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drawings/drawing3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사용 안내" sheetId="1" state="visible" r:id="rId1"/>
    <sheet xmlns:r="http://schemas.openxmlformats.org/officeDocument/2006/relationships" name="매일 입력" sheetId="2" state="visible" r:id="rId2"/>
    <sheet xmlns:r="http://schemas.openxmlformats.org/officeDocument/2006/relationships" name="주별 합계" sheetId="3" state="visible" r:id="rId3"/>
    <sheet xmlns:r="http://schemas.openxmlformats.org/officeDocument/2006/relationships" name="월별 합계" sheetId="4" state="visible" r:id="rId4"/>
    <sheet xmlns:r="http://schemas.openxmlformats.org/officeDocument/2006/relationships" name="요일별" sheetId="5" state="visible" r:id="rId5"/>
    <sheet xmlns:r="http://schemas.openxmlformats.org/officeDocument/2006/relationships" name="메뉴 순위" sheetId="6" state="visible" r:id="rId6"/>
    <sheet xmlns:r="http://schemas.openxmlformats.org/officeDocument/2006/relationships" name="메뉴 판매 입력" sheetId="7" state="visible" r:id="rId7"/>
    <sheet xmlns:r="http://schemas.openxmlformats.org/officeDocument/2006/relationships" name="메뉴판" sheetId="8" state="visible" r:id="rId8"/>
    <sheet xmlns:r="http://schemas.openxmlformats.org/officeDocument/2006/relationships" name="설정" sheetId="9" state="visible" r:id="rId9"/>
  </sheets>
  <definedNames>
    <definedName name="날짜">'매일 입력'!$A$6:$A$1505</definedName>
    <definedName name="확인">'매일 입력'!$N$6:$N$1505</definedName>
    <definedName name="하루합계">'매일 입력'!$I$6:$I$1505</definedName>
    <definedName name="매장">'매일 입력'!$J$6:$J$1505</definedName>
    <definedName name="배달">'매일 입력'!$K$6:$K$1505</definedName>
    <definedName name="손님수">'매일 입력'!$L$6:$L$1505</definedName>
    <definedName name="요일번호">'매일 입력'!$P$6:$P$1505</definedName>
    <definedName name="ch_카드">'매일 입력'!$C$6:$C$1505</definedName>
    <definedName name="ch_현금">'매일 입력'!$D$6:$D$1505</definedName>
    <definedName name="ch_계좌이체">'매일 입력'!$E$6:$E$1505</definedName>
    <definedName name="ch_배민">'매일 입력'!$F$6:$F$1505</definedName>
    <definedName name="ch_쿠팡이츠">'매일 입력'!$G$6:$G$1505</definedName>
    <definedName name="ch_요기요">'매일 입력'!$H$6:$H$1505</definedName>
    <definedName name="메뉴_월">'메뉴 판매 입력'!$A$6:$A$3005</definedName>
    <definedName name="메뉴_이름">'메뉴 판매 입력'!$B$6:$B$3005</definedName>
    <definedName name="메뉴_수량">'메뉴 판매 입력'!$C$6:$C$3005</definedName>
    <definedName name="메뉴_매출">'메뉴 판매 입력'!$D$6:$D$3005</definedName>
    <definedName name="메뉴_확인">'메뉴 판매 입력'!$E$6:$E$3005</definedName>
    <definedName name="메뉴목록">OFFSET(메뉴판!$A$5,0,0,MAX(1,COUNTA(메뉴판!$A$5:$A$44)),1)</definedName>
    <definedName name="메뉴판이름">메뉴판!$A$5:$A$44</definedName>
    <definedName name="비율_배민">설정!$B$5</definedName>
    <definedName name="비율_쿠팡이츠">설정!$B$6</definedName>
    <definedName name="비율_요기요">설정!$B$7</definedName>
    <definedName name="주시작">'매일 입력'!$Q$6:$Q$1505</definedName>
    <definedName name="월_연도">IF(OR(NOT(ISNUMBER('월별 합계'!$B$3)),'월별 합계'!$B$3&lt;2000,'월별 합계'!$B$3&gt;2100),YEAR(TODAY()),'월별 합계'!$B$3)</definedName>
    <definedName name="주_기준">INT(IF(ISNUMBER('주별 합계'!$B$3),'주별 합계'!$B$3,TODAY()))</definedName>
    <definedName name="순위_연도">IF(OR(NOT(ISNUMBER('메뉴 순위'!$B$3)),'메뉴 순위'!$B$3&lt;2000,'메뉴 순위'!$B$3&gt;2100),YEAR(TODAY()),'메뉴 순위'!$B$3)</definedName>
    <definedName name="순위_월">IF(AND(ISNUMBER('메뉴 순위'!$B$4),'메뉴 순위'!$B$4&gt;=1,'메뉴 순위'!$B$4&lt;=12),'메뉴 순위'!$B$4,0)</definedName>
    <definedName name="순위_시작">IF(순위_월=0,DATE(순위_연도,1,1),DATE(순위_연도,순위_월,1))</definedName>
    <definedName name="순위_끝">IF(순위_월=0,DATE(순위_연도,12,31),DATE(순위_연도,순위_월+1,0))</definedName>
    <definedName name="_xlnm._FilterDatabase" localSheetId="1" hidden="1">'매일 입력'!$A$5:$N$1505</definedName>
    <definedName name="_xlnm._FilterDatabase" localSheetId="6" hidden="1">'메뉴 판매 입력'!$A$5:$E$3005</definedName>
  </definedNames>
  <calcPr calcId="124519" fullCalcOnLoad="1"/>
</workbook>
</file>

<file path=xl/styles.xml><?xml version="1.0" encoding="utf-8"?>
<styleSheet xmlns="http://schemas.openxmlformats.org/spreadsheetml/2006/main">
  <numFmts count="11">
    <numFmt numFmtId="164" formatCode="0.0%"/>
    <numFmt numFmtId="165" formatCode="#,##0&quot;원&quot;;-#,##0&quot;원&quot;;&quot;-&quot;"/>
    <numFmt numFmtId="166" formatCode="#,##0&quot;줄 사용 중&quot;;;&quot;-&quot;"/>
    <numFmt numFmtId="167" formatCode="0&quot;줄&quot;;;&quot;없음&quot;"/>
    <numFmt numFmtId="168" formatCode="yyyy-mm-dd"/>
    <numFmt numFmtId="169" formatCode="0&quot;일&quot;;;&quot;-&quot;"/>
    <numFmt numFmtId="170" formatCode="+0.0%;-0.0%;0.0%"/>
    <numFmt numFmtId="171" formatCode="0&quot;일&quot;"/>
    <numFmt numFmtId="172" formatCode="0&quot;명&quot;"/>
    <numFmt numFmtId="173" formatCode="yyyy-mm"/>
    <numFmt numFmtId="174" formatCode="#,##0&quot;개&quot;"/>
  </numFmts>
  <fonts count="11">
    <font>
      <name val="Calibri"/>
      <family val="2"/>
      <color theme="1"/>
      <sz val="11"/>
      <scheme val="minor"/>
    </font>
    <font>
      <name val="맑은 고딕"/>
      <b val="1"/>
      <color rgb="0016171B"/>
      <sz val="16"/>
    </font>
    <font>
      <name val="맑은 고딕"/>
      <color rgb="005C5F68"/>
      <sz val="10"/>
    </font>
    <font>
      <name val="맑은 고딕"/>
      <b val="1"/>
      <color rgb="007A5D22"/>
      <sz val="9"/>
    </font>
    <font>
      <name val="맑은 고딕"/>
      <b val="1"/>
      <color rgb="00FFFFFF"/>
      <sz val="10"/>
    </font>
    <font>
      <name val="맑은 고딕"/>
      <color rgb="0016171B"/>
      <sz val="10"/>
    </font>
    <font>
      <name val="맑은 고딕"/>
      <b val="1"/>
      <color rgb="00C5221F"/>
      <sz val="10"/>
    </font>
    <font>
      <name val="맑은 고딕"/>
      <b val="1"/>
      <color rgb="0016171B"/>
      <sz val="10"/>
    </font>
    <font>
      <name val="맑은 고딕"/>
      <b val="1"/>
      <color rgb="0016171B"/>
      <sz val="18"/>
    </font>
    <font>
      <name val="맑은 고딕"/>
      <b val="1"/>
      <color rgb="0016171B"/>
      <sz val="14"/>
    </font>
    <font>
      <name val="맑은 고딕"/>
      <b val="1"/>
      <color rgb="0016171B"/>
      <sz val="12"/>
    </font>
  </fonts>
  <fills count="7">
    <fill>
      <patternFill/>
    </fill>
    <fill>
      <patternFill patternType="gray125"/>
    </fill>
    <fill>
      <patternFill patternType="solid">
        <fgColor rgb="00F4ECDB"/>
      </patternFill>
    </fill>
    <fill>
      <patternFill patternType="solid">
        <fgColor rgb="001D2B4F"/>
      </patternFill>
    </fill>
    <fill>
      <patternFill patternType="solid">
        <fgColor rgb="00FFF7E6"/>
      </patternFill>
    </fill>
    <fill>
      <patternFill patternType="solid">
        <fgColor rgb="00F4F4F6"/>
      </patternFill>
    </fill>
    <fill>
      <patternFill patternType="solid">
        <fgColor rgb="00EDEFF4"/>
      </patternFill>
    </fill>
  </fills>
  <borders count="2">
    <border>
      <left/>
      <right/>
      <top/>
      <bottom/>
      <diagonal/>
    </border>
    <border>
      <left style="thin">
        <color rgb="00E4E4E7"/>
      </left>
      <right style="thin">
        <color rgb="00E4E4E7"/>
      </right>
      <top style="thin">
        <color rgb="00E4E4E7"/>
      </top>
      <bottom style="thin">
        <color rgb="00E4E4E7"/>
      </bottom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10" fillId="0" borderId="0" pivotButton="0" quotePrefix="0" xfId="0"/>
    <xf numFmtId="0" fontId="2" fillId="0" borderId="0" applyAlignment="1" pivotButton="0" quotePrefix="0" xfId="0">
      <alignment horizontal="right" vertical="top"/>
    </xf>
    <xf numFmtId="0" fontId="5" fillId="0" borderId="0" applyAlignment="1" pivotButton="0" quotePrefix="0" xfId="0">
      <alignment vertical="top" wrapText="1"/>
    </xf>
    <xf numFmtId="0" fontId="7" fillId="0" borderId="0" pivotButton="0" quotePrefix="0" xfId="0"/>
    <xf numFmtId="167" fontId="6" fillId="0" borderId="0" pivotButton="0" quotePrefix="0" xfId="0"/>
    <xf numFmtId="0" fontId="2" fillId="0" borderId="0" applyAlignment="1" pivotButton="0" quotePrefix="0" xfId="0">
      <alignment horizontal="right" vertical="center" indent="1"/>
    </xf>
    <xf numFmtId="0" fontId="2" fillId="0" borderId="0" applyAlignment="1" pivotButton="0" quotePrefix="0" xfId="0">
      <alignment horizontal="left" vertical="center" indent="1"/>
    </xf>
    <xf numFmtId="0" fontId="4" fillId="3" borderId="1" applyAlignment="1" pivotButton="0" quotePrefix="0" xfId="0">
      <alignment horizontal="center" vertical="center"/>
    </xf>
    <xf numFmtId="168" fontId="5" fillId="0" borderId="1" applyAlignment="1" applyProtection="1" pivotButton="0" quotePrefix="0" xfId="0">
      <alignment horizontal="center" vertical="center"/>
      <protection locked="0" hidden="0"/>
    </xf>
    <xf numFmtId="0" fontId="2" fillId="5" borderId="1" applyAlignment="1" pivotButton="0" quotePrefix="0" xfId="0">
      <alignment horizontal="center" vertical="center"/>
    </xf>
    <xf numFmtId="3" fontId="5" fillId="0" borderId="1" applyAlignment="1" applyProtection="1" pivotButton="0" quotePrefix="0" xfId="0">
      <alignment horizontal="right" vertical="center" indent="1"/>
      <protection locked="0" hidden="0"/>
    </xf>
    <xf numFmtId="3" fontId="7" fillId="5" borderId="1" applyAlignment="1" pivotButton="0" quotePrefix="0" xfId="0">
      <alignment horizontal="right" vertical="center" indent="1"/>
    </xf>
    <xf numFmtId="3" fontId="5" fillId="5" borderId="1" applyAlignment="1" pivotButton="0" quotePrefix="0" xfId="0">
      <alignment horizontal="right" vertical="center" indent="1"/>
    </xf>
    <xf numFmtId="0" fontId="5" fillId="0" borderId="1" applyAlignment="1" applyProtection="1" pivotButton="0" quotePrefix="0" xfId="0">
      <alignment horizontal="left" vertical="center" indent="1"/>
      <protection locked="0" hidden="0"/>
    </xf>
    <xf numFmtId="0" fontId="6" fillId="5" borderId="1" applyAlignment="1" pivotButton="0" quotePrefix="0" xfId="0">
      <alignment horizontal="left" vertical="center" indent="1"/>
    </xf>
    <xf numFmtId="168" fontId="0" fillId="0" borderId="0" pivotButton="0" quotePrefix="0" xfId="0"/>
    <xf numFmtId="168" fontId="9" fillId="4" borderId="1" applyAlignment="1" applyProtection="1" pivotButton="0" quotePrefix="0" xfId="0">
      <alignment horizontal="center" vertical="center"/>
      <protection locked="0" hidden="0"/>
    </xf>
    <xf numFmtId="165" fontId="5" fillId="6" borderId="1" applyAlignment="1" pivotButton="0" quotePrefix="0" xfId="0">
      <alignment horizontal="left" vertical="center" indent="1"/>
    </xf>
    <xf numFmtId="169" fontId="5" fillId="6" borderId="1" applyAlignment="1" pivotButton="0" quotePrefix="0" xfId="0">
      <alignment horizontal="right" vertical="center" indent="1"/>
    </xf>
    <xf numFmtId="165" fontId="5" fillId="6" borderId="1" applyAlignment="1" pivotButton="0" quotePrefix="0" xfId="0">
      <alignment horizontal="right" vertical="center" indent="1"/>
    </xf>
    <xf numFmtId="165" fontId="7" fillId="6" borderId="1" applyAlignment="1" pivotButton="0" quotePrefix="0" xfId="0">
      <alignment horizontal="right" vertical="center" indent="1"/>
    </xf>
    <xf numFmtId="170" fontId="5" fillId="6" borderId="1" applyAlignment="1" pivotButton="0" quotePrefix="0" xfId="0">
      <alignment horizontal="right" vertical="center" indent="1"/>
    </xf>
    <xf numFmtId="9" fontId="5" fillId="6" borderId="1" applyAlignment="1" pivotButton="0" quotePrefix="0" xfId="0">
      <alignment horizontal="right" vertical="center" indent="1"/>
    </xf>
    <xf numFmtId="165" fontId="5" fillId="0" borderId="1" applyAlignment="1" pivotButton="0" quotePrefix="0" xfId="0">
      <alignment horizontal="left" vertical="center" indent="1"/>
    </xf>
    <xf numFmtId="169" fontId="5" fillId="0" borderId="1" applyAlignment="1" pivotButton="0" quotePrefix="0" xfId="0">
      <alignment horizontal="right" vertical="center" indent="1"/>
    </xf>
    <xf numFmtId="165" fontId="5" fillId="0" borderId="1" applyAlignment="1" pivotButton="0" quotePrefix="0" xfId="0">
      <alignment horizontal="right" vertical="center" indent="1"/>
    </xf>
    <xf numFmtId="165" fontId="7" fillId="0" borderId="1" applyAlignment="1" pivotButton="0" quotePrefix="0" xfId="0">
      <alignment horizontal="right" vertical="center" indent="1"/>
    </xf>
    <xf numFmtId="170" fontId="5" fillId="0" borderId="1" applyAlignment="1" pivotButton="0" quotePrefix="0" xfId="0">
      <alignment horizontal="right" vertical="center" indent="1"/>
    </xf>
    <xf numFmtId="9" fontId="5" fillId="0" borderId="1" applyAlignment="1" pivotButton="0" quotePrefix="0" xfId="0">
      <alignment horizontal="right" vertical="center" indent="1"/>
    </xf>
    <xf numFmtId="1" fontId="8" fillId="4" borderId="1" applyAlignment="1" applyProtection="1" pivotButton="0" quotePrefix="0" xfId="0">
      <alignment horizontal="center" vertical="center"/>
      <protection locked="0" hidden="0"/>
    </xf>
    <xf numFmtId="0" fontId="6" fillId="0" borderId="0" pivotButton="0" quotePrefix="0" xfId="0"/>
    <xf numFmtId="165" fontId="5" fillId="0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171" fontId="7" fillId="6" borderId="1" applyAlignment="1" pivotButton="0" quotePrefix="0" xfId="0">
      <alignment horizontal="right" vertical="center" indent="1"/>
    </xf>
    <xf numFmtId="170" fontId="7" fillId="6" borderId="1" applyAlignment="1" pivotButton="0" quotePrefix="0" xfId="0">
      <alignment horizontal="right" vertical="center" indent="1"/>
    </xf>
    <xf numFmtId="9" fontId="7" fillId="6" borderId="1" applyAlignment="1" pivotButton="0" quotePrefix="0" xfId="0">
      <alignment horizontal="right" vertical="center" indent="1"/>
    </xf>
    <xf numFmtId="172" fontId="5" fillId="0" borderId="1" applyAlignment="1" pivotButton="0" quotePrefix="0" xfId="0">
      <alignment horizontal="right" vertical="center" indent="1"/>
    </xf>
    <xf numFmtId="0" fontId="9" fillId="4" borderId="1" applyAlignment="1" applyProtection="1" pivotButton="0" quotePrefix="0" xfId="0">
      <alignment horizontal="center" vertical="center"/>
      <protection locked="0" hidden="0"/>
    </xf>
    <xf numFmtId="0" fontId="5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indent="1"/>
    </xf>
    <xf numFmtId="174" fontId="5" fillId="0" borderId="1" applyAlignment="1" pivotButton="0" quotePrefix="0" xfId="0">
      <alignment horizontal="right" vertical="center" indent="1"/>
    </xf>
    <xf numFmtId="164" fontId="5" fillId="0" borderId="1" applyAlignment="1" pivotButton="0" quotePrefix="0" xfId="0">
      <alignment horizontal="right" vertical="center" indent="1"/>
    </xf>
    <xf numFmtId="0" fontId="5" fillId="0" borderId="1" applyAlignment="1" pivotButton="0" quotePrefix="0" xfId="0">
      <alignment horizontal="left" vertical="center" indent="1"/>
    </xf>
    <xf numFmtId="0" fontId="5" fillId="0" borderId="0" pivotButton="0" quotePrefix="0" xfId="0"/>
    <xf numFmtId="165" fontId="5" fillId="5" borderId="1" applyAlignment="1" pivotButton="0" quotePrefix="0" xfId="0">
      <alignment horizontal="right" vertical="center" indent="1"/>
    </xf>
    <xf numFmtId="173" fontId="5" fillId="0" borderId="1" applyAlignment="1" applyProtection="1" pivotButton="0" quotePrefix="0" xfId="0">
      <alignment horizontal="center" vertical="center"/>
      <protection locked="0" hidden="0"/>
    </xf>
    <xf numFmtId="165" fontId="5" fillId="0" borderId="1" applyAlignment="1" applyProtection="1" pivotButton="0" quotePrefix="0" xfId="0">
      <alignment horizontal="right" vertical="center" indent="1"/>
      <protection locked="0" hidden="0"/>
    </xf>
    <xf numFmtId="166" fontId="5" fillId="5" borderId="1" applyAlignment="1" pivotButton="0" quotePrefix="0" xfId="0">
      <alignment horizontal="right" vertical="center" indent="1"/>
    </xf>
    <xf numFmtId="164" fontId="5" fillId="4" borderId="1" applyAlignment="1" applyProtection="1" pivotButton="0" quotePrefix="0" xfId="0">
      <alignment horizontal="right" vertical="center" indent="1"/>
      <protection locked="0" hidden="0"/>
    </xf>
    <xf numFmtId="0" fontId="2" fillId="0" borderId="1" applyAlignment="1" pivotButton="0" quotePrefix="0" xfId="0">
      <alignment horizontal="left" vertical="center" indent="1"/>
    </xf>
  </cellXfs>
  <cellStyles count="1">
    <cellStyle name="Normal" xfId="0" builtinId="0" hidden="0"/>
  </cellStyles>
  <dxfs count="2">
    <dxf>
      <fill>
        <patternFill patternType="solid">
          <fgColor rgb="00FDECEA"/>
          <bgColor rgb="00FDECEA"/>
        </patternFill>
      </fill>
    </dxf>
    <dxf>
      <fill>
        <patternFill patternType="solid">
          <fgColor rgb="00F7F8FB"/>
          <bgColor rgb="00F7F8F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월별 총매출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'월별 합계'!E5</f>
            </strRef>
          </tx>
          <spPr>
            <a:solidFill xmlns:a="http://schemas.openxmlformats.org/drawingml/2006/main">
              <a:srgbClr val="C2410C"/>
            </a:solidFill>
            <a:ln xmlns:a="http://schemas.openxmlformats.org/drawingml/2006/main">
              <a:solidFill>
                <a:srgbClr val="C2410C"/>
              </a:solidFill>
              <a:prstDash val="solid"/>
            </a:ln>
          </spPr>
          <cat>
            <numRef>
              <f>'월별 합계'!$A$6:$A$17</f>
            </numRef>
          </cat>
          <val>
            <numRef>
              <f>'월별 합계'!$E$6:$E$17</f>
            </numRef>
          </val>
        </ser>
        <dLbls>
          <numFmt formatCode="#,##0,,&quot;백만&quot;;;"/>
          <dLblPos val="outEnd"/>
          <showLegendKey val="0"/>
          <showVal val="1"/>
          <showCatName val="0"/>
          <showSerName val="0"/>
          <showPercent val="0"/>
        </dLbls>
        <gapWidth val="55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요일별 하루 평균 매출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'요일별'!C5</f>
            </strRef>
          </tx>
          <spPr>
            <a:solidFill xmlns:a="http://schemas.openxmlformats.org/drawingml/2006/main">
              <a:srgbClr val="C2410C"/>
            </a:solidFill>
            <a:ln xmlns:a="http://schemas.openxmlformats.org/drawingml/2006/main">
              <a:solidFill>
                <a:srgbClr val="C2410C"/>
              </a:solidFill>
              <a:prstDash val="solid"/>
            </a:ln>
          </spPr>
          <cat>
            <numRef>
              <f>'요일별'!$A$6:$A$11</f>
            </numRef>
          </cat>
          <val>
            <numRef>
              <f>'요일별'!$C$6:$C$11</f>
            </numRef>
          </val>
        </ser>
        <dLbls>
          <numFmt formatCode="#,##0,&quot;천&quot;"/>
          <showLegendKey val="0"/>
          <showVal val="1"/>
          <showCatName val="0"/>
          <showSerName val="0"/>
          <showPercent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매출 10위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'메뉴 순위'!D6</f>
            </strRef>
          </tx>
          <spPr>
            <a:solidFill xmlns:a="http://schemas.openxmlformats.org/drawingml/2006/main">
              <a:srgbClr val="C2410C"/>
            </a:solidFill>
            <a:ln xmlns:a="http://schemas.openxmlformats.org/drawingml/2006/main">
              <a:solidFill>
                <a:srgbClr val="C2410C"/>
              </a:solidFill>
              <a:prstDash val="solid"/>
            </a:ln>
          </spPr>
          <cat>
            <numRef>
              <f>'메뉴 순위'!$B$7:$B$16</f>
            </numRef>
          </cat>
          <val>
            <numRef>
              <f>'메뉴 순위'!$D$7:$D$16</f>
            </numRef>
          </val>
        </ser>
        <dLbls>
          <numFmt formatCode="#,##0&quot;원&quot;"/>
          <showLegendKey val="0"/>
          <showVal val="1"/>
          <showCatName val="0"/>
          <showSerName val="0"/>
          <showPercent val="0"/>
        </dLbls>
        <gapWidth val="45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93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4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6</col>
      <colOff>0</colOff>
      <row>4</row>
      <rowOff>0</rowOff>
    </from>
    <ext cx="5400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showGridLines="0" tabSelected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30" customHeight="1">
      <c r="A1" s="1" t="inlineStr">
        <is>
          <t>한입골목 분식 매출 집계 — 사용 안내</t>
        </is>
      </c>
      <c r="C1" s="2" t="inlineStr">
        <is>
          <t>견본</t>
        </is>
      </c>
    </row>
    <row r="2">
      <c r="A2" s="3" t="inlineStr">
        <is>
          <t>매일 한 줄만 적으면 주·월·요일 합계와 메뉴 순위가 저절로 나옵니다.</t>
        </is>
      </c>
    </row>
    <row r="5">
      <c r="A5" s="4" t="inlineStr">
        <is>
          <t>매일 (마감 때 1분)</t>
        </is>
      </c>
    </row>
    <row r="6" ht="18" customHeight="1">
      <c r="A6" s="5" t="inlineStr">
        <is>
          <t>1</t>
        </is>
      </c>
      <c r="B6" s="6" t="inlineStr">
        <is>
          <t>'매일 입력' 시트 맨 아래 빈 줄에 날짜를 적습니다. 예: 2026-10-06</t>
        </is>
      </c>
    </row>
    <row r="7" ht="30" customHeight="1">
      <c r="A7" s="5" t="inlineStr">
        <is>
          <t>2</t>
        </is>
      </c>
      <c r="B7" s="6" t="inlineStr">
        <is>
          <t>포스 마감 영수증의 카드·현금·계좌이체, 배달앱 3곳의 그날 주문 금액을 숫자로만 적습니다(쉼표·'원' 빼고). 안 쓴 칸은 비워 둡니다.</t>
        </is>
      </c>
    </row>
    <row r="8" ht="18" customHeight="1">
      <c r="A8" s="5" t="inlineStr">
        <is>
          <t>3</t>
        </is>
      </c>
      <c r="B8" s="6" t="inlineStr">
        <is>
          <t>손님 수와 메모(비·행사·휴무 전날 등)는 적고 싶을 때만. 회색 칸(요일·합계)은 저절로 나옵니다.</t>
        </is>
      </c>
    </row>
    <row r="9" ht="18" customHeight="1">
      <c r="A9" s="5" t="inlineStr">
        <is>
          <t>4</t>
        </is>
      </c>
      <c r="B9" s="6" t="inlineStr">
        <is>
          <t>줄이 빨갛게 되면 맨 오른쪽 '확인' 칸을 보고 고칩니다. 빨간 줄은 합계에 들어가지 않습니다.</t>
        </is>
      </c>
    </row>
    <row r="11">
      <c r="A11" s="4" t="inlineStr">
        <is>
          <t>한 달에 한 번</t>
        </is>
      </c>
    </row>
    <row r="12" ht="18" customHeight="1">
      <c r="A12" s="5" t="inlineStr">
        <is>
          <t>1</t>
        </is>
      </c>
      <c r="B12" s="6" t="inlineStr">
        <is>
          <t>월말에 포스 '메뉴별 매출'을 보고 '메뉴 판매 입력'에 메뉴마다 한 줄. 월 칸은 그달 1일(2026-10-01).</t>
        </is>
      </c>
    </row>
    <row r="13" ht="18" customHeight="1">
      <c r="A13" s="5" t="inlineStr">
        <is>
          <t>2</t>
        </is>
      </c>
      <c r="B13" s="6" t="inlineStr">
        <is>
          <t>'메뉴 순위'에서 연도·월을 고르면 많이 판 메뉴 10개가 나옵니다. 맨 아래 '차이'가 '맞음'이면 빠진 날이 없습니다.</t>
        </is>
      </c>
    </row>
    <row r="14" ht="18" customHeight="1">
      <c r="A14" s="5" t="inlineStr">
        <is>
          <t>3</t>
        </is>
      </c>
      <c r="B14" s="6" t="inlineStr">
        <is>
          <t>새 메뉴가 생기면 '메뉴판' 시트 빈 줄에 먼저 적습니다. 이미 판 메뉴 이름은 바꾸지 마세요(예전 기록과 끊어집니다).</t>
        </is>
      </c>
    </row>
    <row r="16">
      <c r="A16" s="4" t="inlineStr">
        <is>
          <t>보는 곳</t>
        </is>
      </c>
    </row>
    <row r="17" ht="18" customHeight="1">
      <c r="A17" s="5" t="inlineStr">
        <is>
          <t>·</t>
        </is>
      </c>
      <c r="B17" s="6" t="inlineStr">
        <is>
          <t>주별 합계 — 최근 12주. 지난주보다 얼마나 늘었는지.</t>
        </is>
      </c>
    </row>
    <row r="18" ht="18" customHeight="1">
      <c r="A18" s="5" t="inlineStr">
        <is>
          <t>·</t>
        </is>
      </c>
      <c r="B18" s="6" t="inlineStr">
        <is>
          <t>월별 합계 — 연도를 바꾸면 그해 12달. 작년 같은 달 대비, 배달 비중, 배달앱 수수료 뺀 매출(설정 시트 비율 기준 추정).</t>
        </is>
      </c>
    </row>
    <row r="19" ht="18" customHeight="1">
      <c r="A19" s="5" t="inlineStr">
        <is>
          <t>·</t>
        </is>
      </c>
      <c r="B19" s="6" t="inlineStr">
        <is>
          <t>요일별 — 요일마다 하루 평균. 재료 준비량 정할 때.</t>
        </is>
      </c>
    </row>
    <row r="21">
      <c r="A21" s="4" t="inlineStr">
        <is>
          <t>하면 안 되는 것</t>
        </is>
      </c>
    </row>
    <row r="22" ht="18" customHeight="1">
      <c r="A22" s="5" t="inlineStr">
        <is>
          <t>·</t>
        </is>
      </c>
      <c r="B22" s="6" t="inlineStr">
        <is>
          <t>회색 칸은 수식이라 잠겨 있습니다. 줄을 지우고 싶으면 그 줄의 흰 칸 내용만 지우세요.</t>
        </is>
      </c>
    </row>
    <row r="23" ht="18" customHeight="1">
      <c r="A23" s="5" t="inlineStr">
        <is>
          <t>·</t>
        </is>
      </c>
      <c r="B23" s="6" t="inlineStr">
        <is>
          <t>다른 파일에서 복사해 붙이면 입력 규칙을 건너뜁니다. 붙인 뒤 '확인이 필요한 줄' 숫자를 꼭 보세요.</t>
        </is>
      </c>
    </row>
    <row r="25">
      <c r="A25" s="4" t="inlineStr">
        <is>
          <t>백업</t>
        </is>
      </c>
    </row>
    <row r="26" ht="18" customHeight="1">
      <c r="A26" s="5" t="inlineStr">
        <is>
          <t>·</t>
        </is>
      </c>
      <c r="B26" s="6" t="inlineStr">
        <is>
          <t>매달 1일 [파일] → [다른 이름으로 저장] → 이름 끝에 날짜(예: 매출집계_1001.xlsx). USB나 메일로 하나 더.</t>
        </is>
      </c>
    </row>
    <row r="27" ht="18" customHeight="1">
      <c r="A27" s="5" t="inlineStr">
        <is>
          <t>·</t>
        </is>
      </c>
      <c r="B27" s="6" t="inlineStr">
        <is>
          <t>이 파일은 1,500일(약 4년)까지 적을 수 있습니다. '매일 입력' 맨 위 '남은 줄'을 보세요.</t>
        </is>
      </c>
    </row>
    <row r="29">
      <c r="B29" s="3" t="inlineStr">
        <is>
          <t>견본 파일입니다. 한입골목 분식과 매출 숫자는 모두 가상입니다. 엑셀 2016 이상에서 열립니다.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505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6" customWidth="1" min="2" max="2"/>
    <col width="12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3" customWidth="1" min="9" max="9"/>
    <col width="12" customWidth="1" min="10" max="10"/>
    <col width="12" customWidth="1" min="11" max="11"/>
    <col width="9" customWidth="1" min="12" max="12"/>
    <col width="14" customWidth="1" min="13" max="13"/>
    <col width="24" customWidth="1" min="14" max="14"/>
    <col width="2" customWidth="1" min="15" max="15"/>
    <col hidden="1" width="13" customWidth="1" min="16" max="16"/>
    <col hidden="1" width="13" customWidth="1" min="17" max="17"/>
  </cols>
  <sheetData>
    <row r="1" ht="30" customHeight="1">
      <c r="A1" s="1" t="inlineStr">
        <is>
          <t>한입골목 분식 · 매일 마감 입력</t>
        </is>
      </c>
      <c r="M1" s="2" t="inlineStr">
        <is>
          <t>견본</t>
        </is>
      </c>
    </row>
    <row r="2">
      <c r="A2" s="3" t="inlineStr">
        <is>
          <t>가게 문 닫을 때 포스 마감 영수증과 배달앱 주문 금액을 보고 한 줄 적습니다. 흰 칸만 적고, 회색 칸은 자동입니다.</t>
        </is>
      </c>
    </row>
    <row r="3">
      <c r="A3" s="7" t="inlineStr">
        <is>
          <t>확인할 줄</t>
        </is>
      </c>
      <c r="B3" s="8">
        <f>SUMPRODUCT(--(확인&lt;&gt;""))</f>
        <v/>
      </c>
      <c r="C3" s="3">
        <f>IF(B3&gt;0,"← 빨간 줄은 합계에서 빠져 있어요. 확인 칸을 보고 고치면 바로 들어갑니다.","")</f>
        <v/>
      </c>
      <c r="I3" s="9" t="inlineStr">
        <is>
          <t>남은 줄</t>
        </is>
      </c>
      <c r="J3" s="3">
        <f>TEXT(1500-COUNTA(날짜),"#,##0")&amp;"줄"</f>
        <v/>
      </c>
    </row>
    <row r="4">
      <c r="C4" s="10" t="inlineStr">
        <is>
          <t>매장 결제</t>
        </is>
      </c>
      <c r="F4" s="10" t="inlineStr">
        <is>
          <t>배달앱 (주문 금액)</t>
        </is>
      </c>
    </row>
    <row r="5" ht="26" customHeight="1">
      <c r="A5" s="11" t="inlineStr">
        <is>
          <t>날짜</t>
        </is>
      </c>
      <c r="B5" s="11" t="inlineStr">
        <is>
          <t>요일</t>
        </is>
      </c>
      <c r="C5" s="11" t="inlineStr">
        <is>
          <t>카드</t>
        </is>
      </c>
      <c r="D5" s="11" t="inlineStr">
        <is>
          <t>현금</t>
        </is>
      </c>
      <c r="E5" s="11" t="inlineStr">
        <is>
          <t>계좌이체</t>
        </is>
      </c>
      <c r="F5" s="11" t="inlineStr">
        <is>
          <t>배민</t>
        </is>
      </c>
      <c r="G5" s="11" t="inlineStr">
        <is>
          <t>쿠팡이츠</t>
        </is>
      </c>
      <c r="H5" s="11" t="inlineStr">
        <is>
          <t>요기요</t>
        </is>
      </c>
      <c r="I5" s="11" t="inlineStr">
        <is>
          <t>하루 합계</t>
        </is>
      </c>
      <c r="J5" s="11" t="inlineStr">
        <is>
          <t>매장</t>
        </is>
      </c>
      <c r="K5" s="11" t="inlineStr">
        <is>
          <t>배달</t>
        </is>
      </c>
      <c r="L5" s="11" t="inlineStr">
        <is>
          <t>손님 수</t>
        </is>
      </c>
      <c r="M5" s="11" t="inlineStr">
        <is>
          <t>메모</t>
        </is>
      </c>
      <c r="N5" s="11" t="inlineStr">
        <is>
          <t>확인</t>
        </is>
      </c>
    </row>
    <row r="6">
      <c r="A6" s="12" t="n">
        <v>45659</v>
      </c>
      <c r="B6" s="13">
        <f>IF(ISNUMBER(A6),CHOOSE(WEEKDAY(A6),"일","월","화","수","목","금","토"),"")</f>
        <v/>
      </c>
      <c r="C6" s="14" t="n">
        <v>619700</v>
      </c>
      <c r="D6" s="14" t="n">
        <v>85500</v>
      </c>
      <c r="E6" s="14" t="n">
        <v>16500</v>
      </c>
      <c r="F6" s="14" t="n">
        <v>154700</v>
      </c>
      <c r="G6" s="14" t="n">
        <v>80000</v>
      </c>
      <c r="H6" s="14" t="n">
        <v>32100</v>
      </c>
      <c r="I6" s="15">
        <f>IF(OR(A6="",NOT(N6="")),"",SUM(C6:H6))</f>
        <v/>
      </c>
      <c r="J6" s="16">
        <f>IF(I6="","",SUM(C6:E6))</f>
        <v/>
      </c>
      <c r="K6" s="16">
        <f>IF(I6="","",SUM(F6:H6))</f>
        <v/>
      </c>
      <c r="L6" s="14" t="n">
        <v>68</v>
      </c>
      <c r="M6" s="17" t="n"/>
      <c r="N6" s="18">
        <f>IF(COUNTA(A6,C6:H6,L6)=0,"",IF(NOT(ISNUMBER(A6)),"날짜를 확인하세요",IF(A6&gt;TODAY(),"오늘 이후 날짜예요",IF(COUNTIF($A$6:$A$1505,A6)&gt;1,"같은 날짜가 또 있어요",IF(COUNT(C6:H6)&lt;COUNTA(C6:H6),"금액에 글자가 있어요",IF(COUNTA(C6:H6)=0,"금액이 비었어요",IF(COUNTIF(C6:H6,"&lt;0")&gt;0,"금액이 0보다 작아요",IF(AND(L6&lt;&gt;"",OR(NOT(ISNUMBER(L6)),L6&lt;0,L6&lt;&gt;INT(N(L6)))),"손님 수를 확인하세요",""))))))))</f>
        <v/>
      </c>
      <c r="P6">
        <f>IF(I6="","",WEEKDAY(A6,2))</f>
        <v/>
      </c>
      <c r="Q6" s="19">
        <f>IF(I6="","",A6-WEEKDAY(A6,3))</f>
        <v/>
      </c>
    </row>
    <row r="7">
      <c r="A7" s="12" t="n">
        <v>45660</v>
      </c>
      <c r="B7" s="13">
        <f>IF(ISNUMBER(A7),CHOOSE(WEEKDAY(A7),"일","월","화","수","목","금","토"),"")</f>
        <v/>
      </c>
      <c r="C7" s="14" t="n">
        <v>475700</v>
      </c>
      <c r="D7" s="14" t="n">
        <v>65300</v>
      </c>
      <c r="E7" s="14" t="n">
        <v>16900</v>
      </c>
      <c r="F7" s="14" t="n">
        <v>220500</v>
      </c>
      <c r="G7" s="14" t="n">
        <v>114000</v>
      </c>
      <c r="H7" s="14" t="n">
        <v>45600</v>
      </c>
      <c r="I7" s="15">
        <f>IF(OR(A7="",NOT(N7="")),"",SUM(C7:H7))</f>
        <v/>
      </c>
      <c r="J7" s="16">
        <f>IF(I7="","",SUM(C7:E7))</f>
        <v/>
      </c>
      <c r="K7" s="16">
        <f>IF(I7="","",SUM(F7:H7))</f>
        <v/>
      </c>
      <c r="L7" s="14" t="n">
        <v>60</v>
      </c>
      <c r="M7" s="17" t="inlineStr">
        <is>
          <t>비</t>
        </is>
      </c>
      <c r="N7" s="18">
        <f>IF(COUNTA(A7,C7:H7,L7)=0,"",IF(NOT(ISNUMBER(A7)),"날짜를 확인하세요",IF(A7&gt;TODAY(),"오늘 이후 날짜예요",IF(COUNTIF($A$6:$A$1505,A7)&gt;1,"같은 날짜가 또 있어요",IF(COUNT(C7:H7)&lt;COUNTA(C7:H7),"금액에 글자가 있어요",IF(COUNTA(C7:H7)=0,"금액이 비었어요",IF(COUNTIF(C7:H7,"&lt;0")&gt;0,"금액이 0보다 작아요",IF(AND(L7&lt;&gt;"",OR(NOT(ISNUMBER(L7)),L7&lt;0,L7&lt;&gt;INT(N(L7)))),"손님 수를 확인하세요",""))))))))</f>
        <v/>
      </c>
      <c r="P7">
        <f>IF(I7="","",WEEKDAY(A7,2))</f>
        <v/>
      </c>
      <c r="Q7" s="19">
        <f>IF(I7="","",A7-WEEKDAY(A7,3))</f>
        <v/>
      </c>
    </row>
    <row r="8">
      <c r="A8" s="12" t="n">
        <v>45661</v>
      </c>
      <c r="B8" s="13">
        <f>IF(ISNUMBER(A8),CHOOSE(WEEKDAY(A8),"일","월","화","수","목","금","토"),"")</f>
        <v/>
      </c>
      <c r="C8" s="14" t="n">
        <v>517600</v>
      </c>
      <c r="D8" s="14" t="n">
        <v>80200</v>
      </c>
      <c r="E8" s="14" t="n">
        <v>18300</v>
      </c>
      <c r="F8" s="14" t="n">
        <v>215400</v>
      </c>
      <c r="G8" s="14" t="n">
        <v>111400</v>
      </c>
      <c r="H8" s="14" t="n">
        <v>44600</v>
      </c>
      <c r="I8" s="15">
        <f>IF(OR(A8="",NOT(N8="")),"",SUM(C8:H8))</f>
        <v/>
      </c>
      <c r="J8" s="16">
        <f>IF(I8="","",SUM(C8:E8))</f>
        <v/>
      </c>
      <c r="K8" s="16">
        <f>IF(I8="","",SUM(F8:H8))</f>
        <v/>
      </c>
      <c r="L8" s="14" t="n">
        <v>64</v>
      </c>
      <c r="M8" s="17" t="n"/>
      <c r="N8" s="18">
        <f>IF(COUNTA(A8,C8:H8,L8)=0,"",IF(NOT(ISNUMBER(A8)),"날짜를 확인하세요",IF(A8&gt;TODAY(),"오늘 이후 날짜예요",IF(COUNTIF($A$6:$A$1505,A8)&gt;1,"같은 날짜가 또 있어요",IF(COUNT(C8:H8)&lt;COUNTA(C8:H8),"금액에 글자가 있어요",IF(COUNTA(C8:H8)=0,"금액이 비었어요",IF(COUNTIF(C8:H8,"&lt;0")&gt;0,"금액이 0보다 작아요",IF(AND(L8&lt;&gt;"",OR(NOT(ISNUMBER(L8)),L8&lt;0,L8&lt;&gt;INT(N(L8)))),"손님 수를 확인하세요",""))))))))</f>
        <v/>
      </c>
      <c r="P8">
        <f>IF(I8="","",WEEKDAY(A8,2))</f>
        <v/>
      </c>
      <c r="Q8" s="19">
        <f>IF(I8="","",A8-WEEKDAY(A8,3))</f>
        <v/>
      </c>
    </row>
    <row r="9">
      <c r="A9" s="12" t="n">
        <v>45663</v>
      </c>
      <c r="B9" s="13">
        <f>IF(ISNUMBER(A9),CHOOSE(WEEKDAY(A9),"일","월","화","수","목","금","토"),"")</f>
        <v/>
      </c>
      <c r="C9" s="14" t="n">
        <v>549100</v>
      </c>
      <c r="D9" s="14" t="n">
        <v>58200</v>
      </c>
      <c r="E9" s="14" t="n">
        <v>18500</v>
      </c>
      <c r="F9" s="14" t="n">
        <v>175300</v>
      </c>
      <c r="G9" s="14" t="n">
        <v>90700</v>
      </c>
      <c r="H9" s="14" t="n">
        <v>36200</v>
      </c>
      <c r="I9" s="15">
        <f>IF(OR(A9="",NOT(N9="")),"",SUM(C9:H9))</f>
        <v/>
      </c>
      <c r="J9" s="16">
        <f>IF(I9="","",SUM(C9:E9))</f>
        <v/>
      </c>
      <c r="K9" s="16">
        <f>IF(I9="","",SUM(F9:H9))</f>
        <v/>
      </c>
      <c r="L9" s="14" t="n">
        <v>61</v>
      </c>
      <c r="M9" s="17" t="n"/>
      <c r="N9" s="18">
        <f>IF(COUNTA(A9,C9:H9,L9)=0,"",IF(NOT(ISNUMBER(A9)),"날짜를 확인하세요",IF(A9&gt;TODAY(),"오늘 이후 날짜예요",IF(COUNTIF($A$6:$A$1505,A9)&gt;1,"같은 날짜가 또 있어요",IF(COUNT(C9:H9)&lt;COUNTA(C9:H9),"금액에 글자가 있어요",IF(COUNTA(C9:H9)=0,"금액이 비었어요",IF(COUNTIF(C9:H9,"&lt;0")&gt;0,"금액이 0보다 작아요",IF(AND(L9&lt;&gt;"",OR(NOT(ISNUMBER(L9)),L9&lt;0,L9&lt;&gt;INT(N(L9)))),"손님 수를 확인하세요",""))))))))</f>
        <v/>
      </c>
      <c r="P9">
        <f>IF(I9="","",WEEKDAY(A9,2))</f>
        <v/>
      </c>
      <c r="Q9" s="19">
        <f>IF(I9="","",A9-WEEKDAY(A9,3))</f>
        <v/>
      </c>
    </row>
    <row r="10">
      <c r="A10" s="12" t="n">
        <v>45664</v>
      </c>
      <c r="B10" s="13">
        <f>IF(ISNUMBER(A10),CHOOSE(WEEKDAY(A10),"일","월","화","수","목","금","토"),"")</f>
        <v/>
      </c>
      <c r="C10" s="14" t="n">
        <v>521600</v>
      </c>
      <c r="D10" s="14" t="n">
        <v>62600</v>
      </c>
      <c r="E10" s="14" t="n">
        <v>12800</v>
      </c>
      <c r="F10" s="14" t="n">
        <v>145600</v>
      </c>
      <c r="G10" s="14" t="n">
        <v>75300</v>
      </c>
      <c r="H10" s="14" t="n">
        <v>30100</v>
      </c>
      <c r="I10" s="15">
        <f>IF(OR(A10="",NOT(N10="")),"",SUM(C10:H10))</f>
        <v/>
      </c>
      <c r="J10" s="16">
        <f>IF(I10="","",SUM(C10:E10))</f>
        <v/>
      </c>
      <c r="K10" s="16">
        <f>IF(I10="","",SUM(F10:H10))</f>
        <v/>
      </c>
      <c r="L10" s="14" t="n">
        <v>56</v>
      </c>
      <c r="M10" s="17" t="n"/>
      <c r="N10" s="18">
        <f>IF(COUNTA(A10,C10:H10,L10)=0,"",IF(NOT(ISNUMBER(A10)),"날짜를 확인하세요",IF(A10&gt;TODAY(),"오늘 이후 날짜예요",IF(COUNTIF($A$6:$A$1505,A10)&gt;1,"같은 날짜가 또 있어요",IF(COUNT(C10:H10)&lt;COUNTA(C10:H10),"금액에 글자가 있어요",IF(COUNTA(C10:H10)=0,"금액이 비었어요",IF(COUNTIF(C10:H10,"&lt;0")&gt;0,"금액이 0보다 작아요",IF(AND(L10&lt;&gt;"",OR(NOT(ISNUMBER(L10)),L10&lt;0,L10&lt;&gt;INT(N(L10)))),"손님 수를 확인하세요",""))))))))</f>
        <v/>
      </c>
      <c r="P10">
        <f>IF(I10="","",WEEKDAY(A10,2))</f>
        <v/>
      </c>
      <c r="Q10" s="19">
        <f>IF(I10="","",A10-WEEKDAY(A10,3))</f>
        <v/>
      </c>
    </row>
    <row r="11">
      <c r="A11" s="12" t="n">
        <v>45665</v>
      </c>
      <c r="B11" s="13">
        <f>IF(ISNUMBER(A11),CHOOSE(WEEKDAY(A11),"일","월","화","수","목","금","토"),"")</f>
        <v/>
      </c>
      <c r="C11" s="14" t="n">
        <v>458600</v>
      </c>
      <c r="D11" s="14" t="n">
        <v>47900</v>
      </c>
      <c r="E11" s="14" t="n">
        <v>600</v>
      </c>
      <c r="F11" s="14" t="n">
        <v>153400</v>
      </c>
      <c r="G11" s="14" t="n">
        <v>79300</v>
      </c>
      <c r="H11" s="14" t="n">
        <v>31700</v>
      </c>
      <c r="I11" s="15">
        <f>IF(OR(A11="",NOT(N11="")),"",SUM(C11:H11))</f>
        <v/>
      </c>
      <c r="J11" s="16">
        <f>IF(I11="","",SUM(C11:E11))</f>
        <v/>
      </c>
      <c r="K11" s="16">
        <f>IF(I11="","",SUM(F11:H11))</f>
        <v/>
      </c>
      <c r="L11" s="14" t="n">
        <v>50</v>
      </c>
      <c r="M11" s="17" t="n"/>
      <c r="N11" s="18">
        <f>IF(COUNTA(A11,C11:H11,L11)=0,"",IF(NOT(ISNUMBER(A11)),"날짜를 확인하세요",IF(A11&gt;TODAY(),"오늘 이후 날짜예요",IF(COUNTIF($A$6:$A$1505,A11)&gt;1,"같은 날짜가 또 있어요",IF(COUNT(C11:H11)&lt;COUNTA(C11:H11),"금액에 글자가 있어요",IF(COUNTA(C11:H11)=0,"금액이 비었어요",IF(COUNTIF(C11:H11,"&lt;0")&gt;0,"금액이 0보다 작아요",IF(AND(L11&lt;&gt;"",OR(NOT(ISNUMBER(L11)),L11&lt;0,L11&lt;&gt;INT(N(L11)))),"손님 수를 확인하세요",""))))))))</f>
        <v/>
      </c>
      <c r="P11">
        <f>IF(I11="","",WEEKDAY(A11,2))</f>
        <v/>
      </c>
      <c r="Q11" s="19">
        <f>IF(I11="","",A11-WEEKDAY(A11,3))</f>
        <v/>
      </c>
    </row>
    <row r="12">
      <c r="A12" s="12" t="n">
        <v>45666</v>
      </c>
      <c r="B12" s="13">
        <f>IF(ISNUMBER(A12),CHOOSE(WEEKDAY(A12),"일","월","화","수","목","금","토"),"")</f>
        <v/>
      </c>
      <c r="C12" s="14" t="n">
        <v>627900</v>
      </c>
      <c r="D12" s="14" t="n">
        <v>45100</v>
      </c>
      <c r="E12" s="14" t="n">
        <v>8900</v>
      </c>
      <c r="F12" s="14" t="n">
        <v>156100</v>
      </c>
      <c r="G12" s="14" t="n">
        <v>80700</v>
      </c>
      <c r="H12" s="14" t="n">
        <v>32300</v>
      </c>
      <c r="I12" s="15">
        <f>IF(OR(A12="",NOT(N12="")),"",SUM(C12:H12))</f>
        <v/>
      </c>
      <c r="J12" s="16">
        <f>IF(I12="","",SUM(C12:E12))</f>
        <v/>
      </c>
      <c r="K12" s="16">
        <f>IF(I12="","",SUM(F12:H12))</f>
        <v/>
      </c>
      <c r="L12" s="14" t="n">
        <v>65</v>
      </c>
      <c r="M12" s="17" t="n"/>
      <c r="N12" s="18">
        <f>IF(COUNTA(A12,C12:H12,L12)=0,"",IF(NOT(ISNUMBER(A12)),"날짜를 확인하세요",IF(A12&gt;TODAY(),"오늘 이후 날짜예요",IF(COUNTIF($A$6:$A$1505,A12)&gt;1,"같은 날짜가 또 있어요",IF(COUNT(C12:H12)&lt;COUNTA(C12:H12),"금액에 글자가 있어요",IF(COUNTA(C12:H12)=0,"금액이 비었어요",IF(COUNTIF(C12:H12,"&lt;0")&gt;0,"금액이 0보다 작아요",IF(AND(L12&lt;&gt;"",OR(NOT(ISNUMBER(L12)),L12&lt;0,L12&lt;&gt;INT(N(L12)))),"손님 수를 확인하세요",""))))))))</f>
        <v/>
      </c>
      <c r="P12">
        <f>IF(I12="","",WEEKDAY(A12,2))</f>
        <v/>
      </c>
      <c r="Q12" s="19">
        <f>IF(I12="","",A12-WEEKDAY(A12,3))</f>
        <v/>
      </c>
    </row>
    <row r="13">
      <c r="A13" s="12" t="n">
        <v>45667</v>
      </c>
      <c r="B13" s="13">
        <f>IF(ISNUMBER(A13),CHOOSE(WEEKDAY(A13),"일","월","화","수","목","금","토"),"")</f>
        <v/>
      </c>
      <c r="C13" s="14" t="n">
        <v>503100</v>
      </c>
      <c r="D13" s="14" t="n">
        <v>49300</v>
      </c>
      <c r="E13" s="14" t="n">
        <v>26800</v>
      </c>
      <c r="F13" s="14" t="n">
        <v>346400</v>
      </c>
      <c r="G13" s="14" t="n">
        <v>179200</v>
      </c>
      <c r="H13" s="14" t="n">
        <v>71700</v>
      </c>
      <c r="I13" s="15">
        <f>IF(OR(A13="",NOT(N13="")),"",SUM(C13:H13))</f>
        <v/>
      </c>
      <c r="J13" s="16">
        <f>IF(I13="","",SUM(C13:E13))</f>
        <v/>
      </c>
      <c r="K13" s="16">
        <f>IF(I13="","",SUM(F13:H13))</f>
        <v/>
      </c>
      <c r="L13" s="14" t="n">
        <v>69</v>
      </c>
      <c r="M13" s="17" t="inlineStr">
        <is>
          <t>비</t>
        </is>
      </c>
      <c r="N13" s="18">
        <f>IF(COUNTA(A13,C13:H13,L13)=0,"",IF(NOT(ISNUMBER(A13)),"날짜를 확인하세요",IF(A13&gt;TODAY(),"오늘 이후 날짜예요",IF(COUNTIF($A$6:$A$1505,A13)&gt;1,"같은 날짜가 또 있어요",IF(COUNT(C13:H13)&lt;COUNTA(C13:H13),"금액에 글자가 있어요",IF(COUNTA(C13:H13)=0,"금액이 비었어요",IF(COUNTIF(C13:H13,"&lt;0")&gt;0,"금액이 0보다 작아요",IF(AND(L13&lt;&gt;"",OR(NOT(ISNUMBER(L13)),L13&lt;0,L13&lt;&gt;INT(N(L13)))),"손님 수를 확인하세요",""))))))))</f>
        <v/>
      </c>
      <c r="P13">
        <f>IF(I13="","",WEEKDAY(A13,2))</f>
        <v/>
      </c>
      <c r="Q13" s="19">
        <f>IF(I13="","",A13-WEEKDAY(A13,3))</f>
        <v/>
      </c>
    </row>
    <row r="14">
      <c r="A14" s="12" t="n">
        <v>45668</v>
      </c>
      <c r="B14" s="13">
        <f>IF(ISNUMBER(A14),CHOOSE(WEEKDAY(A14),"일","월","화","수","목","금","토"),"")</f>
        <v/>
      </c>
      <c r="C14" s="14" t="n">
        <v>542800</v>
      </c>
      <c r="D14" s="14" t="n">
        <v>64400</v>
      </c>
      <c r="E14" s="14" t="n">
        <v>12400</v>
      </c>
      <c r="F14" s="14" t="n">
        <v>194200</v>
      </c>
      <c r="G14" s="14" t="n">
        <v>100500</v>
      </c>
      <c r="H14" s="14" t="n">
        <v>40200</v>
      </c>
      <c r="I14" s="15">
        <f>IF(OR(A14="",NOT(N14="")),"",SUM(C14:H14))</f>
        <v/>
      </c>
      <c r="J14" s="16">
        <f>IF(I14="","",SUM(C14:E14))</f>
        <v/>
      </c>
      <c r="K14" s="16">
        <f>IF(I14="","",SUM(F14:H14))</f>
        <v/>
      </c>
      <c r="L14" s="14" t="n">
        <v>62</v>
      </c>
      <c r="M14" s="17" t="n"/>
      <c r="N14" s="18">
        <f>IF(COUNTA(A14,C14:H14,L14)=0,"",IF(NOT(ISNUMBER(A14)),"날짜를 확인하세요",IF(A14&gt;TODAY(),"오늘 이후 날짜예요",IF(COUNTIF($A$6:$A$1505,A14)&gt;1,"같은 날짜가 또 있어요",IF(COUNT(C14:H14)&lt;COUNTA(C14:H14),"금액에 글자가 있어요",IF(COUNTA(C14:H14)=0,"금액이 비었어요",IF(COUNTIF(C14:H14,"&lt;0")&gt;0,"금액이 0보다 작아요",IF(AND(L14&lt;&gt;"",OR(NOT(ISNUMBER(L14)),L14&lt;0,L14&lt;&gt;INT(N(L14)))),"손님 수를 확인하세요",""))))))))</f>
        <v/>
      </c>
      <c r="P14">
        <f>IF(I14="","",WEEKDAY(A14,2))</f>
        <v/>
      </c>
      <c r="Q14" s="19">
        <f>IF(I14="","",A14-WEEKDAY(A14,3))</f>
        <v/>
      </c>
    </row>
    <row r="15">
      <c r="A15" s="12" t="n">
        <v>45670</v>
      </c>
      <c r="B15" s="13">
        <f>IF(ISNUMBER(A15),CHOOSE(WEEKDAY(A15),"일","월","화","수","목","금","토"),"")</f>
        <v/>
      </c>
      <c r="C15" s="14" t="n">
        <v>618300</v>
      </c>
      <c r="D15" s="14" t="n">
        <v>81200</v>
      </c>
      <c r="E15" s="14" t="n">
        <v>2300</v>
      </c>
      <c r="F15" s="14" t="n">
        <v>159300</v>
      </c>
      <c r="G15" s="14" t="n">
        <v>82400</v>
      </c>
      <c r="H15" s="14" t="n">
        <v>33000</v>
      </c>
      <c r="I15" s="15">
        <f>IF(OR(A15="",NOT(N15="")),"",SUM(C15:H15))</f>
        <v/>
      </c>
      <c r="J15" s="16">
        <f>IF(I15="","",SUM(C15:E15))</f>
        <v/>
      </c>
      <c r="K15" s="16">
        <f>IF(I15="","",SUM(F15:H15))</f>
        <v/>
      </c>
      <c r="L15" s="14" t="n">
        <v>67</v>
      </c>
      <c r="M15" s="17" t="n"/>
      <c r="N15" s="18">
        <f>IF(COUNTA(A15,C15:H15,L15)=0,"",IF(NOT(ISNUMBER(A15)),"날짜를 확인하세요",IF(A15&gt;TODAY(),"오늘 이후 날짜예요",IF(COUNTIF($A$6:$A$1505,A15)&gt;1,"같은 날짜가 또 있어요",IF(COUNT(C15:H15)&lt;COUNTA(C15:H15),"금액에 글자가 있어요",IF(COUNTA(C15:H15)=0,"금액이 비었어요",IF(COUNTIF(C15:H15,"&lt;0")&gt;0,"금액이 0보다 작아요",IF(AND(L15&lt;&gt;"",OR(NOT(ISNUMBER(L15)),L15&lt;0,L15&lt;&gt;INT(N(L15)))),"손님 수를 확인하세요",""))))))))</f>
        <v/>
      </c>
      <c r="P15">
        <f>IF(I15="","",WEEKDAY(A15,2))</f>
        <v/>
      </c>
      <c r="Q15" s="19">
        <f>IF(I15="","",A15-WEEKDAY(A15,3))</f>
        <v/>
      </c>
    </row>
    <row r="16">
      <c r="A16" s="12" t="n">
        <v>45671</v>
      </c>
      <c r="B16" s="13">
        <f>IF(ISNUMBER(A16),CHOOSE(WEEKDAY(A16),"일","월","화","수","목","금","토"),"")</f>
        <v/>
      </c>
      <c r="C16" s="14" t="n">
        <v>616900</v>
      </c>
      <c r="D16" s="14" t="n">
        <v>45800</v>
      </c>
      <c r="E16" s="14" t="n">
        <v>13200</v>
      </c>
      <c r="F16" s="14" t="n">
        <v>134600</v>
      </c>
      <c r="G16" s="14" t="n">
        <v>69600</v>
      </c>
      <c r="H16" s="14" t="n">
        <v>27900</v>
      </c>
      <c r="I16" s="15">
        <f>IF(OR(A16="",NOT(N16="")),"",SUM(C16:H16))</f>
        <v/>
      </c>
      <c r="J16" s="16">
        <f>IF(I16="","",SUM(C16:E16))</f>
        <v/>
      </c>
      <c r="K16" s="16">
        <f>IF(I16="","",SUM(F16:H16))</f>
        <v/>
      </c>
      <c r="L16" s="14" t="n">
        <v>63</v>
      </c>
      <c r="M16" s="17" t="n"/>
      <c r="N16" s="18">
        <f>IF(COUNTA(A16,C16:H16,L16)=0,"",IF(NOT(ISNUMBER(A16)),"날짜를 확인하세요",IF(A16&gt;TODAY(),"오늘 이후 날짜예요",IF(COUNTIF($A$6:$A$1505,A16)&gt;1,"같은 날짜가 또 있어요",IF(COUNT(C16:H16)&lt;COUNTA(C16:H16),"금액에 글자가 있어요",IF(COUNTA(C16:H16)=0,"금액이 비었어요",IF(COUNTIF(C16:H16,"&lt;0")&gt;0,"금액이 0보다 작아요",IF(AND(L16&lt;&gt;"",OR(NOT(ISNUMBER(L16)),L16&lt;0,L16&lt;&gt;INT(N(L16)))),"손님 수를 확인하세요",""))))))))</f>
        <v/>
      </c>
      <c r="P16">
        <f>IF(I16="","",WEEKDAY(A16,2))</f>
        <v/>
      </c>
      <c r="Q16" s="19">
        <f>IF(I16="","",A16-WEEKDAY(A16,3))</f>
        <v/>
      </c>
    </row>
    <row r="17">
      <c r="A17" s="12" t="n">
        <v>45672</v>
      </c>
      <c r="B17" s="13">
        <f>IF(ISNUMBER(A17),CHOOSE(WEEKDAY(A17),"일","월","화","수","목","금","토"),"")</f>
        <v/>
      </c>
      <c r="C17" s="14" t="n">
        <v>514900</v>
      </c>
      <c r="D17" s="14" t="n">
        <v>71500</v>
      </c>
      <c r="E17" s="14" t="n">
        <v>16300</v>
      </c>
      <c r="F17" s="14" t="n">
        <v>123400</v>
      </c>
      <c r="G17" s="14" t="n">
        <v>63800</v>
      </c>
      <c r="H17" s="14" t="n">
        <v>25600</v>
      </c>
      <c r="I17" s="15">
        <f>IF(OR(A17="",NOT(N17="")),"",SUM(C17:H17))</f>
        <v/>
      </c>
      <c r="J17" s="16">
        <f>IF(I17="","",SUM(C17:E17))</f>
        <v/>
      </c>
      <c r="K17" s="16">
        <f>IF(I17="","",SUM(F17:H17))</f>
        <v/>
      </c>
      <c r="L17" s="14" t="n">
        <v>56</v>
      </c>
      <c r="M17" s="17" t="n"/>
      <c r="N17" s="18">
        <f>IF(COUNTA(A17,C17:H17,L17)=0,"",IF(NOT(ISNUMBER(A17)),"날짜를 확인하세요",IF(A17&gt;TODAY(),"오늘 이후 날짜예요",IF(COUNTIF($A$6:$A$1505,A17)&gt;1,"같은 날짜가 또 있어요",IF(COUNT(C17:H17)&lt;COUNTA(C17:H17),"금액에 글자가 있어요",IF(COUNTA(C17:H17)=0,"금액이 비었어요",IF(COUNTIF(C17:H17,"&lt;0")&gt;0,"금액이 0보다 작아요",IF(AND(L17&lt;&gt;"",OR(NOT(ISNUMBER(L17)),L17&lt;0,L17&lt;&gt;INT(N(L17)))),"손님 수를 확인하세요",""))))))))</f>
        <v/>
      </c>
      <c r="P17">
        <f>IF(I17="","",WEEKDAY(A17,2))</f>
        <v/>
      </c>
      <c r="Q17" s="19">
        <f>IF(I17="","",A17-WEEKDAY(A17,3))</f>
        <v/>
      </c>
    </row>
    <row r="18">
      <c r="A18" s="12" t="n">
        <v>45673</v>
      </c>
      <c r="B18" s="13">
        <f>IF(ISNUMBER(A18),CHOOSE(WEEKDAY(A18),"일","월","화","수","목","금","토"),"")</f>
        <v/>
      </c>
      <c r="C18" s="14" t="n">
        <v>595900</v>
      </c>
      <c r="D18" s="14" t="n">
        <v>81200</v>
      </c>
      <c r="E18" s="14" t="n">
        <v>30700</v>
      </c>
      <c r="F18" s="14" t="n">
        <v>161100</v>
      </c>
      <c r="G18" s="14" t="n">
        <v>83300</v>
      </c>
      <c r="H18" s="14" t="n">
        <v>33300</v>
      </c>
      <c r="I18" s="15">
        <f>IF(OR(A18="",NOT(N18="")),"",SUM(C18:H18))</f>
        <v/>
      </c>
      <c r="J18" s="16">
        <f>IF(I18="","",SUM(C18:E18))</f>
        <v/>
      </c>
      <c r="K18" s="16">
        <f>IF(I18="","",SUM(F18:H18))</f>
        <v/>
      </c>
      <c r="L18" s="14" t="n">
        <v>67</v>
      </c>
      <c r="M18" s="17" t="n"/>
      <c r="N18" s="18">
        <f>IF(COUNTA(A18,C18:H18,L18)=0,"",IF(NOT(ISNUMBER(A18)),"날짜를 확인하세요",IF(A18&gt;TODAY(),"오늘 이후 날짜예요",IF(COUNTIF($A$6:$A$1505,A18)&gt;1,"같은 날짜가 또 있어요",IF(COUNT(C18:H18)&lt;COUNTA(C18:H18),"금액에 글자가 있어요",IF(COUNTA(C18:H18)=0,"금액이 비었어요",IF(COUNTIF(C18:H18,"&lt;0")&gt;0,"금액이 0보다 작아요",IF(AND(L18&lt;&gt;"",OR(NOT(ISNUMBER(L18)),L18&lt;0,L18&lt;&gt;INT(N(L18)))),"손님 수를 확인하세요",""))))))))</f>
        <v/>
      </c>
      <c r="P18">
        <f>IF(I18="","",WEEKDAY(A18,2))</f>
        <v/>
      </c>
      <c r="Q18" s="19">
        <f>IF(I18="","",A18-WEEKDAY(A18,3))</f>
        <v/>
      </c>
    </row>
    <row r="19">
      <c r="A19" s="12" t="n">
        <v>45674</v>
      </c>
      <c r="B19" s="13">
        <f>IF(ISNUMBER(A19),CHOOSE(WEEKDAY(A19),"일","월","화","수","목","금","토"),"")</f>
        <v/>
      </c>
      <c r="C19" s="14" t="n">
        <v>626700</v>
      </c>
      <c r="D19" s="14" t="n">
        <v>92500</v>
      </c>
      <c r="E19" s="14" t="n">
        <v>4600</v>
      </c>
      <c r="F19" s="14" t="n">
        <v>250700</v>
      </c>
      <c r="G19" s="14" t="n">
        <v>129700</v>
      </c>
      <c r="H19" s="14" t="n">
        <v>51800</v>
      </c>
      <c r="I19" s="15">
        <f>IF(OR(A19="",NOT(N19="")),"",SUM(C19:H19))</f>
        <v/>
      </c>
      <c r="J19" s="16">
        <f>IF(I19="","",SUM(C19:E19))</f>
        <v/>
      </c>
      <c r="K19" s="16">
        <f>IF(I19="","",SUM(F19:H19))</f>
        <v/>
      </c>
      <c r="L19" s="14" t="n">
        <v>73</v>
      </c>
      <c r="M19" s="17" t="n"/>
      <c r="N19" s="18">
        <f>IF(COUNTA(A19,C19:H19,L19)=0,"",IF(NOT(ISNUMBER(A19)),"날짜를 확인하세요",IF(A19&gt;TODAY(),"오늘 이후 날짜예요",IF(COUNTIF($A$6:$A$1505,A19)&gt;1,"같은 날짜가 또 있어요",IF(COUNT(C19:H19)&lt;COUNTA(C19:H19),"금액에 글자가 있어요",IF(COUNTA(C19:H19)=0,"금액이 비었어요",IF(COUNTIF(C19:H19,"&lt;0")&gt;0,"금액이 0보다 작아요",IF(AND(L19&lt;&gt;"",OR(NOT(ISNUMBER(L19)),L19&lt;0,L19&lt;&gt;INT(N(L19)))),"손님 수를 확인하세요",""))))))))</f>
        <v/>
      </c>
      <c r="P19">
        <f>IF(I19="","",WEEKDAY(A19,2))</f>
        <v/>
      </c>
      <c r="Q19" s="19">
        <f>IF(I19="","",A19-WEEKDAY(A19,3))</f>
        <v/>
      </c>
    </row>
    <row r="20">
      <c r="A20" s="12" t="n">
        <v>45675</v>
      </c>
      <c r="B20" s="13">
        <f>IF(ISNUMBER(A20),CHOOSE(WEEKDAY(A20),"일","월","화","수","목","금","토"),"")</f>
        <v/>
      </c>
      <c r="C20" s="14" t="n">
        <v>627200</v>
      </c>
      <c r="D20" s="14" t="n">
        <v>92800</v>
      </c>
      <c r="E20" s="14" t="n">
        <v>5800</v>
      </c>
      <c r="F20" s="14" t="n">
        <v>193500</v>
      </c>
      <c r="G20" s="14" t="n">
        <v>100100</v>
      </c>
      <c r="H20" s="14" t="n">
        <v>40100</v>
      </c>
      <c r="I20" s="15">
        <f>IF(OR(A20="",NOT(N20="")),"",SUM(C20:H20))</f>
        <v/>
      </c>
      <c r="J20" s="16">
        <f>IF(I20="","",SUM(C20:E20))</f>
        <v/>
      </c>
      <c r="K20" s="16">
        <f>IF(I20="","",SUM(F20:H20))</f>
        <v/>
      </c>
      <c r="L20" s="14" t="n">
        <v>71</v>
      </c>
      <c r="M20" s="17" t="n"/>
      <c r="N20" s="18">
        <f>IF(COUNTA(A20,C20:H20,L20)=0,"",IF(NOT(ISNUMBER(A20)),"날짜를 확인하세요",IF(A20&gt;TODAY(),"오늘 이후 날짜예요",IF(COUNTIF($A$6:$A$1505,A20)&gt;1,"같은 날짜가 또 있어요",IF(COUNT(C20:H20)&lt;COUNTA(C20:H20),"금액에 글자가 있어요",IF(COUNTA(C20:H20)=0,"금액이 비었어요",IF(COUNTIF(C20:H20,"&lt;0")&gt;0,"금액이 0보다 작아요",IF(AND(L20&lt;&gt;"",OR(NOT(ISNUMBER(L20)),L20&lt;0,L20&lt;&gt;INT(N(L20)))),"손님 수를 확인하세요",""))))))))</f>
        <v/>
      </c>
      <c r="P20">
        <f>IF(I20="","",WEEKDAY(A20,2))</f>
        <v/>
      </c>
      <c r="Q20" s="19">
        <f>IF(I20="","",A20-WEEKDAY(A20,3))</f>
        <v/>
      </c>
    </row>
    <row r="21">
      <c r="A21" s="12" t="n">
        <v>45677</v>
      </c>
      <c r="B21" s="13">
        <f>IF(ISNUMBER(A21),CHOOSE(WEEKDAY(A21),"일","월","화","수","목","금","토"),"")</f>
        <v/>
      </c>
      <c r="C21" s="14" t="n">
        <v>558700</v>
      </c>
      <c r="D21" s="14" t="n">
        <v>90700</v>
      </c>
      <c r="E21" s="14" t="n">
        <v>14600</v>
      </c>
      <c r="F21" s="14" t="n">
        <v>176600</v>
      </c>
      <c r="G21" s="14" t="n">
        <v>91400</v>
      </c>
      <c r="H21" s="14" t="n">
        <v>36500</v>
      </c>
      <c r="I21" s="15">
        <f>IF(OR(A21="",NOT(N21="")),"",SUM(C21:H21))</f>
        <v/>
      </c>
      <c r="J21" s="16">
        <f>IF(I21="","",SUM(C21:E21))</f>
        <v/>
      </c>
      <c r="K21" s="16">
        <f>IF(I21="","",SUM(F21:H21))</f>
        <v/>
      </c>
      <c r="L21" s="14" t="n">
        <v>64</v>
      </c>
      <c r="M21" s="17" t="n"/>
      <c r="N21" s="18">
        <f>IF(COUNTA(A21,C21:H21,L21)=0,"",IF(NOT(ISNUMBER(A21)),"날짜를 확인하세요",IF(A21&gt;TODAY(),"오늘 이후 날짜예요",IF(COUNTIF($A$6:$A$1505,A21)&gt;1,"같은 날짜가 또 있어요",IF(COUNT(C21:H21)&lt;COUNTA(C21:H21),"금액에 글자가 있어요",IF(COUNTA(C21:H21)=0,"금액이 비었어요",IF(COUNTIF(C21:H21,"&lt;0")&gt;0,"금액이 0보다 작아요",IF(AND(L21&lt;&gt;"",OR(NOT(ISNUMBER(L21)),L21&lt;0,L21&lt;&gt;INT(N(L21)))),"손님 수를 확인하세요",""))))))))</f>
        <v/>
      </c>
      <c r="P21">
        <f>IF(I21="","",WEEKDAY(A21,2))</f>
        <v/>
      </c>
      <c r="Q21" s="19">
        <f>IF(I21="","",A21-WEEKDAY(A21,3))</f>
        <v/>
      </c>
    </row>
    <row r="22">
      <c r="A22" s="12" t="n">
        <v>45678</v>
      </c>
      <c r="B22" s="13">
        <f>IF(ISNUMBER(A22),CHOOSE(WEEKDAY(A22),"일","월","화","수","목","금","토"),"")</f>
        <v/>
      </c>
      <c r="C22" s="14" t="n">
        <v>542500</v>
      </c>
      <c r="D22" s="14" t="n">
        <v>38700</v>
      </c>
      <c r="E22" s="14" t="n">
        <v>15600</v>
      </c>
      <c r="F22" s="14" t="n">
        <v>127100</v>
      </c>
      <c r="G22" s="14" t="n">
        <v>65800</v>
      </c>
      <c r="H22" s="14" t="n">
        <v>26300</v>
      </c>
      <c r="I22" s="15">
        <f>IF(OR(A22="",NOT(N22="")),"",SUM(C22:H22))</f>
        <v/>
      </c>
      <c r="J22" s="16">
        <f>IF(I22="","",SUM(C22:E22))</f>
        <v/>
      </c>
      <c r="K22" s="16">
        <f>IF(I22="","",SUM(F22:H22))</f>
        <v/>
      </c>
      <c r="L22" s="14" t="n">
        <v>55</v>
      </c>
      <c r="M22" s="17" t="n"/>
      <c r="N22" s="18">
        <f>IF(COUNTA(A22,C22:H22,L22)=0,"",IF(NOT(ISNUMBER(A22)),"날짜를 확인하세요",IF(A22&gt;TODAY(),"오늘 이후 날짜예요",IF(COUNTIF($A$6:$A$1505,A22)&gt;1,"같은 날짜가 또 있어요",IF(COUNT(C22:H22)&lt;COUNTA(C22:H22),"금액에 글자가 있어요",IF(COUNTA(C22:H22)=0,"금액이 비었어요",IF(COUNTIF(C22:H22,"&lt;0")&gt;0,"금액이 0보다 작아요",IF(AND(L22&lt;&gt;"",OR(NOT(ISNUMBER(L22)),L22&lt;0,L22&lt;&gt;INT(N(L22)))),"손님 수를 확인하세요",""))))))))</f>
        <v/>
      </c>
      <c r="P22">
        <f>IF(I22="","",WEEKDAY(A22,2))</f>
        <v/>
      </c>
      <c r="Q22" s="19">
        <f>IF(I22="","",A22-WEEKDAY(A22,3))</f>
        <v/>
      </c>
    </row>
    <row r="23">
      <c r="A23" s="12" t="n">
        <v>45679</v>
      </c>
      <c r="B23" s="13">
        <f>IF(ISNUMBER(A23),CHOOSE(WEEKDAY(A23),"일","월","화","수","목","금","토"),"")</f>
        <v/>
      </c>
      <c r="C23" s="14" t="n">
        <v>558400</v>
      </c>
      <c r="D23" s="14" t="n">
        <v>87400</v>
      </c>
      <c r="E23" s="14" t="n">
        <v>20600</v>
      </c>
      <c r="F23" s="14" t="n">
        <v>173500</v>
      </c>
      <c r="G23" s="14" t="n">
        <v>89700</v>
      </c>
      <c r="H23" s="14" t="n">
        <v>35900</v>
      </c>
      <c r="I23" s="15">
        <f>IF(OR(A23="",NOT(N23="")),"",SUM(C23:H23))</f>
        <v/>
      </c>
      <c r="J23" s="16">
        <f>IF(I23="","",SUM(C23:E23))</f>
        <v/>
      </c>
      <c r="K23" s="16">
        <f>IF(I23="","",SUM(F23:H23))</f>
        <v/>
      </c>
      <c r="L23" s="14" t="n">
        <v>64</v>
      </c>
      <c r="M23" s="17" t="n"/>
      <c r="N23" s="18">
        <f>IF(COUNTA(A23,C23:H23,L23)=0,"",IF(NOT(ISNUMBER(A23)),"날짜를 확인하세요",IF(A23&gt;TODAY(),"오늘 이후 날짜예요",IF(COUNTIF($A$6:$A$1505,A23)&gt;1,"같은 날짜가 또 있어요",IF(COUNT(C23:H23)&lt;COUNTA(C23:H23),"금액에 글자가 있어요",IF(COUNTA(C23:H23)=0,"금액이 비었어요",IF(COUNTIF(C23:H23,"&lt;0")&gt;0,"금액이 0보다 작아요",IF(AND(L23&lt;&gt;"",OR(NOT(ISNUMBER(L23)),L23&lt;0,L23&lt;&gt;INT(N(L23)))),"손님 수를 확인하세요",""))))))))</f>
        <v/>
      </c>
      <c r="P23">
        <f>IF(I23="","",WEEKDAY(A23,2))</f>
        <v/>
      </c>
      <c r="Q23" s="19">
        <f>IF(I23="","",A23-WEEKDAY(A23,3))</f>
        <v/>
      </c>
    </row>
    <row r="24">
      <c r="A24" s="12" t="n">
        <v>45680</v>
      </c>
      <c r="B24" s="13">
        <f>IF(ISNUMBER(A24),CHOOSE(WEEKDAY(A24),"일","월","화","수","목","금","토"),"")</f>
        <v/>
      </c>
      <c r="C24" s="14" t="n">
        <v>521700</v>
      </c>
      <c r="D24" s="14" t="n">
        <v>74000</v>
      </c>
      <c r="E24" s="14" t="n">
        <v>4500</v>
      </c>
      <c r="F24" s="14" t="n">
        <v>149500</v>
      </c>
      <c r="G24" s="14" t="n">
        <v>77300</v>
      </c>
      <c r="H24" s="14" t="n">
        <v>31000</v>
      </c>
      <c r="I24" s="15">
        <f>IF(OR(A24="",NOT(N24="")),"",SUM(C24:H24))</f>
        <v/>
      </c>
      <c r="J24" s="16">
        <f>IF(I24="","",SUM(C24:E24))</f>
        <v/>
      </c>
      <c r="K24" s="16">
        <f>IF(I24="","",SUM(F24:H24))</f>
        <v/>
      </c>
      <c r="L24" s="14" t="n">
        <v>59</v>
      </c>
      <c r="M24" s="17" t="n"/>
      <c r="N24" s="18">
        <f>IF(COUNTA(A24,C24:H24,L24)=0,"",IF(NOT(ISNUMBER(A24)),"날짜를 확인하세요",IF(A24&gt;TODAY(),"오늘 이후 날짜예요",IF(COUNTIF($A$6:$A$1505,A24)&gt;1,"같은 날짜가 또 있어요",IF(COUNT(C24:H24)&lt;COUNTA(C24:H24),"금액에 글자가 있어요",IF(COUNTA(C24:H24)=0,"금액이 비었어요",IF(COUNTIF(C24:H24,"&lt;0")&gt;0,"금액이 0보다 작아요",IF(AND(L24&lt;&gt;"",OR(NOT(ISNUMBER(L24)),L24&lt;0,L24&lt;&gt;INT(N(L24)))),"손님 수를 확인하세요",""))))))))</f>
        <v/>
      </c>
      <c r="P24">
        <f>IF(I24="","",WEEKDAY(A24,2))</f>
        <v/>
      </c>
      <c r="Q24" s="19">
        <f>IF(I24="","",A24-WEEKDAY(A24,3))</f>
        <v/>
      </c>
    </row>
    <row r="25">
      <c r="A25" s="12" t="n">
        <v>45681</v>
      </c>
      <c r="B25" s="13">
        <f>IF(ISNUMBER(A25),CHOOSE(WEEKDAY(A25),"일","월","화","수","목","금","토"),"")</f>
        <v/>
      </c>
      <c r="C25" s="14" t="n">
        <v>536800</v>
      </c>
      <c r="D25" s="14" t="n">
        <v>72700</v>
      </c>
      <c r="E25" s="14" t="n">
        <v>16400</v>
      </c>
      <c r="F25" s="14" t="n">
        <v>172900</v>
      </c>
      <c r="G25" s="14" t="n">
        <v>89400</v>
      </c>
      <c r="H25" s="14" t="n">
        <v>35800</v>
      </c>
      <c r="I25" s="15">
        <f>IF(OR(A25="",NOT(N25="")),"",SUM(C25:H25))</f>
        <v/>
      </c>
      <c r="J25" s="16">
        <f>IF(I25="","",SUM(C25:E25))</f>
        <v/>
      </c>
      <c r="K25" s="16">
        <f>IF(I25="","",SUM(F25:H25))</f>
        <v/>
      </c>
      <c r="L25" s="14" t="n">
        <v>62</v>
      </c>
      <c r="M25" s="17" t="n"/>
      <c r="N25" s="18">
        <f>IF(COUNTA(A25,C25:H25,L25)=0,"",IF(NOT(ISNUMBER(A25)),"날짜를 확인하세요",IF(A25&gt;TODAY(),"오늘 이후 날짜예요",IF(COUNTIF($A$6:$A$1505,A25)&gt;1,"같은 날짜가 또 있어요",IF(COUNT(C25:H25)&lt;COUNTA(C25:H25),"금액에 글자가 있어요",IF(COUNTA(C25:H25)=0,"금액이 비었어요",IF(COUNTIF(C25:H25,"&lt;0")&gt;0,"금액이 0보다 작아요",IF(AND(L25&lt;&gt;"",OR(NOT(ISNUMBER(L25)),L25&lt;0,L25&lt;&gt;INT(N(L25)))),"손님 수를 확인하세요",""))))))))</f>
        <v/>
      </c>
      <c r="P25">
        <f>IF(I25="","",WEEKDAY(A25,2))</f>
        <v/>
      </c>
      <c r="Q25" s="19">
        <f>IF(I25="","",A25-WEEKDAY(A25,3))</f>
        <v/>
      </c>
    </row>
    <row r="26">
      <c r="A26" s="12" t="n">
        <v>45682</v>
      </c>
      <c r="B26" s="13">
        <f>IF(ISNUMBER(A26),CHOOSE(WEEKDAY(A26),"일","월","화","수","목","금","토"),"")</f>
        <v/>
      </c>
      <c r="C26" s="14" t="n">
        <v>578500</v>
      </c>
      <c r="D26" s="14" t="n">
        <v>70300</v>
      </c>
      <c r="E26" s="14" t="n">
        <v>7700</v>
      </c>
      <c r="F26" s="14" t="n">
        <v>253700</v>
      </c>
      <c r="G26" s="14" t="n">
        <v>131200</v>
      </c>
      <c r="H26" s="14" t="n">
        <v>52600</v>
      </c>
      <c r="I26" s="15">
        <f>IF(OR(A26="",NOT(N26="")),"",SUM(C26:H26))</f>
        <v/>
      </c>
      <c r="J26" s="16">
        <f>IF(I26="","",SUM(C26:E26))</f>
        <v/>
      </c>
      <c r="K26" s="16">
        <f>IF(I26="","",SUM(F26:H26))</f>
        <v/>
      </c>
      <c r="L26" s="14" t="n">
        <v>70</v>
      </c>
      <c r="M26" s="17" t="n"/>
      <c r="N26" s="18">
        <f>IF(COUNTA(A26,C26:H26,L26)=0,"",IF(NOT(ISNUMBER(A26)),"날짜를 확인하세요",IF(A26&gt;TODAY(),"오늘 이후 날짜예요",IF(COUNTIF($A$6:$A$1505,A26)&gt;1,"같은 날짜가 또 있어요",IF(COUNT(C26:H26)&lt;COUNTA(C26:H26),"금액에 글자가 있어요",IF(COUNTA(C26:H26)=0,"금액이 비었어요",IF(COUNTIF(C26:H26,"&lt;0")&gt;0,"금액이 0보다 작아요",IF(AND(L26&lt;&gt;"",OR(NOT(ISNUMBER(L26)),L26&lt;0,L26&lt;&gt;INT(N(L26)))),"손님 수를 확인하세요",""))))))))</f>
        <v/>
      </c>
      <c r="P26">
        <f>IF(I26="","",WEEKDAY(A26,2))</f>
        <v/>
      </c>
      <c r="Q26" s="19">
        <f>IF(I26="","",A26-WEEKDAY(A26,3))</f>
        <v/>
      </c>
    </row>
    <row r="27">
      <c r="A27" s="12" t="n">
        <v>45684</v>
      </c>
      <c r="B27" s="13">
        <f>IF(ISNUMBER(A27),CHOOSE(WEEKDAY(A27),"일","월","화","수","목","금","토"),"")</f>
        <v/>
      </c>
      <c r="C27" s="14" t="n">
        <v>595000</v>
      </c>
      <c r="D27" s="14" t="n">
        <v>57200</v>
      </c>
      <c r="E27" s="14" t="n">
        <v>4700</v>
      </c>
      <c r="F27" s="14" t="n">
        <v>195500</v>
      </c>
      <c r="G27" s="14" t="n">
        <v>101100</v>
      </c>
      <c r="H27" s="14" t="n">
        <v>40500</v>
      </c>
      <c r="I27" s="15">
        <f>IF(OR(A27="",NOT(N27="")),"",SUM(C27:H27))</f>
        <v/>
      </c>
      <c r="J27" s="16">
        <f>IF(I27="","",SUM(C27:E27))</f>
        <v/>
      </c>
      <c r="K27" s="16">
        <f>IF(I27="","",SUM(F27:H27))</f>
        <v/>
      </c>
      <c r="L27" s="14" t="n">
        <v>66</v>
      </c>
      <c r="M27" s="17" t="n"/>
      <c r="N27" s="18">
        <f>IF(COUNTA(A27,C27:H27,L27)=0,"",IF(NOT(ISNUMBER(A27)),"날짜를 확인하세요",IF(A27&gt;TODAY(),"오늘 이후 날짜예요",IF(COUNTIF($A$6:$A$1505,A27)&gt;1,"같은 날짜가 또 있어요",IF(COUNT(C27:H27)&lt;COUNTA(C27:H27),"금액에 글자가 있어요",IF(COUNTA(C27:H27)=0,"금액이 비었어요",IF(COUNTIF(C27:H27,"&lt;0")&gt;0,"금액이 0보다 작아요",IF(AND(L27&lt;&gt;"",OR(NOT(ISNUMBER(L27)),L27&lt;0,L27&lt;&gt;INT(N(L27)))),"손님 수를 확인하세요",""))))))))</f>
        <v/>
      </c>
      <c r="P27">
        <f>IF(I27="","",WEEKDAY(A27,2))</f>
        <v/>
      </c>
      <c r="Q27" s="19">
        <f>IF(I27="","",A27-WEEKDAY(A27,3))</f>
        <v/>
      </c>
    </row>
    <row r="28">
      <c r="A28" s="12" t="n">
        <v>45688</v>
      </c>
      <c r="B28" s="13">
        <f>IF(ISNUMBER(A28),CHOOSE(WEEKDAY(A28),"일","월","화","수","목","금","토"),"")</f>
        <v/>
      </c>
      <c r="C28" s="14" t="n">
        <v>579900</v>
      </c>
      <c r="D28" s="14" t="n">
        <v>72500</v>
      </c>
      <c r="E28" s="14" t="n">
        <v>22700</v>
      </c>
      <c r="F28" s="14" t="n">
        <v>254000</v>
      </c>
      <c r="G28" s="14" t="n">
        <v>131400</v>
      </c>
      <c r="H28" s="14" t="n">
        <v>52500</v>
      </c>
      <c r="I28" s="15">
        <f>IF(OR(A28="",NOT(N28="")),"",SUM(C28:H28))</f>
        <v/>
      </c>
      <c r="J28" s="16">
        <f>IF(I28="","",SUM(C28:E28))</f>
        <v/>
      </c>
      <c r="K28" s="16">
        <f>IF(I28="","",SUM(F28:H28))</f>
        <v/>
      </c>
      <c r="L28" s="14" t="n">
        <v>72</v>
      </c>
      <c r="M28" s="17" t="n"/>
      <c r="N28" s="18">
        <f>IF(COUNTA(A28,C28:H28,L28)=0,"",IF(NOT(ISNUMBER(A28)),"날짜를 확인하세요",IF(A28&gt;TODAY(),"오늘 이후 날짜예요",IF(COUNTIF($A$6:$A$1505,A28)&gt;1,"같은 날짜가 또 있어요",IF(COUNT(C28:H28)&lt;COUNTA(C28:H28),"금액에 글자가 있어요",IF(COUNTA(C28:H28)=0,"금액이 비었어요",IF(COUNTIF(C28:H28,"&lt;0")&gt;0,"금액이 0보다 작아요",IF(AND(L28&lt;&gt;"",OR(NOT(ISNUMBER(L28)),L28&lt;0,L28&lt;&gt;INT(N(L28)))),"손님 수를 확인하세요",""))))))))</f>
        <v/>
      </c>
      <c r="P28">
        <f>IF(I28="","",WEEKDAY(A28,2))</f>
        <v/>
      </c>
      <c r="Q28" s="19">
        <f>IF(I28="","",A28-WEEKDAY(A28,3))</f>
        <v/>
      </c>
    </row>
    <row r="29">
      <c r="A29" s="12" t="n">
        <v>45689</v>
      </c>
      <c r="B29" s="13">
        <f>IF(ISNUMBER(A29),CHOOSE(WEEKDAY(A29),"일","월","화","수","목","금","토"),"")</f>
        <v/>
      </c>
      <c r="C29" s="14" t="n">
        <v>595700</v>
      </c>
      <c r="D29" s="14" t="n">
        <v>88400</v>
      </c>
      <c r="E29" s="14" t="n">
        <v>7900</v>
      </c>
      <c r="F29" s="14" t="n">
        <v>179200</v>
      </c>
      <c r="G29" s="14" t="n">
        <v>92700</v>
      </c>
      <c r="H29" s="14" t="n">
        <v>37100</v>
      </c>
      <c r="I29" s="15">
        <f>IF(OR(A29="",NOT(N29="")),"",SUM(C29:H29))</f>
        <v/>
      </c>
      <c r="J29" s="16">
        <f>IF(I29="","",SUM(C29:E29))</f>
        <v/>
      </c>
      <c r="K29" s="16">
        <f>IF(I29="","",SUM(F29:H29))</f>
        <v/>
      </c>
      <c r="L29" s="14" t="n">
        <v>68</v>
      </c>
      <c r="M29" s="17" t="n"/>
      <c r="N29" s="18">
        <f>IF(COUNTA(A29,C29:H29,L29)=0,"",IF(NOT(ISNUMBER(A29)),"날짜를 확인하세요",IF(A29&gt;TODAY(),"오늘 이후 날짜예요",IF(COUNTIF($A$6:$A$1505,A29)&gt;1,"같은 날짜가 또 있어요",IF(COUNT(C29:H29)&lt;COUNTA(C29:H29),"금액에 글자가 있어요",IF(COUNTA(C29:H29)=0,"금액이 비었어요",IF(COUNTIF(C29:H29,"&lt;0")&gt;0,"금액이 0보다 작아요",IF(AND(L29&lt;&gt;"",OR(NOT(ISNUMBER(L29)),L29&lt;0,L29&lt;&gt;INT(N(L29)))),"손님 수를 확인하세요",""))))))))</f>
        <v/>
      </c>
      <c r="P29">
        <f>IF(I29="","",WEEKDAY(A29,2))</f>
        <v/>
      </c>
      <c r="Q29" s="19">
        <f>IF(I29="","",A29-WEEKDAY(A29,3))</f>
        <v/>
      </c>
    </row>
    <row r="30">
      <c r="A30" s="12" t="n">
        <v>45691</v>
      </c>
      <c r="B30" s="13">
        <f>IF(ISNUMBER(A30),CHOOSE(WEEKDAY(A30),"일","월","화","수","목","금","토"),"")</f>
        <v/>
      </c>
      <c r="C30" s="14" t="n">
        <v>520300</v>
      </c>
      <c r="D30" s="14" t="n">
        <v>63000</v>
      </c>
      <c r="E30" s="14" t="n">
        <v>19800</v>
      </c>
      <c r="F30" s="14" t="n">
        <v>164100</v>
      </c>
      <c r="G30" s="14" t="n">
        <v>84900</v>
      </c>
      <c r="H30" s="14" t="n">
        <v>33900</v>
      </c>
      <c r="I30" s="15">
        <f>IF(OR(A30="",NOT(N30="")),"",SUM(C30:H30))</f>
        <v/>
      </c>
      <c r="J30" s="16">
        <f>IF(I30="","",SUM(C30:E30))</f>
        <v/>
      </c>
      <c r="K30" s="16">
        <f>IF(I30="","",SUM(F30:H30))</f>
        <v/>
      </c>
      <c r="L30" s="14" t="n">
        <v>60</v>
      </c>
      <c r="M30" s="17" t="n"/>
      <c r="N30" s="18">
        <f>IF(COUNTA(A30,C30:H30,L30)=0,"",IF(NOT(ISNUMBER(A30)),"날짜를 확인하세요",IF(A30&gt;TODAY(),"오늘 이후 날짜예요",IF(COUNTIF($A$6:$A$1505,A30)&gt;1,"같은 날짜가 또 있어요",IF(COUNT(C30:H30)&lt;COUNTA(C30:H30),"금액에 글자가 있어요",IF(COUNTA(C30:H30)=0,"금액이 비었어요",IF(COUNTIF(C30:H30,"&lt;0")&gt;0,"금액이 0보다 작아요",IF(AND(L30&lt;&gt;"",OR(NOT(ISNUMBER(L30)),L30&lt;0,L30&lt;&gt;INT(N(L30)))),"손님 수를 확인하세요",""))))))))</f>
        <v/>
      </c>
      <c r="P30">
        <f>IF(I30="","",WEEKDAY(A30,2))</f>
        <v/>
      </c>
      <c r="Q30" s="19">
        <f>IF(I30="","",A30-WEEKDAY(A30,3))</f>
        <v/>
      </c>
    </row>
    <row r="31">
      <c r="A31" s="12" t="n">
        <v>45692</v>
      </c>
      <c r="B31" s="13">
        <f>IF(ISNUMBER(A31),CHOOSE(WEEKDAY(A31),"일","월","화","수","목","금","토"),"")</f>
        <v/>
      </c>
      <c r="C31" s="14" t="n">
        <v>550700</v>
      </c>
      <c r="D31" s="14" t="n">
        <v>53900</v>
      </c>
      <c r="E31" s="14" t="n">
        <v>12800</v>
      </c>
      <c r="F31" s="14" t="n">
        <v>156400</v>
      </c>
      <c r="G31" s="14" t="n">
        <v>80900</v>
      </c>
      <c r="H31" s="14" t="n">
        <v>32300</v>
      </c>
      <c r="I31" s="15">
        <f>IF(OR(A31="",NOT(N31="")),"",SUM(C31:H31))</f>
        <v/>
      </c>
      <c r="J31" s="16">
        <f>IF(I31="","",SUM(C31:E31))</f>
        <v/>
      </c>
      <c r="K31" s="16">
        <f>IF(I31="","",SUM(F31:H31))</f>
        <v/>
      </c>
      <c r="L31" s="14" t="n">
        <v>60</v>
      </c>
      <c r="M31" s="17" t="n"/>
      <c r="N31" s="18">
        <f>IF(COUNTA(A31,C31:H31,L31)=0,"",IF(NOT(ISNUMBER(A31)),"날짜를 확인하세요",IF(A31&gt;TODAY(),"오늘 이후 날짜예요",IF(COUNTIF($A$6:$A$1505,A31)&gt;1,"같은 날짜가 또 있어요",IF(COUNT(C31:H31)&lt;COUNTA(C31:H31),"금액에 글자가 있어요",IF(COUNTA(C31:H31)=0,"금액이 비었어요",IF(COUNTIF(C31:H31,"&lt;0")&gt;0,"금액이 0보다 작아요",IF(AND(L31&lt;&gt;"",OR(NOT(ISNUMBER(L31)),L31&lt;0,L31&lt;&gt;INT(N(L31)))),"손님 수를 확인하세요",""))))))))</f>
        <v/>
      </c>
      <c r="P31">
        <f>IF(I31="","",WEEKDAY(A31,2))</f>
        <v/>
      </c>
      <c r="Q31" s="19">
        <f>IF(I31="","",A31-WEEKDAY(A31,3))</f>
        <v/>
      </c>
    </row>
    <row r="32">
      <c r="A32" s="12" t="n">
        <v>45693</v>
      </c>
      <c r="B32" s="13">
        <f>IF(ISNUMBER(A32),CHOOSE(WEEKDAY(A32),"일","월","화","수","목","금","토"),"")</f>
        <v/>
      </c>
      <c r="C32" s="14" t="n">
        <v>493500</v>
      </c>
      <c r="D32" s="14" t="n">
        <v>57700</v>
      </c>
      <c r="E32" s="14" t="n">
        <v>19800</v>
      </c>
      <c r="F32" s="14" t="n">
        <v>120300</v>
      </c>
      <c r="G32" s="14" t="n">
        <v>62200</v>
      </c>
      <c r="H32" s="14" t="n">
        <v>25000</v>
      </c>
      <c r="I32" s="15">
        <f>IF(OR(A32="",NOT(N32="")),"",SUM(C32:H32))</f>
        <v/>
      </c>
      <c r="J32" s="16">
        <f>IF(I32="","",SUM(C32:E32))</f>
        <v/>
      </c>
      <c r="K32" s="16">
        <f>IF(I32="","",SUM(F32:H32))</f>
        <v/>
      </c>
      <c r="L32" s="14" t="n">
        <v>52</v>
      </c>
      <c r="M32" s="17" t="n"/>
      <c r="N32" s="18">
        <f>IF(COUNTA(A32,C32:H32,L32)=0,"",IF(NOT(ISNUMBER(A32)),"날짜를 확인하세요",IF(A32&gt;TODAY(),"오늘 이후 날짜예요",IF(COUNTIF($A$6:$A$1505,A32)&gt;1,"같은 날짜가 또 있어요",IF(COUNT(C32:H32)&lt;COUNTA(C32:H32),"금액에 글자가 있어요",IF(COUNTA(C32:H32)=0,"금액이 비었어요",IF(COUNTIF(C32:H32,"&lt;0")&gt;0,"금액이 0보다 작아요",IF(AND(L32&lt;&gt;"",OR(NOT(ISNUMBER(L32)),L32&lt;0,L32&lt;&gt;INT(N(L32)))),"손님 수를 확인하세요",""))))))))</f>
        <v/>
      </c>
      <c r="P32">
        <f>IF(I32="","",WEEKDAY(A32,2))</f>
        <v/>
      </c>
      <c r="Q32" s="19">
        <f>IF(I32="","",A32-WEEKDAY(A32,3))</f>
        <v/>
      </c>
    </row>
    <row r="33">
      <c r="A33" s="12" t="n">
        <v>45694</v>
      </c>
      <c r="B33" s="13">
        <f>IF(ISNUMBER(A33),CHOOSE(WEEKDAY(A33),"일","월","화","수","목","금","토"),"")</f>
        <v/>
      </c>
      <c r="C33" s="14" t="n">
        <v>492000</v>
      </c>
      <c r="D33" s="14" t="n">
        <v>63200</v>
      </c>
      <c r="E33" s="14" t="n">
        <v>25300</v>
      </c>
      <c r="F33" s="14" t="n">
        <v>122100</v>
      </c>
      <c r="G33" s="14" t="n">
        <v>63200</v>
      </c>
      <c r="H33" s="14" t="n">
        <v>25200</v>
      </c>
      <c r="I33" s="15">
        <f>IF(OR(A33="",NOT(N33="")),"",SUM(C33:H33))</f>
        <v/>
      </c>
      <c r="J33" s="16">
        <f>IF(I33="","",SUM(C33:E33))</f>
        <v/>
      </c>
      <c r="K33" s="16">
        <f>IF(I33="","",SUM(F33:H33))</f>
        <v/>
      </c>
      <c r="L33" s="14" t="n">
        <v>54</v>
      </c>
      <c r="M33" s="17" t="n"/>
      <c r="N33" s="18">
        <f>IF(COUNTA(A33,C33:H33,L33)=0,"",IF(NOT(ISNUMBER(A33)),"날짜를 확인하세요",IF(A33&gt;TODAY(),"오늘 이후 날짜예요",IF(COUNTIF($A$6:$A$1505,A33)&gt;1,"같은 날짜가 또 있어요",IF(COUNT(C33:H33)&lt;COUNTA(C33:H33),"금액에 글자가 있어요",IF(COUNTA(C33:H33)=0,"금액이 비었어요",IF(COUNTIF(C33:H33,"&lt;0")&gt;0,"금액이 0보다 작아요",IF(AND(L33&lt;&gt;"",OR(NOT(ISNUMBER(L33)),L33&lt;0,L33&lt;&gt;INT(N(L33)))),"손님 수를 확인하세요",""))))))))</f>
        <v/>
      </c>
      <c r="P33">
        <f>IF(I33="","",WEEKDAY(A33,2))</f>
        <v/>
      </c>
      <c r="Q33" s="19">
        <f>IF(I33="","",A33-WEEKDAY(A33,3))</f>
        <v/>
      </c>
    </row>
    <row r="34">
      <c r="A34" s="12" t="n">
        <v>45695</v>
      </c>
      <c r="B34" s="13">
        <f>IF(ISNUMBER(A34),CHOOSE(WEEKDAY(A34),"일","월","화","수","목","금","토"),"")</f>
        <v/>
      </c>
      <c r="C34" s="14" t="n">
        <v>596500</v>
      </c>
      <c r="D34" s="14" t="n">
        <v>79300</v>
      </c>
      <c r="E34" s="14" t="n">
        <v>21300</v>
      </c>
      <c r="F34" s="14" t="n">
        <v>267600</v>
      </c>
      <c r="G34" s="14" t="n">
        <v>138400</v>
      </c>
      <c r="H34" s="14" t="n">
        <v>55400</v>
      </c>
      <c r="I34" s="15">
        <f>IF(OR(A34="",NOT(N34="")),"",SUM(C34:H34))</f>
        <v/>
      </c>
      <c r="J34" s="16">
        <f>IF(I34="","",SUM(C34:E34))</f>
        <v/>
      </c>
      <c r="K34" s="16">
        <f>IF(I34="","",SUM(F34:H34))</f>
        <v/>
      </c>
      <c r="L34" s="14" t="n">
        <v>72</v>
      </c>
      <c r="M34" s="17" t="n"/>
      <c r="N34" s="18">
        <f>IF(COUNTA(A34,C34:H34,L34)=0,"",IF(NOT(ISNUMBER(A34)),"날짜를 확인하세요",IF(A34&gt;TODAY(),"오늘 이후 날짜예요",IF(COUNTIF($A$6:$A$1505,A34)&gt;1,"같은 날짜가 또 있어요",IF(COUNT(C34:H34)&lt;COUNTA(C34:H34),"금액에 글자가 있어요",IF(COUNTA(C34:H34)=0,"금액이 비었어요",IF(COUNTIF(C34:H34,"&lt;0")&gt;0,"금액이 0보다 작아요",IF(AND(L34&lt;&gt;"",OR(NOT(ISNUMBER(L34)),L34&lt;0,L34&lt;&gt;INT(N(L34)))),"손님 수를 확인하세요",""))))))))</f>
        <v/>
      </c>
      <c r="P34">
        <f>IF(I34="","",WEEKDAY(A34,2))</f>
        <v/>
      </c>
      <c r="Q34" s="19">
        <f>IF(I34="","",A34-WEEKDAY(A34,3))</f>
        <v/>
      </c>
    </row>
    <row r="35">
      <c r="A35" s="12" t="n">
        <v>45696</v>
      </c>
      <c r="B35" s="13">
        <f>IF(ISNUMBER(A35),CHOOSE(WEEKDAY(A35),"일","월","화","수","목","금","토"),"")</f>
        <v/>
      </c>
      <c r="C35" s="14" t="n">
        <v>516000</v>
      </c>
      <c r="D35" s="14" t="n">
        <v>40000</v>
      </c>
      <c r="E35" s="14" t="n">
        <v>26700</v>
      </c>
      <c r="F35" s="14" t="n">
        <v>319500</v>
      </c>
      <c r="G35" s="14" t="n">
        <v>165200</v>
      </c>
      <c r="H35" s="14" t="n">
        <v>66100</v>
      </c>
      <c r="I35" s="15">
        <f>IF(OR(A35="",NOT(N35="")),"",SUM(C35:H35))</f>
        <v/>
      </c>
      <c r="J35" s="16">
        <f>IF(I35="","",SUM(C35:E35))</f>
        <v/>
      </c>
      <c r="K35" s="16">
        <f>IF(I35="","",SUM(F35:H35))</f>
        <v/>
      </c>
      <c r="L35" s="14" t="n">
        <v>68</v>
      </c>
      <c r="M35" s="17" t="inlineStr">
        <is>
          <t>비</t>
        </is>
      </c>
      <c r="N35" s="18">
        <f>IF(COUNTA(A35,C35:H35,L35)=0,"",IF(NOT(ISNUMBER(A35)),"날짜를 확인하세요",IF(A35&gt;TODAY(),"오늘 이후 날짜예요",IF(COUNTIF($A$6:$A$1505,A35)&gt;1,"같은 날짜가 또 있어요",IF(COUNT(C35:H35)&lt;COUNTA(C35:H35),"금액에 글자가 있어요",IF(COUNTA(C35:H35)=0,"금액이 비었어요",IF(COUNTIF(C35:H35,"&lt;0")&gt;0,"금액이 0보다 작아요",IF(AND(L35&lt;&gt;"",OR(NOT(ISNUMBER(L35)),L35&lt;0,L35&lt;&gt;INT(N(L35)))),"손님 수를 확인하세요",""))))))))</f>
        <v/>
      </c>
      <c r="P35">
        <f>IF(I35="","",WEEKDAY(A35,2))</f>
        <v/>
      </c>
      <c r="Q35" s="19">
        <f>IF(I35="","",A35-WEEKDAY(A35,3))</f>
        <v/>
      </c>
    </row>
    <row r="36">
      <c r="A36" s="12" t="n">
        <v>45698</v>
      </c>
      <c r="B36" s="13">
        <f>IF(ISNUMBER(A36),CHOOSE(WEEKDAY(A36),"일","월","화","수","목","금","토"),"")</f>
        <v/>
      </c>
      <c r="C36" s="14" t="n">
        <v>470400</v>
      </c>
      <c r="D36" s="14" t="n">
        <v>34200</v>
      </c>
      <c r="E36" s="14" t="n">
        <v>12600</v>
      </c>
      <c r="F36" s="14" t="n">
        <v>146300</v>
      </c>
      <c r="G36" s="14" t="n">
        <v>75700</v>
      </c>
      <c r="H36" s="14" t="n">
        <v>30300</v>
      </c>
      <c r="I36" s="15">
        <f>IF(OR(A36="",NOT(N36="")),"",SUM(C36:H36))</f>
        <v/>
      </c>
      <c r="J36" s="16">
        <f>IF(I36="","",SUM(C36:E36))</f>
        <v/>
      </c>
      <c r="K36" s="16">
        <f>IF(I36="","",SUM(F36:H36))</f>
        <v/>
      </c>
      <c r="L36" s="14" t="n">
        <v>49</v>
      </c>
      <c r="M36" s="17" t="n"/>
      <c r="N36" s="18">
        <f>IF(COUNTA(A36,C36:H36,L36)=0,"",IF(NOT(ISNUMBER(A36)),"날짜를 확인하세요",IF(A36&gt;TODAY(),"오늘 이후 날짜예요",IF(COUNTIF($A$6:$A$1505,A36)&gt;1,"같은 날짜가 또 있어요",IF(COUNT(C36:H36)&lt;COUNTA(C36:H36),"금액에 글자가 있어요",IF(COUNTA(C36:H36)=0,"금액이 비었어요",IF(COUNTIF(C36:H36,"&lt;0")&gt;0,"금액이 0보다 작아요",IF(AND(L36&lt;&gt;"",OR(NOT(ISNUMBER(L36)),L36&lt;0,L36&lt;&gt;INT(N(L36)))),"손님 수를 확인하세요",""))))))))</f>
        <v/>
      </c>
      <c r="P36">
        <f>IF(I36="","",WEEKDAY(A36,2))</f>
        <v/>
      </c>
      <c r="Q36" s="19">
        <f>IF(I36="","",A36-WEEKDAY(A36,3))</f>
        <v/>
      </c>
    </row>
    <row r="37">
      <c r="A37" s="12" t="n">
        <v>45699</v>
      </c>
      <c r="B37" s="13">
        <f>IF(ISNUMBER(A37),CHOOSE(WEEKDAY(A37),"일","월","화","수","목","금","토"),"")</f>
        <v/>
      </c>
      <c r="C37" s="14" t="n">
        <v>459600</v>
      </c>
      <c r="D37" s="14" t="n">
        <v>53800</v>
      </c>
      <c r="E37" s="14" t="n">
        <v>10500</v>
      </c>
      <c r="F37" s="14" t="n">
        <v>118100</v>
      </c>
      <c r="G37" s="14" t="n">
        <v>61100</v>
      </c>
      <c r="H37" s="14" t="n">
        <v>24400</v>
      </c>
      <c r="I37" s="15">
        <f>IF(OR(A37="",NOT(N37="")),"",SUM(C37:H37))</f>
        <v/>
      </c>
      <c r="J37" s="16">
        <f>IF(I37="","",SUM(C37:E37))</f>
        <v/>
      </c>
      <c r="K37" s="16">
        <f>IF(I37="","",SUM(F37:H37))</f>
        <v/>
      </c>
      <c r="L37" s="14" t="n">
        <v>50</v>
      </c>
      <c r="M37" s="17" t="n"/>
      <c r="N37" s="18">
        <f>IF(COUNTA(A37,C37:H37,L37)=0,"",IF(NOT(ISNUMBER(A37)),"날짜를 확인하세요",IF(A37&gt;TODAY(),"오늘 이후 날짜예요",IF(COUNTIF($A$6:$A$1505,A37)&gt;1,"같은 날짜가 또 있어요",IF(COUNT(C37:H37)&lt;COUNTA(C37:H37),"금액에 글자가 있어요",IF(COUNTA(C37:H37)=0,"금액이 비었어요",IF(COUNTIF(C37:H37,"&lt;0")&gt;0,"금액이 0보다 작아요",IF(AND(L37&lt;&gt;"",OR(NOT(ISNUMBER(L37)),L37&lt;0,L37&lt;&gt;INT(N(L37)))),"손님 수를 확인하세요",""))))))))</f>
        <v/>
      </c>
      <c r="P37">
        <f>IF(I37="","",WEEKDAY(A37,2))</f>
        <v/>
      </c>
      <c r="Q37" s="19">
        <f>IF(I37="","",A37-WEEKDAY(A37,3))</f>
        <v/>
      </c>
    </row>
    <row r="38">
      <c r="A38" s="12" t="n">
        <v>45700</v>
      </c>
      <c r="B38" s="13">
        <f>IF(ISNUMBER(A38),CHOOSE(WEEKDAY(A38),"일","월","화","수","목","금","토"),"")</f>
        <v/>
      </c>
      <c r="C38" s="14" t="n">
        <v>680200</v>
      </c>
      <c r="D38" s="14" t="n">
        <v>48400</v>
      </c>
      <c r="E38" s="14" t="n">
        <v>3400</v>
      </c>
      <c r="F38" s="14" t="n">
        <v>168200</v>
      </c>
      <c r="G38" s="14" t="n">
        <v>87000</v>
      </c>
      <c r="H38" s="14" t="n">
        <v>34800</v>
      </c>
      <c r="I38" s="15">
        <f>IF(OR(A38="",NOT(N38="")),"",SUM(C38:H38))</f>
        <v/>
      </c>
      <c r="J38" s="16">
        <f>IF(I38="","",SUM(C38:E38))</f>
        <v/>
      </c>
      <c r="K38" s="16">
        <f>IF(I38="","",SUM(F38:H38))</f>
        <v/>
      </c>
      <c r="L38" s="14" t="n">
        <v>70</v>
      </c>
      <c r="M38" s="17" t="n"/>
      <c r="N38" s="18">
        <f>IF(COUNTA(A38,C38:H38,L38)=0,"",IF(NOT(ISNUMBER(A38)),"날짜를 확인하세요",IF(A38&gt;TODAY(),"오늘 이후 날짜예요",IF(COUNTIF($A$6:$A$1505,A38)&gt;1,"같은 날짜가 또 있어요",IF(COUNT(C38:H38)&lt;COUNTA(C38:H38),"금액에 글자가 있어요",IF(COUNTA(C38:H38)=0,"금액이 비었어요",IF(COUNTIF(C38:H38,"&lt;0")&gt;0,"금액이 0보다 작아요",IF(AND(L38&lt;&gt;"",OR(NOT(ISNUMBER(L38)),L38&lt;0,L38&lt;&gt;INT(N(L38)))),"손님 수를 확인하세요",""))))))))</f>
        <v/>
      </c>
      <c r="P38">
        <f>IF(I38="","",WEEKDAY(A38,2))</f>
        <v/>
      </c>
      <c r="Q38" s="19">
        <f>IF(I38="","",A38-WEEKDAY(A38,3))</f>
        <v/>
      </c>
    </row>
    <row r="39">
      <c r="A39" s="12" t="n">
        <v>45701</v>
      </c>
      <c r="B39" s="13">
        <f>IF(ISNUMBER(A39),CHOOSE(WEEKDAY(A39),"일","월","화","수","목","금","토"),"")</f>
        <v/>
      </c>
      <c r="C39" s="14" t="n">
        <v>555300</v>
      </c>
      <c r="D39" s="14" t="n">
        <v>90400</v>
      </c>
      <c r="E39" s="14" t="n">
        <v>4600</v>
      </c>
      <c r="F39" s="14" t="n">
        <v>166900</v>
      </c>
      <c r="G39" s="14" t="n">
        <v>86300</v>
      </c>
      <c r="H39" s="14" t="n">
        <v>34500</v>
      </c>
      <c r="I39" s="15">
        <f>IF(OR(A39="",NOT(N39="")),"",SUM(C39:H39))</f>
        <v/>
      </c>
      <c r="J39" s="16">
        <f>IF(I39="","",SUM(C39:E39))</f>
        <v/>
      </c>
      <c r="K39" s="16">
        <f>IF(I39="","",SUM(F39:H39))</f>
        <v/>
      </c>
      <c r="L39" s="14" t="n">
        <v>62</v>
      </c>
      <c r="M39" s="17" t="n"/>
      <c r="N39" s="18">
        <f>IF(COUNTA(A39,C39:H39,L39)=0,"",IF(NOT(ISNUMBER(A39)),"날짜를 확인하세요",IF(A39&gt;TODAY(),"오늘 이후 날짜예요",IF(COUNTIF($A$6:$A$1505,A39)&gt;1,"같은 날짜가 또 있어요",IF(COUNT(C39:H39)&lt;COUNTA(C39:H39),"금액에 글자가 있어요",IF(COUNTA(C39:H39)=0,"금액이 비었어요",IF(COUNTIF(C39:H39,"&lt;0")&gt;0,"금액이 0보다 작아요",IF(AND(L39&lt;&gt;"",OR(NOT(ISNUMBER(L39)),L39&lt;0,L39&lt;&gt;INT(N(L39)))),"손님 수를 확인하세요",""))))))))</f>
        <v/>
      </c>
      <c r="P39">
        <f>IF(I39="","",WEEKDAY(A39,2))</f>
        <v/>
      </c>
      <c r="Q39" s="19">
        <f>IF(I39="","",A39-WEEKDAY(A39,3))</f>
        <v/>
      </c>
    </row>
    <row r="40">
      <c r="A40" s="12" t="n">
        <v>45702</v>
      </c>
      <c r="B40" s="13">
        <f>IF(ISNUMBER(A40),CHOOSE(WEEKDAY(A40),"일","월","화","수","목","금","토"),"")</f>
        <v/>
      </c>
      <c r="C40" s="14" t="n">
        <v>568800</v>
      </c>
      <c r="D40" s="14" t="n">
        <v>63500</v>
      </c>
      <c r="E40" s="14" t="n">
        <v>800</v>
      </c>
      <c r="F40" s="14" t="n">
        <v>193700</v>
      </c>
      <c r="G40" s="14" t="n">
        <v>100200</v>
      </c>
      <c r="H40" s="14" t="n">
        <v>40000</v>
      </c>
      <c r="I40" s="15">
        <f>IF(OR(A40="",NOT(N40="")),"",SUM(C40:H40))</f>
        <v/>
      </c>
      <c r="J40" s="16">
        <f>IF(I40="","",SUM(C40:E40))</f>
        <v/>
      </c>
      <c r="K40" s="16">
        <f>IF(I40="","",SUM(F40:H40))</f>
        <v/>
      </c>
      <c r="L40" s="14" t="n">
        <v>63</v>
      </c>
      <c r="M40" s="17" t="n"/>
      <c r="N40" s="18">
        <f>IF(COUNTA(A40,C40:H40,L40)=0,"",IF(NOT(ISNUMBER(A40)),"날짜를 확인하세요",IF(A40&gt;TODAY(),"오늘 이후 날짜예요",IF(COUNTIF($A$6:$A$1505,A40)&gt;1,"같은 날짜가 또 있어요",IF(COUNT(C40:H40)&lt;COUNTA(C40:H40),"금액에 글자가 있어요",IF(COUNTA(C40:H40)=0,"금액이 비었어요",IF(COUNTIF(C40:H40,"&lt;0")&gt;0,"금액이 0보다 작아요",IF(AND(L40&lt;&gt;"",OR(NOT(ISNUMBER(L40)),L40&lt;0,L40&lt;&gt;INT(N(L40)))),"손님 수를 확인하세요",""))))))))</f>
        <v/>
      </c>
      <c r="P40">
        <f>IF(I40="","",WEEKDAY(A40,2))</f>
        <v/>
      </c>
      <c r="Q40" s="19">
        <f>IF(I40="","",A40-WEEKDAY(A40,3))</f>
        <v/>
      </c>
    </row>
    <row r="41">
      <c r="A41" s="12" t="n">
        <v>45703</v>
      </c>
      <c r="B41" s="13">
        <f>IF(ISNUMBER(A41),CHOOSE(WEEKDAY(A41),"일","월","화","수","목","금","토"),"")</f>
        <v/>
      </c>
      <c r="C41" s="14" t="n">
        <v>641400</v>
      </c>
      <c r="D41" s="14" t="n">
        <v>56000</v>
      </c>
      <c r="E41" s="14" t="n">
        <v>800</v>
      </c>
      <c r="F41" s="14" t="n">
        <v>246700</v>
      </c>
      <c r="G41" s="14" t="n">
        <v>127600</v>
      </c>
      <c r="H41" s="14" t="n">
        <v>51000</v>
      </c>
      <c r="I41" s="15">
        <f>IF(OR(A41="",NOT(N41="")),"",SUM(C41:H41))</f>
        <v/>
      </c>
      <c r="J41" s="16">
        <f>IF(I41="","",SUM(C41:E41))</f>
        <v/>
      </c>
      <c r="K41" s="16">
        <f>IF(I41="","",SUM(F41:H41))</f>
        <v/>
      </c>
      <c r="L41" s="14" t="n">
        <v>73</v>
      </c>
      <c r="M41" s="17" t="n"/>
      <c r="N41" s="18">
        <f>IF(COUNTA(A41,C41:H41,L41)=0,"",IF(NOT(ISNUMBER(A41)),"날짜를 확인하세요",IF(A41&gt;TODAY(),"오늘 이후 날짜예요",IF(COUNTIF($A$6:$A$1505,A41)&gt;1,"같은 날짜가 또 있어요",IF(COUNT(C41:H41)&lt;COUNTA(C41:H41),"금액에 글자가 있어요",IF(COUNTA(C41:H41)=0,"금액이 비었어요",IF(COUNTIF(C41:H41,"&lt;0")&gt;0,"금액이 0보다 작아요",IF(AND(L41&lt;&gt;"",OR(NOT(ISNUMBER(L41)),L41&lt;0,L41&lt;&gt;INT(N(L41)))),"손님 수를 확인하세요",""))))))))</f>
        <v/>
      </c>
      <c r="P41">
        <f>IF(I41="","",WEEKDAY(A41,2))</f>
        <v/>
      </c>
      <c r="Q41" s="19">
        <f>IF(I41="","",A41-WEEKDAY(A41,3))</f>
        <v/>
      </c>
    </row>
    <row r="42">
      <c r="A42" s="12" t="n">
        <v>45705</v>
      </c>
      <c r="B42" s="13">
        <f>IF(ISNUMBER(A42),CHOOSE(WEEKDAY(A42),"일","월","화","수","목","금","토"),"")</f>
        <v/>
      </c>
      <c r="C42" s="14" t="n">
        <v>419300</v>
      </c>
      <c r="D42" s="14" t="n">
        <v>53800</v>
      </c>
      <c r="E42" s="14" t="n">
        <v>1700</v>
      </c>
      <c r="F42" s="14" t="n">
        <v>179900</v>
      </c>
      <c r="G42" s="14" t="n">
        <v>93100</v>
      </c>
      <c r="H42" s="14" t="n">
        <v>37200</v>
      </c>
      <c r="I42" s="15">
        <f>IF(OR(A42="",NOT(N42="")),"",SUM(C42:H42))</f>
        <v/>
      </c>
      <c r="J42" s="16">
        <f>IF(I42="","",SUM(C42:E42))</f>
        <v/>
      </c>
      <c r="K42" s="16">
        <f>IF(I42="","",SUM(F42:H42))</f>
        <v/>
      </c>
      <c r="L42" s="14" t="n">
        <v>50</v>
      </c>
      <c r="M42" s="17" t="inlineStr">
        <is>
          <t>비</t>
        </is>
      </c>
      <c r="N42" s="18">
        <f>IF(COUNTA(A42,C42:H42,L42)=0,"",IF(NOT(ISNUMBER(A42)),"날짜를 확인하세요",IF(A42&gt;TODAY(),"오늘 이후 날짜예요",IF(COUNTIF($A$6:$A$1505,A42)&gt;1,"같은 날짜가 또 있어요",IF(COUNT(C42:H42)&lt;COUNTA(C42:H42),"금액에 글자가 있어요",IF(COUNTA(C42:H42)=0,"금액이 비었어요",IF(COUNTIF(C42:H42,"&lt;0")&gt;0,"금액이 0보다 작아요",IF(AND(L42&lt;&gt;"",OR(NOT(ISNUMBER(L42)),L42&lt;0,L42&lt;&gt;INT(N(L42)))),"손님 수를 확인하세요",""))))))))</f>
        <v/>
      </c>
      <c r="P42">
        <f>IF(I42="","",WEEKDAY(A42,2))</f>
        <v/>
      </c>
      <c r="Q42" s="19">
        <f>IF(I42="","",A42-WEEKDAY(A42,3))</f>
        <v/>
      </c>
    </row>
    <row r="43">
      <c r="A43" s="12" t="n">
        <v>45706</v>
      </c>
      <c r="B43" s="13">
        <f>IF(ISNUMBER(A43),CHOOSE(WEEKDAY(A43),"일","월","화","수","목","금","토"),"")</f>
        <v/>
      </c>
      <c r="C43" s="14" t="n">
        <v>573600</v>
      </c>
      <c r="D43" s="14" t="n">
        <v>41700</v>
      </c>
      <c r="E43" s="14" t="n">
        <v>17000</v>
      </c>
      <c r="F43" s="14" t="n">
        <v>136400</v>
      </c>
      <c r="G43" s="14" t="n">
        <v>70600</v>
      </c>
      <c r="H43" s="14" t="n">
        <v>28200</v>
      </c>
      <c r="I43" s="15">
        <f>IF(OR(A43="",NOT(N43="")),"",SUM(C43:H43))</f>
        <v/>
      </c>
      <c r="J43" s="16">
        <f>IF(I43="","",SUM(C43:E43))</f>
        <v/>
      </c>
      <c r="K43" s="16">
        <f>IF(I43="","",SUM(F43:H43))</f>
        <v/>
      </c>
      <c r="L43" s="14" t="n">
        <v>60</v>
      </c>
      <c r="M43" s="17" t="n"/>
      <c r="N43" s="18">
        <f>IF(COUNTA(A43,C43:H43,L43)=0,"",IF(NOT(ISNUMBER(A43)),"날짜를 확인하세요",IF(A43&gt;TODAY(),"오늘 이후 날짜예요",IF(COUNTIF($A$6:$A$1505,A43)&gt;1,"같은 날짜가 또 있어요",IF(COUNT(C43:H43)&lt;COUNTA(C43:H43),"금액에 글자가 있어요",IF(COUNTA(C43:H43)=0,"금액이 비었어요",IF(COUNTIF(C43:H43,"&lt;0")&gt;0,"금액이 0보다 작아요",IF(AND(L43&lt;&gt;"",OR(NOT(ISNUMBER(L43)),L43&lt;0,L43&lt;&gt;INT(N(L43)))),"손님 수를 확인하세요",""))))))))</f>
        <v/>
      </c>
      <c r="P43">
        <f>IF(I43="","",WEEKDAY(A43,2))</f>
        <v/>
      </c>
      <c r="Q43" s="19">
        <f>IF(I43="","",A43-WEEKDAY(A43,3))</f>
        <v/>
      </c>
    </row>
    <row r="44">
      <c r="A44" s="12" t="n">
        <v>45707</v>
      </c>
      <c r="B44" s="13">
        <f>IF(ISNUMBER(A44),CHOOSE(WEEKDAY(A44),"일","월","화","수","목","금","토"),"")</f>
        <v/>
      </c>
      <c r="C44" s="14" t="n">
        <v>587800</v>
      </c>
      <c r="D44" s="14" t="n">
        <v>45200</v>
      </c>
      <c r="E44" s="14" t="n">
        <v>4800</v>
      </c>
      <c r="F44" s="14" t="n">
        <v>146000</v>
      </c>
      <c r="G44" s="14" t="n">
        <v>75500</v>
      </c>
      <c r="H44" s="14" t="n">
        <v>30200</v>
      </c>
      <c r="I44" s="15">
        <f>IF(OR(A44="",NOT(N44="")),"",SUM(C44:H44))</f>
        <v/>
      </c>
      <c r="J44" s="16">
        <f>IF(I44="","",SUM(C44:E44))</f>
        <v/>
      </c>
      <c r="K44" s="16">
        <f>IF(I44="","",SUM(F44:H44))</f>
        <v/>
      </c>
      <c r="L44" s="14" t="n">
        <v>61</v>
      </c>
      <c r="M44" s="17" t="n"/>
      <c r="N44" s="18">
        <f>IF(COUNTA(A44,C44:H44,L44)=0,"",IF(NOT(ISNUMBER(A44)),"날짜를 확인하세요",IF(A44&gt;TODAY(),"오늘 이후 날짜예요",IF(COUNTIF($A$6:$A$1505,A44)&gt;1,"같은 날짜가 또 있어요",IF(COUNT(C44:H44)&lt;COUNTA(C44:H44),"금액에 글자가 있어요",IF(COUNTA(C44:H44)=0,"금액이 비었어요",IF(COUNTIF(C44:H44,"&lt;0")&gt;0,"금액이 0보다 작아요",IF(AND(L44&lt;&gt;"",OR(NOT(ISNUMBER(L44)),L44&lt;0,L44&lt;&gt;INT(N(L44)))),"손님 수를 확인하세요",""))))))))</f>
        <v/>
      </c>
      <c r="P44">
        <f>IF(I44="","",WEEKDAY(A44,2))</f>
        <v/>
      </c>
      <c r="Q44" s="19">
        <f>IF(I44="","",A44-WEEKDAY(A44,3))</f>
        <v/>
      </c>
    </row>
    <row r="45">
      <c r="A45" s="12" t="n">
        <v>45708</v>
      </c>
      <c r="B45" s="13">
        <f>IF(ISNUMBER(A45),CHOOSE(WEEKDAY(A45),"일","월","화","수","목","금","토"),"")</f>
        <v/>
      </c>
      <c r="C45" s="14" t="n">
        <v>514500</v>
      </c>
      <c r="D45" s="14" t="n">
        <v>82400</v>
      </c>
      <c r="E45" s="14" t="n">
        <v>26700</v>
      </c>
      <c r="F45" s="14" t="n">
        <v>147600</v>
      </c>
      <c r="G45" s="14" t="n">
        <v>76300</v>
      </c>
      <c r="H45" s="14" t="n">
        <v>30500</v>
      </c>
      <c r="I45" s="15">
        <f>IF(OR(A45="",NOT(N45="")),"",SUM(C45:H45))</f>
        <v/>
      </c>
      <c r="J45" s="16">
        <f>IF(I45="","",SUM(C45:E45))</f>
        <v/>
      </c>
      <c r="K45" s="16">
        <f>IF(I45="","",SUM(F45:H45))</f>
        <v/>
      </c>
      <c r="L45" s="14" t="n">
        <v>59</v>
      </c>
      <c r="M45" s="17" t="n"/>
      <c r="N45" s="18">
        <f>IF(COUNTA(A45,C45:H45,L45)=0,"",IF(NOT(ISNUMBER(A45)),"날짜를 확인하세요",IF(A45&gt;TODAY(),"오늘 이후 날짜예요",IF(COUNTIF($A$6:$A$1505,A45)&gt;1,"같은 날짜가 또 있어요",IF(COUNT(C45:H45)&lt;COUNTA(C45:H45),"금액에 글자가 있어요",IF(COUNTA(C45:H45)=0,"금액이 비었어요",IF(COUNTIF(C45:H45,"&lt;0")&gt;0,"금액이 0보다 작아요",IF(AND(L45&lt;&gt;"",OR(NOT(ISNUMBER(L45)),L45&lt;0,L45&lt;&gt;INT(N(L45)))),"손님 수를 확인하세요",""))))))))</f>
        <v/>
      </c>
      <c r="P45">
        <f>IF(I45="","",WEEKDAY(A45,2))</f>
        <v/>
      </c>
      <c r="Q45" s="19">
        <f>IF(I45="","",A45-WEEKDAY(A45,3))</f>
        <v/>
      </c>
    </row>
    <row r="46">
      <c r="A46" s="12" t="n">
        <v>45709</v>
      </c>
      <c r="B46" s="13">
        <f>IF(ISNUMBER(A46),CHOOSE(WEEKDAY(A46),"일","월","화","수","목","금","토"),"")</f>
        <v/>
      </c>
      <c r="C46" s="14" t="n">
        <v>601900</v>
      </c>
      <c r="D46" s="14" t="n">
        <v>50400</v>
      </c>
      <c r="E46" s="14" t="n">
        <v>26400</v>
      </c>
      <c r="F46" s="14" t="n">
        <v>208700</v>
      </c>
      <c r="G46" s="14" t="n">
        <v>107900</v>
      </c>
      <c r="H46" s="14" t="n">
        <v>43200</v>
      </c>
      <c r="I46" s="15">
        <f>IF(OR(A46="",NOT(N46="")),"",SUM(C46:H46))</f>
        <v/>
      </c>
      <c r="J46" s="16">
        <f>IF(I46="","",SUM(C46:E46))</f>
        <v/>
      </c>
      <c r="K46" s="16">
        <f>IF(I46="","",SUM(F46:H46))</f>
        <v/>
      </c>
      <c r="L46" s="14" t="n">
        <v>69</v>
      </c>
      <c r="M46" s="17" t="n"/>
      <c r="N46" s="18">
        <f>IF(COUNTA(A46,C46:H46,L46)=0,"",IF(NOT(ISNUMBER(A46)),"날짜를 확인하세요",IF(A46&gt;TODAY(),"오늘 이후 날짜예요",IF(COUNTIF($A$6:$A$1505,A46)&gt;1,"같은 날짜가 또 있어요",IF(COUNT(C46:H46)&lt;COUNTA(C46:H46),"금액에 글자가 있어요",IF(COUNTA(C46:H46)=0,"금액이 비었어요",IF(COUNTIF(C46:H46,"&lt;0")&gt;0,"금액이 0보다 작아요",IF(AND(L46&lt;&gt;"",OR(NOT(ISNUMBER(L46)),L46&lt;0,L46&lt;&gt;INT(N(L46)))),"손님 수를 확인하세요",""))))))))</f>
        <v/>
      </c>
      <c r="P46">
        <f>IF(I46="","",WEEKDAY(A46,2))</f>
        <v/>
      </c>
      <c r="Q46" s="19">
        <f>IF(I46="","",A46-WEEKDAY(A46,3))</f>
        <v/>
      </c>
    </row>
    <row r="47">
      <c r="A47" s="12" t="n">
        <v>45710</v>
      </c>
      <c r="B47" s="13">
        <f>IF(ISNUMBER(A47),CHOOSE(WEEKDAY(A47),"일","월","화","수","목","금","토"),"")</f>
        <v/>
      </c>
      <c r="C47" s="14" t="n">
        <v>598500</v>
      </c>
      <c r="D47" s="14" t="n">
        <v>75700</v>
      </c>
      <c r="E47" s="14" t="n">
        <v>22800</v>
      </c>
      <c r="F47" s="14" t="n">
        <v>221800</v>
      </c>
      <c r="G47" s="14" t="n">
        <v>114800</v>
      </c>
      <c r="H47" s="14" t="n">
        <v>45900</v>
      </c>
      <c r="I47" s="15">
        <f>IF(OR(A47="",NOT(N47="")),"",SUM(C47:H47))</f>
        <v/>
      </c>
      <c r="J47" s="16">
        <f>IF(I47="","",SUM(C47:E47))</f>
        <v/>
      </c>
      <c r="K47" s="16">
        <f>IF(I47="","",SUM(F47:H47))</f>
        <v/>
      </c>
      <c r="L47" s="14" t="n">
        <v>71</v>
      </c>
      <c r="M47" s="17" t="n"/>
      <c r="N47" s="18">
        <f>IF(COUNTA(A47,C47:H47,L47)=0,"",IF(NOT(ISNUMBER(A47)),"날짜를 확인하세요",IF(A47&gt;TODAY(),"오늘 이후 날짜예요",IF(COUNTIF($A$6:$A$1505,A47)&gt;1,"같은 날짜가 또 있어요",IF(COUNT(C47:H47)&lt;COUNTA(C47:H47),"금액에 글자가 있어요",IF(COUNTA(C47:H47)=0,"금액이 비었어요",IF(COUNTIF(C47:H47,"&lt;0")&gt;0,"금액이 0보다 작아요",IF(AND(L47&lt;&gt;"",OR(NOT(ISNUMBER(L47)),L47&lt;0,L47&lt;&gt;INT(N(L47)))),"손님 수를 확인하세요",""))))))))</f>
        <v/>
      </c>
      <c r="P47">
        <f>IF(I47="","",WEEKDAY(A47,2))</f>
        <v/>
      </c>
      <c r="Q47" s="19">
        <f>IF(I47="","",A47-WEEKDAY(A47,3))</f>
        <v/>
      </c>
    </row>
    <row r="48">
      <c r="A48" s="12" t="n">
        <v>45712</v>
      </c>
      <c r="B48" s="13">
        <f>IF(ISNUMBER(A48),CHOOSE(WEEKDAY(A48),"일","월","화","수","목","금","토"),"")</f>
        <v/>
      </c>
      <c r="C48" s="14" t="n">
        <v>516000</v>
      </c>
      <c r="D48" s="14" t="n">
        <v>34300</v>
      </c>
      <c r="E48" s="14" t="n">
        <v>1700</v>
      </c>
      <c r="F48" s="14" t="n">
        <v>134800</v>
      </c>
      <c r="G48" s="14" t="n">
        <v>69800</v>
      </c>
      <c r="H48" s="14" t="n">
        <v>27900</v>
      </c>
      <c r="I48" s="15">
        <f>IF(OR(A48="",NOT(N48="")),"",SUM(C48:H48))</f>
        <v/>
      </c>
      <c r="J48" s="16">
        <f>IF(I48="","",SUM(C48:E48))</f>
        <v/>
      </c>
      <c r="K48" s="16">
        <f>IF(I48="","",SUM(F48:H48))</f>
        <v/>
      </c>
      <c r="L48" s="14" t="n">
        <v>53</v>
      </c>
      <c r="M48" s="17" t="n"/>
      <c r="N48" s="18">
        <f>IF(COUNTA(A48,C48:H48,L48)=0,"",IF(NOT(ISNUMBER(A48)),"날짜를 확인하세요",IF(A48&gt;TODAY(),"오늘 이후 날짜예요",IF(COUNTIF($A$6:$A$1505,A48)&gt;1,"같은 날짜가 또 있어요",IF(COUNT(C48:H48)&lt;COUNTA(C48:H48),"금액에 글자가 있어요",IF(COUNTA(C48:H48)=0,"금액이 비었어요",IF(COUNTIF(C48:H48,"&lt;0")&gt;0,"금액이 0보다 작아요",IF(AND(L48&lt;&gt;"",OR(NOT(ISNUMBER(L48)),L48&lt;0,L48&lt;&gt;INT(N(L48)))),"손님 수를 확인하세요",""))))))))</f>
        <v/>
      </c>
      <c r="P48">
        <f>IF(I48="","",WEEKDAY(A48,2))</f>
        <v/>
      </c>
      <c r="Q48" s="19">
        <f>IF(I48="","",A48-WEEKDAY(A48,3))</f>
        <v/>
      </c>
    </row>
    <row r="49">
      <c r="A49" s="12" t="n">
        <v>45713</v>
      </c>
      <c r="B49" s="13">
        <f>IF(ISNUMBER(A49),CHOOSE(WEEKDAY(A49),"일","월","화","수","목","금","토"),"")</f>
        <v/>
      </c>
      <c r="C49" s="14" t="n">
        <v>459300</v>
      </c>
      <c r="D49" s="14" t="n">
        <v>60100</v>
      </c>
      <c r="E49" s="14" t="n">
        <v>25600</v>
      </c>
      <c r="F49" s="14" t="n">
        <v>121200</v>
      </c>
      <c r="G49" s="14" t="n">
        <v>62700</v>
      </c>
      <c r="H49" s="14" t="n">
        <v>25100</v>
      </c>
      <c r="I49" s="15">
        <f>IF(OR(A49="",NOT(N49="")),"",SUM(C49:H49))</f>
        <v/>
      </c>
      <c r="J49" s="16">
        <f>IF(I49="","",SUM(C49:E49))</f>
        <v/>
      </c>
      <c r="K49" s="16">
        <f>IF(I49="","",SUM(F49:H49))</f>
        <v/>
      </c>
      <c r="L49" s="14" t="n">
        <v>52</v>
      </c>
      <c r="M49" s="17" t="n"/>
      <c r="N49" s="18">
        <f>IF(COUNTA(A49,C49:H49,L49)=0,"",IF(NOT(ISNUMBER(A49)),"날짜를 확인하세요",IF(A49&gt;TODAY(),"오늘 이후 날짜예요",IF(COUNTIF($A$6:$A$1505,A49)&gt;1,"같은 날짜가 또 있어요",IF(COUNT(C49:H49)&lt;COUNTA(C49:H49),"금액에 글자가 있어요",IF(COUNTA(C49:H49)=0,"금액이 비었어요",IF(COUNTIF(C49:H49,"&lt;0")&gt;0,"금액이 0보다 작아요",IF(AND(L49&lt;&gt;"",OR(NOT(ISNUMBER(L49)),L49&lt;0,L49&lt;&gt;INT(N(L49)))),"손님 수를 확인하세요",""))))))))</f>
        <v/>
      </c>
      <c r="P49">
        <f>IF(I49="","",WEEKDAY(A49,2))</f>
        <v/>
      </c>
      <c r="Q49" s="19">
        <f>IF(I49="","",A49-WEEKDAY(A49,3))</f>
        <v/>
      </c>
    </row>
    <row r="50">
      <c r="A50" s="12" t="n">
        <v>45714</v>
      </c>
      <c r="B50" s="13">
        <f>IF(ISNUMBER(A50),CHOOSE(WEEKDAY(A50),"일","월","화","수","목","금","토"),"")</f>
        <v/>
      </c>
      <c r="C50" s="14" t="n">
        <v>440000</v>
      </c>
      <c r="D50" s="14" t="n">
        <v>66100</v>
      </c>
      <c r="E50" s="14" t="n">
        <v>1100</v>
      </c>
      <c r="F50" s="14" t="n">
        <v>139400</v>
      </c>
      <c r="G50" s="14" t="n">
        <v>72100</v>
      </c>
      <c r="H50" s="14" t="n">
        <v>28800</v>
      </c>
      <c r="I50" s="15">
        <f>IF(OR(A50="",NOT(N50="")),"",SUM(C50:H50))</f>
        <v/>
      </c>
      <c r="J50" s="16">
        <f>IF(I50="","",SUM(C50:E50))</f>
        <v/>
      </c>
      <c r="K50" s="16">
        <f>IF(I50="","",SUM(F50:H50))</f>
        <v/>
      </c>
      <c r="L50" s="14" t="n">
        <v>50</v>
      </c>
      <c r="M50" s="17" t="n"/>
      <c r="N50" s="18">
        <f>IF(COUNTA(A50,C50:H50,L50)=0,"",IF(NOT(ISNUMBER(A50)),"날짜를 확인하세요",IF(A50&gt;TODAY(),"오늘 이후 날짜예요",IF(COUNTIF($A$6:$A$1505,A50)&gt;1,"같은 날짜가 또 있어요",IF(COUNT(C50:H50)&lt;COUNTA(C50:H50),"금액에 글자가 있어요",IF(COUNTA(C50:H50)=0,"금액이 비었어요",IF(COUNTIF(C50:H50,"&lt;0")&gt;0,"금액이 0보다 작아요",IF(AND(L50&lt;&gt;"",OR(NOT(ISNUMBER(L50)),L50&lt;0,L50&lt;&gt;INT(N(L50)))),"손님 수를 확인하세요",""))))))))</f>
        <v/>
      </c>
      <c r="P50">
        <f>IF(I50="","",WEEKDAY(A50,2))</f>
        <v/>
      </c>
      <c r="Q50" s="19">
        <f>IF(I50="","",A50-WEEKDAY(A50,3))</f>
        <v/>
      </c>
    </row>
    <row r="51">
      <c r="A51" s="12" t="n">
        <v>45715</v>
      </c>
      <c r="B51" s="13">
        <f>IF(ISNUMBER(A51),CHOOSE(WEEKDAY(A51),"일","월","화","수","목","금","토"),"")</f>
        <v/>
      </c>
      <c r="C51" s="14" t="n">
        <v>523700</v>
      </c>
      <c r="D51" s="14" t="n">
        <v>55400</v>
      </c>
      <c r="E51" s="14" t="n">
        <v>10400</v>
      </c>
      <c r="F51" s="14" t="n">
        <v>172300</v>
      </c>
      <c r="G51" s="14" t="n">
        <v>89100</v>
      </c>
      <c r="H51" s="14" t="n">
        <v>35600</v>
      </c>
      <c r="I51" s="15">
        <f>IF(OR(A51="",NOT(N51="")),"",SUM(C51:H51))</f>
        <v/>
      </c>
      <c r="J51" s="16">
        <f>IF(I51="","",SUM(C51:E51))</f>
        <v/>
      </c>
      <c r="K51" s="16">
        <f>IF(I51="","",SUM(F51:H51))</f>
        <v/>
      </c>
      <c r="L51" s="14" t="n">
        <v>58</v>
      </c>
      <c r="M51" s="17" t="n"/>
      <c r="N51" s="18">
        <f>IF(COUNTA(A51,C51:H51,L51)=0,"",IF(NOT(ISNUMBER(A51)),"날짜를 확인하세요",IF(A51&gt;TODAY(),"오늘 이후 날짜예요",IF(COUNTIF($A$6:$A$1505,A51)&gt;1,"같은 날짜가 또 있어요",IF(COUNT(C51:H51)&lt;COUNTA(C51:H51),"금액에 글자가 있어요",IF(COUNTA(C51:H51)=0,"금액이 비었어요",IF(COUNTIF(C51:H51,"&lt;0")&gt;0,"금액이 0보다 작아요",IF(AND(L51&lt;&gt;"",OR(NOT(ISNUMBER(L51)),L51&lt;0,L51&lt;&gt;INT(N(L51)))),"손님 수를 확인하세요",""))))))))</f>
        <v/>
      </c>
      <c r="P51">
        <f>IF(I51="","",WEEKDAY(A51,2))</f>
        <v/>
      </c>
      <c r="Q51" s="19">
        <f>IF(I51="","",A51-WEEKDAY(A51,3))</f>
        <v/>
      </c>
    </row>
    <row r="52">
      <c r="A52" s="12" t="n">
        <v>45716</v>
      </c>
      <c r="B52" s="13">
        <f>IF(ISNUMBER(A52),CHOOSE(WEEKDAY(A52),"일","월","화","수","목","금","토"),"")</f>
        <v/>
      </c>
      <c r="C52" s="14" t="n">
        <v>630100</v>
      </c>
      <c r="D52" s="14" t="n">
        <v>88500</v>
      </c>
      <c r="E52" s="14" t="n">
        <v>31000</v>
      </c>
      <c r="F52" s="14" t="n">
        <v>261800</v>
      </c>
      <c r="G52" s="14" t="n">
        <v>135400</v>
      </c>
      <c r="H52" s="14" t="n">
        <v>54200</v>
      </c>
      <c r="I52" s="15">
        <f>IF(OR(A52="",NOT(N52="")),"",SUM(C52:H52))</f>
        <v/>
      </c>
      <c r="J52" s="16">
        <f>IF(I52="","",SUM(C52:E52))</f>
        <v/>
      </c>
      <c r="K52" s="16">
        <f>IF(I52="","",SUM(F52:H52))</f>
        <v/>
      </c>
      <c r="L52" s="14" t="n">
        <v>78</v>
      </c>
      <c r="M52" s="17" t="n"/>
      <c r="N52" s="18">
        <f>IF(COUNTA(A52,C52:H52,L52)=0,"",IF(NOT(ISNUMBER(A52)),"날짜를 확인하세요",IF(A52&gt;TODAY(),"오늘 이후 날짜예요",IF(COUNTIF($A$6:$A$1505,A52)&gt;1,"같은 날짜가 또 있어요",IF(COUNT(C52:H52)&lt;COUNTA(C52:H52),"금액에 글자가 있어요",IF(COUNTA(C52:H52)=0,"금액이 비었어요",IF(COUNTIF(C52:H52,"&lt;0")&gt;0,"금액이 0보다 작아요",IF(AND(L52&lt;&gt;"",OR(NOT(ISNUMBER(L52)),L52&lt;0,L52&lt;&gt;INT(N(L52)))),"손님 수를 확인하세요",""))))))))</f>
        <v/>
      </c>
      <c r="P52">
        <f>IF(I52="","",WEEKDAY(A52,2))</f>
        <v/>
      </c>
      <c r="Q52" s="19">
        <f>IF(I52="","",A52-WEEKDAY(A52,3))</f>
        <v/>
      </c>
    </row>
    <row r="53">
      <c r="A53" s="12" t="n">
        <v>45717</v>
      </c>
      <c r="B53" s="13">
        <f>IF(ISNUMBER(A53),CHOOSE(WEEKDAY(A53),"일","월","화","수","목","금","토"),"")</f>
        <v/>
      </c>
      <c r="C53" s="14" t="n">
        <v>588800</v>
      </c>
      <c r="D53" s="14" t="n">
        <v>62100</v>
      </c>
      <c r="E53" s="14" t="n">
        <v>26800</v>
      </c>
      <c r="F53" s="14" t="n">
        <v>236800</v>
      </c>
      <c r="G53" s="14" t="n">
        <v>122500</v>
      </c>
      <c r="H53" s="14" t="n">
        <v>49000</v>
      </c>
      <c r="I53" s="15">
        <f>IF(OR(A53="",NOT(N53="")),"",SUM(C53:H53))</f>
        <v/>
      </c>
      <c r="J53" s="16">
        <f>IF(I53="","",SUM(C53:E53))</f>
        <v/>
      </c>
      <c r="K53" s="16">
        <f>IF(I53="","",SUM(F53:H53))</f>
        <v/>
      </c>
      <c r="L53" s="14" t="n">
        <v>70</v>
      </c>
      <c r="M53" s="17" t="n"/>
      <c r="N53" s="18">
        <f>IF(COUNTA(A53,C53:H53,L53)=0,"",IF(NOT(ISNUMBER(A53)),"날짜를 확인하세요",IF(A53&gt;TODAY(),"오늘 이후 날짜예요",IF(COUNTIF($A$6:$A$1505,A53)&gt;1,"같은 날짜가 또 있어요",IF(COUNT(C53:H53)&lt;COUNTA(C53:H53),"금액에 글자가 있어요",IF(COUNTA(C53:H53)=0,"금액이 비었어요",IF(COUNTIF(C53:H53,"&lt;0")&gt;0,"금액이 0보다 작아요",IF(AND(L53&lt;&gt;"",OR(NOT(ISNUMBER(L53)),L53&lt;0,L53&lt;&gt;INT(N(L53)))),"손님 수를 확인하세요",""))))))))</f>
        <v/>
      </c>
      <c r="P53">
        <f>IF(I53="","",WEEKDAY(A53,2))</f>
        <v/>
      </c>
      <c r="Q53" s="19">
        <f>IF(I53="","",A53-WEEKDAY(A53,3))</f>
        <v/>
      </c>
    </row>
    <row r="54">
      <c r="A54" s="12" t="n">
        <v>45719</v>
      </c>
      <c r="B54" s="13">
        <f>IF(ISNUMBER(A54),CHOOSE(WEEKDAY(A54),"일","월","화","수","목","금","토"),"")</f>
        <v/>
      </c>
      <c r="C54" s="14" t="n">
        <v>505100</v>
      </c>
      <c r="D54" s="14" t="n">
        <v>61100</v>
      </c>
      <c r="E54" s="14" t="n">
        <v>8800</v>
      </c>
      <c r="F54" s="14" t="n">
        <v>174000</v>
      </c>
      <c r="G54" s="14" t="n">
        <v>90000</v>
      </c>
      <c r="H54" s="14" t="n">
        <v>36000</v>
      </c>
      <c r="I54" s="15">
        <f>IF(OR(A54="",NOT(N54="")),"",SUM(C54:H54))</f>
        <v/>
      </c>
      <c r="J54" s="16">
        <f>IF(I54="","",SUM(C54:E54))</f>
        <v/>
      </c>
      <c r="K54" s="16">
        <f>IF(I54="","",SUM(F54:H54))</f>
        <v/>
      </c>
      <c r="L54" s="14" t="n">
        <v>58</v>
      </c>
      <c r="M54" s="17" t="n"/>
      <c r="N54" s="18">
        <f>IF(COUNTA(A54,C54:H54,L54)=0,"",IF(NOT(ISNUMBER(A54)),"날짜를 확인하세요",IF(A54&gt;TODAY(),"오늘 이후 날짜예요",IF(COUNTIF($A$6:$A$1505,A54)&gt;1,"같은 날짜가 또 있어요",IF(COUNT(C54:H54)&lt;COUNTA(C54:H54),"금액에 글자가 있어요",IF(COUNTA(C54:H54)=0,"금액이 비었어요",IF(COUNTIF(C54:H54,"&lt;0")&gt;0,"금액이 0보다 작아요",IF(AND(L54&lt;&gt;"",OR(NOT(ISNUMBER(L54)),L54&lt;0,L54&lt;&gt;INT(N(L54)))),"손님 수를 확인하세요",""))))))))</f>
        <v/>
      </c>
      <c r="P54">
        <f>IF(I54="","",WEEKDAY(A54,2))</f>
        <v/>
      </c>
      <c r="Q54" s="19">
        <f>IF(I54="","",A54-WEEKDAY(A54,3))</f>
        <v/>
      </c>
    </row>
    <row r="55">
      <c r="A55" s="12" t="n">
        <v>45720</v>
      </c>
      <c r="B55" s="13">
        <f>IF(ISNUMBER(A55),CHOOSE(WEEKDAY(A55),"일","월","화","수","목","금","토"),"")</f>
        <v/>
      </c>
      <c r="C55" s="14" t="n">
        <v>450500</v>
      </c>
      <c r="D55" s="14" t="n">
        <v>30800</v>
      </c>
      <c r="E55" s="14" t="n">
        <v>21300</v>
      </c>
      <c r="F55" s="14" t="n">
        <v>147300</v>
      </c>
      <c r="G55" s="14" t="n">
        <v>76200</v>
      </c>
      <c r="H55" s="14" t="n">
        <v>30400</v>
      </c>
      <c r="I55" s="15">
        <f>IF(OR(A55="",NOT(N55="")),"",SUM(C55:H55))</f>
        <v/>
      </c>
      <c r="J55" s="16">
        <f>IF(I55="","",SUM(C55:E55))</f>
        <v/>
      </c>
      <c r="K55" s="16">
        <f>IF(I55="","",SUM(F55:H55))</f>
        <v/>
      </c>
      <c r="L55" s="14" t="n">
        <v>48</v>
      </c>
      <c r="M55" s="17" t="n"/>
      <c r="N55" s="18">
        <f>IF(COUNTA(A55,C55:H55,L55)=0,"",IF(NOT(ISNUMBER(A55)),"날짜를 확인하세요",IF(A55&gt;TODAY(),"오늘 이후 날짜예요",IF(COUNTIF($A$6:$A$1505,A55)&gt;1,"같은 날짜가 또 있어요",IF(COUNT(C55:H55)&lt;COUNTA(C55:H55),"금액에 글자가 있어요",IF(COUNTA(C55:H55)=0,"금액이 비었어요",IF(COUNTIF(C55:H55,"&lt;0")&gt;0,"금액이 0보다 작아요",IF(AND(L55&lt;&gt;"",OR(NOT(ISNUMBER(L55)),L55&lt;0,L55&lt;&gt;INT(N(L55)))),"손님 수를 확인하세요",""))))))))</f>
        <v/>
      </c>
      <c r="P55">
        <f>IF(I55="","",WEEKDAY(A55,2))</f>
        <v/>
      </c>
      <c r="Q55" s="19">
        <f>IF(I55="","",A55-WEEKDAY(A55,3))</f>
        <v/>
      </c>
    </row>
    <row r="56">
      <c r="A56" s="12" t="n">
        <v>45721</v>
      </c>
      <c r="B56" s="13">
        <f>IF(ISNUMBER(A56),CHOOSE(WEEKDAY(A56),"일","월","화","수","목","금","토"),"")</f>
        <v/>
      </c>
      <c r="C56" s="14" t="n">
        <v>583900</v>
      </c>
      <c r="D56" s="14" t="n">
        <v>59300</v>
      </c>
      <c r="E56" s="14" t="n">
        <v>22600</v>
      </c>
      <c r="F56" s="14" t="n">
        <v>137600</v>
      </c>
      <c r="G56" s="14" t="n">
        <v>71200</v>
      </c>
      <c r="H56" s="14" t="n">
        <v>28400</v>
      </c>
      <c r="I56" s="15">
        <f>IF(OR(A56="",NOT(N56="")),"",SUM(C56:H56))</f>
        <v/>
      </c>
      <c r="J56" s="16">
        <f>IF(I56="","",SUM(C56:E56))</f>
        <v/>
      </c>
      <c r="K56" s="16">
        <f>IF(I56="","",SUM(F56:H56))</f>
        <v/>
      </c>
      <c r="L56" s="14" t="n">
        <v>62</v>
      </c>
      <c r="M56" s="17" t="n"/>
      <c r="N56" s="18">
        <f>IF(COUNTA(A56,C56:H56,L56)=0,"",IF(NOT(ISNUMBER(A56)),"날짜를 확인하세요",IF(A56&gt;TODAY(),"오늘 이후 날짜예요",IF(COUNTIF($A$6:$A$1505,A56)&gt;1,"같은 날짜가 또 있어요",IF(COUNT(C56:H56)&lt;COUNTA(C56:H56),"금액에 글자가 있어요",IF(COUNTA(C56:H56)=0,"금액이 비었어요",IF(COUNTIF(C56:H56,"&lt;0")&gt;0,"금액이 0보다 작아요",IF(AND(L56&lt;&gt;"",OR(NOT(ISNUMBER(L56)),L56&lt;0,L56&lt;&gt;INT(N(L56)))),"손님 수를 확인하세요",""))))))))</f>
        <v/>
      </c>
      <c r="P56">
        <f>IF(I56="","",WEEKDAY(A56,2))</f>
        <v/>
      </c>
      <c r="Q56" s="19">
        <f>IF(I56="","",A56-WEEKDAY(A56,3))</f>
        <v/>
      </c>
    </row>
    <row r="57">
      <c r="A57" s="12" t="n">
        <v>45722</v>
      </c>
      <c r="B57" s="13">
        <f>IF(ISNUMBER(A57),CHOOSE(WEEKDAY(A57),"일","월","화","수","목","금","토"),"")</f>
        <v/>
      </c>
      <c r="C57" s="14" t="n">
        <v>490300</v>
      </c>
      <c r="D57" s="14" t="n">
        <v>77800</v>
      </c>
      <c r="E57" s="14" t="n">
        <v>13700</v>
      </c>
      <c r="F57" s="14" t="n">
        <v>152900</v>
      </c>
      <c r="G57" s="14" t="n">
        <v>79100</v>
      </c>
      <c r="H57" s="14" t="n">
        <v>31700</v>
      </c>
      <c r="I57" s="15">
        <f>IF(OR(A57="",NOT(N57="")),"",SUM(C57:H57))</f>
        <v/>
      </c>
      <c r="J57" s="16">
        <f>IF(I57="","",SUM(C57:E57))</f>
        <v/>
      </c>
      <c r="K57" s="16">
        <f>IF(I57="","",SUM(F57:H57))</f>
        <v/>
      </c>
      <c r="L57" s="14" t="n">
        <v>56</v>
      </c>
      <c r="M57" s="17" t="n"/>
      <c r="N57" s="18">
        <f>IF(COUNTA(A57,C57:H57,L57)=0,"",IF(NOT(ISNUMBER(A57)),"날짜를 확인하세요",IF(A57&gt;TODAY(),"오늘 이후 날짜예요",IF(COUNTIF($A$6:$A$1505,A57)&gt;1,"같은 날짜가 또 있어요",IF(COUNT(C57:H57)&lt;COUNTA(C57:H57),"금액에 글자가 있어요",IF(COUNTA(C57:H57)=0,"금액이 비었어요",IF(COUNTIF(C57:H57,"&lt;0")&gt;0,"금액이 0보다 작아요",IF(AND(L57&lt;&gt;"",OR(NOT(ISNUMBER(L57)),L57&lt;0,L57&lt;&gt;INT(N(L57)))),"손님 수를 확인하세요",""))))))))</f>
        <v/>
      </c>
      <c r="P57">
        <f>IF(I57="","",WEEKDAY(A57,2))</f>
        <v/>
      </c>
      <c r="Q57" s="19">
        <f>IF(I57="","",A57-WEEKDAY(A57,3))</f>
        <v/>
      </c>
    </row>
    <row r="58">
      <c r="A58" s="12" t="n">
        <v>45723</v>
      </c>
      <c r="B58" s="13">
        <f>IF(ISNUMBER(A58),CHOOSE(WEEKDAY(A58),"일","월","화","수","목","금","토"),"")</f>
        <v/>
      </c>
      <c r="C58" s="14" t="n">
        <v>555700</v>
      </c>
      <c r="D58" s="14" t="n">
        <v>78600</v>
      </c>
      <c r="E58" s="14" t="n">
        <v>30200</v>
      </c>
      <c r="F58" s="14" t="n">
        <v>180100</v>
      </c>
      <c r="G58" s="14" t="n">
        <v>93200</v>
      </c>
      <c r="H58" s="14" t="n">
        <v>37200</v>
      </c>
      <c r="I58" s="15">
        <f>IF(OR(A58="",NOT(N58="")),"",SUM(C58:H58))</f>
        <v/>
      </c>
      <c r="J58" s="16">
        <f>IF(I58="","",SUM(C58:E58))</f>
        <v/>
      </c>
      <c r="K58" s="16">
        <f>IF(I58="","",SUM(F58:H58))</f>
        <v/>
      </c>
      <c r="L58" s="14" t="n">
        <v>64</v>
      </c>
      <c r="M58" s="17" t="n"/>
      <c r="N58" s="18">
        <f>IF(COUNTA(A58,C58:H58,L58)=0,"",IF(NOT(ISNUMBER(A58)),"날짜를 확인하세요",IF(A58&gt;TODAY(),"오늘 이후 날짜예요",IF(COUNTIF($A$6:$A$1505,A58)&gt;1,"같은 날짜가 또 있어요",IF(COUNT(C58:H58)&lt;COUNTA(C58:H58),"금액에 글자가 있어요",IF(COUNTA(C58:H58)=0,"금액이 비었어요",IF(COUNTIF(C58:H58,"&lt;0")&gt;0,"금액이 0보다 작아요",IF(AND(L58&lt;&gt;"",OR(NOT(ISNUMBER(L58)),L58&lt;0,L58&lt;&gt;INT(N(L58)))),"손님 수를 확인하세요",""))))))))</f>
        <v/>
      </c>
      <c r="P58">
        <f>IF(I58="","",WEEKDAY(A58,2))</f>
        <v/>
      </c>
      <c r="Q58" s="19">
        <f>IF(I58="","",A58-WEEKDAY(A58,3))</f>
        <v/>
      </c>
    </row>
    <row r="59">
      <c r="A59" s="12" t="n">
        <v>45724</v>
      </c>
      <c r="B59" s="13">
        <f>IF(ISNUMBER(A59),CHOOSE(WEEKDAY(A59),"일","월","화","수","목","금","토"),"")</f>
        <v/>
      </c>
      <c r="C59" s="14" t="n">
        <v>598400</v>
      </c>
      <c r="D59" s="14" t="n">
        <v>54900</v>
      </c>
      <c r="E59" s="14" t="n">
        <v>1700</v>
      </c>
      <c r="F59" s="14" t="n">
        <v>197200</v>
      </c>
      <c r="G59" s="14" t="n">
        <v>102000</v>
      </c>
      <c r="H59" s="14" t="n">
        <v>40800</v>
      </c>
      <c r="I59" s="15">
        <f>IF(OR(A59="",NOT(N59="")),"",SUM(C59:H59))</f>
        <v/>
      </c>
      <c r="J59" s="16">
        <f>IF(I59="","",SUM(C59:E59))</f>
        <v/>
      </c>
      <c r="K59" s="16">
        <f>IF(I59="","",SUM(F59:H59))</f>
        <v/>
      </c>
      <c r="L59" s="14" t="n">
        <v>66</v>
      </c>
      <c r="M59" s="17" t="n"/>
      <c r="N59" s="18">
        <f>IF(COUNTA(A59,C59:H59,L59)=0,"",IF(NOT(ISNUMBER(A59)),"날짜를 확인하세요",IF(A59&gt;TODAY(),"오늘 이후 날짜예요",IF(COUNTIF($A$6:$A$1505,A59)&gt;1,"같은 날짜가 또 있어요",IF(COUNT(C59:H59)&lt;COUNTA(C59:H59),"금액에 글자가 있어요",IF(COUNTA(C59:H59)=0,"금액이 비었어요",IF(COUNTIF(C59:H59,"&lt;0")&gt;0,"금액이 0보다 작아요",IF(AND(L59&lt;&gt;"",OR(NOT(ISNUMBER(L59)),L59&lt;0,L59&lt;&gt;INT(N(L59)))),"손님 수를 확인하세요",""))))))))</f>
        <v/>
      </c>
      <c r="P59">
        <f>IF(I59="","",WEEKDAY(A59,2))</f>
        <v/>
      </c>
      <c r="Q59" s="19">
        <f>IF(I59="","",A59-WEEKDAY(A59,3))</f>
        <v/>
      </c>
    </row>
    <row r="60">
      <c r="A60" s="12" t="n">
        <v>45726</v>
      </c>
      <c r="B60" s="13">
        <f>IF(ISNUMBER(A60),CHOOSE(WEEKDAY(A60),"일","월","화","수","목","금","토"),"")</f>
        <v/>
      </c>
      <c r="C60" s="14" t="n">
        <v>555200</v>
      </c>
      <c r="D60" s="14" t="n">
        <v>45700</v>
      </c>
      <c r="E60" s="14" t="n">
        <v>18900</v>
      </c>
      <c r="F60" s="14" t="n">
        <v>176700</v>
      </c>
      <c r="G60" s="14" t="n">
        <v>91400</v>
      </c>
      <c r="H60" s="14" t="n">
        <v>36600</v>
      </c>
      <c r="I60" s="15">
        <f>IF(OR(A60="",NOT(N60="")),"",SUM(C60:H60))</f>
        <v/>
      </c>
      <c r="J60" s="16">
        <f>IF(I60="","",SUM(C60:E60))</f>
        <v/>
      </c>
      <c r="K60" s="16">
        <f>IF(I60="","",SUM(F60:H60))</f>
        <v/>
      </c>
      <c r="L60" s="14" t="n">
        <v>63</v>
      </c>
      <c r="M60" s="17" t="n"/>
      <c r="N60" s="18">
        <f>IF(COUNTA(A60,C60:H60,L60)=0,"",IF(NOT(ISNUMBER(A60)),"날짜를 확인하세요",IF(A60&gt;TODAY(),"오늘 이후 날짜예요",IF(COUNTIF($A$6:$A$1505,A60)&gt;1,"같은 날짜가 또 있어요",IF(COUNT(C60:H60)&lt;COUNTA(C60:H60),"금액에 글자가 있어요",IF(COUNTA(C60:H60)=0,"금액이 비었어요",IF(COUNTIF(C60:H60,"&lt;0")&gt;0,"금액이 0보다 작아요",IF(AND(L60&lt;&gt;"",OR(NOT(ISNUMBER(L60)),L60&lt;0,L60&lt;&gt;INT(N(L60)))),"손님 수를 확인하세요",""))))))))</f>
        <v/>
      </c>
      <c r="P60">
        <f>IF(I60="","",WEEKDAY(A60,2))</f>
        <v/>
      </c>
      <c r="Q60" s="19">
        <f>IF(I60="","",A60-WEEKDAY(A60,3))</f>
        <v/>
      </c>
    </row>
    <row r="61">
      <c r="A61" s="12" t="n">
        <v>45727</v>
      </c>
      <c r="B61" s="13">
        <f>IF(ISNUMBER(A61),CHOOSE(WEEKDAY(A61),"일","월","화","수","목","금","토"),"")</f>
        <v/>
      </c>
      <c r="C61" s="14" t="n">
        <v>382100</v>
      </c>
      <c r="D61" s="14" t="n">
        <v>58900</v>
      </c>
      <c r="E61" s="14" t="n">
        <v>19800</v>
      </c>
      <c r="F61" s="14" t="n">
        <v>140500</v>
      </c>
      <c r="G61" s="14" t="n">
        <v>72700</v>
      </c>
      <c r="H61" s="14" t="n">
        <v>29000</v>
      </c>
      <c r="I61" s="15">
        <f>IF(OR(A61="",NOT(N61="")),"",SUM(C61:H61))</f>
        <v/>
      </c>
      <c r="J61" s="16">
        <f>IF(I61="","",SUM(C61:E61))</f>
        <v/>
      </c>
      <c r="K61" s="16">
        <f>IF(I61="","",SUM(F61:H61))</f>
        <v/>
      </c>
      <c r="L61" s="14" t="n">
        <v>46</v>
      </c>
      <c r="M61" s="17" t="n"/>
      <c r="N61" s="18">
        <f>IF(COUNTA(A61,C61:H61,L61)=0,"",IF(NOT(ISNUMBER(A61)),"날짜를 확인하세요",IF(A61&gt;TODAY(),"오늘 이후 날짜예요",IF(COUNTIF($A$6:$A$1505,A61)&gt;1,"같은 날짜가 또 있어요",IF(COUNT(C61:H61)&lt;COUNTA(C61:H61),"금액에 글자가 있어요",IF(COUNTA(C61:H61)=0,"금액이 비었어요",IF(COUNTIF(C61:H61,"&lt;0")&gt;0,"금액이 0보다 작아요",IF(AND(L61&lt;&gt;"",OR(NOT(ISNUMBER(L61)),L61&lt;0,L61&lt;&gt;INT(N(L61)))),"손님 수를 확인하세요",""))))))))</f>
        <v/>
      </c>
      <c r="P61">
        <f>IF(I61="","",WEEKDAY(A61,2))</f>
        <v/>
      </c>
      <c r="Q61" s="19">
        <f>IF(I61="","",A61-WEEKDAY(A61,3))</f>
        <v/>
      </c>
    </row>
    <row r="62">
      <c r="A62" s="12" t="n">
        <v>45728</v>
      </c>
      <c r="B62" s="13">
        <f>IF(ISNUMBER(A62),CHOOSE(WEEKDAY(A62),"일","월","화","수","목","금","토"),"")</f>
        <v/>
      </c>
      <c r="C62" s="14" t="n">
        <v>455400</v>
      </c>
      <c r="D62" s="14" t="n">
        <v>57400</v>
      </c>
      <c r="E62" s="14" t="n">
        <v>12200</v>
      </c>
      <c r="F62" s="14" t="n">
        <v>112500</v>
      </c>
      <c r="G62" s="14" t="n">
        <v>58200</v>
      </c>
      <c r="H62" s="14" t="n">
        <v>23300</v>
      </c>
      <c r="I62" s="15">
        <f>IF(OR(A62="",NOT(N62="")),"",SUM(C62:H62))</f>
        <v/>
      </c>
      <c r="J62" s="16">
        <f>IF(I62="","",SUM(C62:E62))</f>
        <v/>
      </c>
      <c r="K62" s="16">
        <f>IF(I62="","",SUM(F62:H62))</f>
        <v/>
      </c>
      <c r="L62" s="14" t="n">
        <v>49</v>
      </c>
      <c r="M62" s="17" t="n"/>
      <c r="N62" s="18">
        <f>IF(COUNTA(A62,C62:H62,L62)=0,"",IF(NOT(ISNUMBER(A62)),"날짜를 확인하세요",IF(A62&gt;TODAY(),"오늘 이후 날짜예요",IF(COUNTIF($A$6:$A$1505,A62)&gt;1,"같은 날짜가 또 있어요",IF(COUNT(C62:H62)&lt;COUNTA(C62:H62),"금액에 글자가 있어요",IF(COUNTA(C62:H62)=0,"금액이 비었어요",IF(COUNTIF(C62:H62,"&lt;0")&gt;0,"금액이 0보다 작아요",IF(AND(L62&lt;&gt;"",OR(NOT(ISNUMBER(L62)),L62&lt;0,L62&lt;&gt;INT(N(L62)))),"손님 수를 확인하세요",""))))))))</f>
        <v/>
      </c>
      <c r="P62">
        <f>IF(I62="","",WEEKDAY(A62,2))</f>
        <v/>
      </c>
      <c r="Q62" s="19">
        <f>IF(I62="","",A62-WEEKDAY(A62,3))</f>
        <v/>
      </c>
    </row>
    <row r="63">
      <c r="A63" s="12" t="n">
        <v>45729</v>
      </c>
      <c r="B63" s="13">
        <f>IF(ISNUMBER(A63),CHOOSE(WEEKDAY(A63),"일","월","화","수","목","금","토"),"")</f>
        <v/>
      </c>
      <c r="C63" s="14" t="n">
        <v>457700</v>
      </c>
      <c r="D63" s="14" t="n">
        <v>44200</v>
      </c>
      <c r="E63" s="14" t="n">
        <v>25500</v>
      </c>
      <c r="F63" s="14" t="n">
        <v>149100</v>
      </c>
      <c r="G63" s="14" t="n">
        <v>77100</v>
      </c>
      <c r="H63" s="14" t="n">
        <v>30900</v>
      </c>
      <c r="I63" s="15">
        <f>IF(OR(A63="",NOT(N63="")),"",SUM(C63:H63))</f>
        <v/>
      </c>
      <c r="J63" s="16">
        <f>IF(I63="","",SUM(C63:E63))</f>
        <v/>
      </c>
      <c r="K63" s="16">
        <f>IF(I63="","",SUM(F63:H63))</f>
        <v/>
      </c>
      <c r="L63" s="14" t="n">
        <v>52</v>
      </c>
      <c r="M63" s="17" t="n"/>
      <c r="N63" s="18">
        <f>IF(COUNTA(A63,C63:H63,L63)=0,"",IF(NOT(ISNUMBER(A63)),"날짜를 확인하세요",IF(A63&gt;TODAY(),"오늘 이후 날짜예요",IF(COUNTIF($A$6:$A$1505,A63)&gt;1,"같은 날짜가 또 있어요",IF(COUNT(C63:H63)&lt;COUNTA(C63:H63),"금액에 글자가 있어요",IF(COUNTA(C63:H63)=0,"금액이 비었어요",IF(COUNTIF(C63:H63,"&lt;0")&gt;0,"금액이 0보다 작아요",IF(AND(L63&lt;&gt;"",OR(NOT(ISNUMBER(L63)),L63&lt;0,L63&lt;&gt;INT(N(L63)))),"손님 수를 확인하세요",""))))))))</f>
        <v/>
      </c>
      <c r="P63">
        <f>IF(I63="","",WEEKDAY(A63,2))</f>
        <v/>
      </c>
      <c r="Q63" s="19">
        <f>IF(I63="","",A63-WEEKDAY(A63,3))</f>
        <v/>
      </c>
    </row>
    <row r="64">
      <c r="A64" s="12" t="n">
        <v>45730</v>
      </c>
      <c r="B64" s="13">
        <f>IF(ISNUMBER(A64),CHOOSE(WEEKDAY(A64),"일","월","화","수","목","금","토"),"")</f>
        <v/>
      </c>
      <c r="C64" s="14" t="n">
        <v>495900</v>
      </c>
      <c r="D64" s="14" t="n">
        <v>75200</v>
      </c>
      <c r="E64" s="14" t="n">
        <v>30000</v>
      </c>
      <c r="F64" s="14" t="n">
        <v>331100</v>
      </c>
      <c r="G64" s="14" t="n">
        <v>171300</v>
      </c>
      <c r="H64" s="14" t="n">
        <v>68500</v>
      </c>
      <c r="I64" s="15">
        <f>IF(OR(A64="",NOT(N64="")),"",SUM(C64:H64))</f>
        <v/>
      </c>
      <c r="J64" s="16">
        <f>IF(I64="","",SUM(C64:E64))</f>
        <v/>
      </c>
      <c r="K64" s="16">
        <f>IF(I64="","",SUM(F64:H64))</f>
        <v/>
      </c>
      <c r="L64" s="14" t="n">
        <v>70</v>
      </c>
      <c r="M64" s="17" t="inlineStr">
        <is>
          <t>비</t>
        </is>
      </c>
      <c r="N64" s="18">
        <f>IF(COUNTA(A64,C64:H64,L64)=0,"",IF(NOT(ISNUMBER(A64)),"날짜를 확인하세요",IF(A64&gt;TODAY(),"오늘 이후 날짜예요",IF(COUNTIF($A$6:$A$1505,A64)&gt;1,"같은 날짜가 또 있어요",IF(COUNT(C64:H64)&lt;COUNTA(C64:H64),"금액에 글자가 있어요",IF(COUNTA(C64:H64)=0,"금액이 비었어요",IF(COUNTIF(C64:H64,"&lt;0")&gt;0,"금액이 0보다 작아요",IF(AND(L64&lt;&gt;"",OR(NOT(ISNUMBER(L64)),L64&lt;0,L64&lt;&gt;INT(N(L64)))),"손님 수를 확인하세요",""))))))))</f>
        <v/>
      </c>
      <c r="P64">
        <f>IF(I64="","",WEEKDAY(A64,2))</f>
        <v/>
      </c>
      <c r="Q64" s="19">
        <f>IF(I64="","",A64-WEEKDAY(A64,3))</f>
        <v/>
      </c>
    </row>
    <row r="65">
      <c r="A65" s="12" t="n">
        <v>45731</v>
      </c>
      <c r="B65" s="13">
        <f>IF(ISNUMBER(A65),CHOOSE(WEEKDAY(A65),"일","월","화","수","목","금","토"),"")</f>
        <v/>
      </c>
      <c r="C65" s="14" t="n">
        <v>477100</v>
      </c>
      <c r="D65" s="14" t="n">
        <v>62300</v>
      </c>
      <c r="E65" s="14" t="n">
        <v>23700</v>
      </c>
      <c r="F65" s="14" t="n">
        <v>249300</v>
      </c>
      <c r="G65" s="14" t="n">
        <v>129000</v>
      </c>
      <c r="H65" s="14" t="n">
        <v>51600</v>
      </c>
      <c r="I65" s="15">
        <f>IF(OR(A65="",NOT(N65="")),"",SUM(C65:H65))</f>
        <v/>
      </c>
      <c r="J65" s="16">
        <f>IF(I65="","",SUM(C65:E65))</f>
        <v/>
      </c>
      <c r="K65" s="16">
        <f>IF(I65="","",SUM(F65:H65))</f>
        <v/>
      </c>
      <c r="L65" s="14" t="n">
        <v>62</v>
      </c>
      <c r="M65" s="17" t="inlineStr">
        <is>
          <t>비</t>
        </is>
      </c>
      <c r="N65" s="18">
        <f>IF(COUNTA(A65,C65:H65,L65)=0,"",IF(NOT(ISNUMBER(A65)),"날짜를 확인하세요",IF(A65&gt;TODAY(),"오늘 이후 날짜예요",IF(COUNTIF($A$6:$A$1505,A65)&gt;1,"같은 날짜가 또 있어요",IF(COUNT(C65:H65)&lt;COUNTA(C65:H65),"금액에 글자가 있어요",IF(COUNTA(C65:H65)=0,"금액이 비었어요",IF(COUNTIF(C65:H65,"&lt;0")&gt;0,"금액이 0보다 작아요",IF(AND(L65&lt;&gt;"",OR(NOT(ISNUMBER(L65)),L65&lt;0,L65&lt;&gt;INT(N(L65)))),"손님 수를 확인하세요",""))))))))</f>
        <v/>
      </c>
      <c r="P65">
        <f>IF(I65="","",WEEKDAY(A65,2))</f>
        <v/>
      </c>
      <c r="Q65" s="19">
        <f>IF(I65="","",A65-WEEKDAY(A65,3))</f>
        <v/>
      </c>
    </row>
    <row r="66">
      <c r="A66" s="12" t="n">
        <v>45733</v>
      </c>
      <c r="B66" s="13">
        <f>IF(ISNUMBER(A66),CHOOSE(WEEKDAY(A66),"일","월","화","수","목","금","토"),"")</f>
        <v/>
      </c>
      <c r="C66" s="14" t="n">
        <v>434600</v>
      </c>
      <c r="D66" s="14" t="n">
        <v>54000</v>
      </c>
      <c r="E66" s="14" t="n">
        <v>24100</v>
      </c>
      <c r="F66" s="14" t="n">
        <v>119900</v>
      </c>
      <c r="G66" s="14" t="n">
        <v>62000</v>
      </c>
      <c r="H66" s="14" t="n">
        <v>24900</v>
      </c>
      <c r="I66" s="15">
        <f>IF(OR(A66="",NOT(N66="")),"",SUM(C66:H66))</f>
        <v/>
      </c>
      <c r="J66" s="16">
        <f>IF(I66="","",SUM(C66:E66))</f>
        <v/>
      </c>
      <c r="K66" s="16">
        <f>IF(I66="","",SUM(F66:H66))</f>
        <v/>
      </c>
      <c r="L66" s="14" t="n">
        <v>48</v>
      </c>
      <c r="M66" s="17" t="n"/>
      <c r="N66" s="18">
        <f>IF(COUNTA(A66,C66:H66,L66)=0,"",IF(NOT(ISNUMBER(A66)),"날짜를 확인하세요",IF(A66&gt;TODAY(),"오늘 이후 날짜예요",IF(COUNTIF($A$6:$A$1505,A66)&gt;1,"같은 날짜가 또 있어요",IF(COUNT(C66:H66)&lt;COUNTA(C66:H66),"금액에 글자가 있어요",IF(COUNTA(C66:H66)=0,"금액이 비었어요",IF(COUNTIF(C66:H66,"&lt;0")&gt;0,"금액이 0보다 작아요",IF(AND(L66&lt;&gt;"",OR(NOT(ISNUMBER(L66)),L66&lt;0,L66&lt;&gt;INT(N(L66)))),"손님 수를 확인하세요",""))))))))</f>
        <v/>
      </c>
      <c r="P66">
        <f>IF(I66="","",WEEKDAY(A66,2))</f>
        <v/>
      </c>
      <c r="Q66" s="19">
        <f>IF(I66="","",A66-WEEKDAY(A66,3))</f>
        <v/>
      </c>
    </row>
    <row r="67">
      <c r="A67" s="12" t="n">
        <v>45734</v>
      </c>
      <c r="B67" s="13">
        <f>IF(ISNUMBER(A67),CHOOSE(WEEKDAY(A67),"일","월","화","수","목","금","토"),"")</f>
        <v/>
      </c>
      <c r="C67" s="14" t="n">
        <v>505800</v>
      </c>
      <c r="D67" s="14" t="n">
        <v>37300</v>
      </c>
      <c r="E67" s="14" t="n">
        <v>5200</v>
      </c>
      <c r="F67" s="14" t="n">
        <v>155000</v>
      </c>
      <c r="G67" s="14" t="n">
        <v>80200</v>
      </c>
      <c r="H67" s="14" t="n">
        <v>32000</v>
      </c>
      <c r="I67" s="15">
        <f>IF(OR(A67="",NOT(N67="")),"",SUM(C67:H67))</f>
        <v/>
      </c>
      <c r="J67" s="16">
        <f>IF(I67="","",SUM(C67:E67))</f>
        <v/>
      </c>
      <c r="K67" s="16">
        <f>IF(I67="","",SUM(F67:H67))</f>
        <v/>
      </c>
      <c r="L67" s="14" t="n">
        <v>55</v>
      </c>
      <c r="M67" s="17" t="n"/>
      <c r="N67" s="18">
        <f>IF(COUNTA(A67,C67:H67,L67)=0,"",IF(NOT(ISNUMBER(A67)),"날짜를 확인하세요",IF(A67&gt;TODAY(),"오늘 이후 날짜예요",IF(COUNTIF($A$6:$A$1505,A67)&gt;1,"같은 날짜가 또 있어요",IF(COUNT(C67:H67)&lt;COUNTA(C67:H67),"금액에 글자가 있어요",IF(COUNTA(C67:H67)=0,"금액이 비었어요",IF(COUNTIF(C67:H67,"&lt;0")&gt;0,"금액이 0보다 작아요",IF(AND(L67&lt;&gt;"",OR(NOT(ISNUMBER(L67)),L67&lt;0,L67&lt;&gt;INT(N(L67)))),"손님 수를 확인하세요",""))))))))</f>
        <v/>
      </c>
      <c r="P67">
        <f>IF(I67="","",WEEKDAY(A67,2))</f>
        <v/>
      </c>
      <c r="Q67" s="19">
        <f>IF(I67="","",A67-WEEKDAY(A67,3))</f>
        <v/>
      </c>
    </row>
    <row r="68">
      <c r="A68" s="12" t="n">
        <v>45735</v>
      </c>
      <c r="B68" s="13">
        <f>IF(ISNUMBER(A68),CHOOSE(WEEKDAY(A68),"일","월","화","수","목","금","토"),"")</f>
        <v/>
      </c>
      <c r="C68" s="14" t="n">
        <v>461000</v>
      </c>
      <c r="D68" s="14" t="n">
        <v>62600</v>
      </c>
      <c r="E68" s="14" t="n">
        <v>17400</v>
      </c>
      <c r="F68" s="14" t="n">
        <v>111400</v>
      </c>
      <c r="G68" s="14" t="n">
        <v>57600</v>
      </c>
      <c r="H68" s="14" t="n">
        <v>23000</v>
      </c>
      <c r="I68" s="15">
        <f>IF(OR(A68="",NOT(N68="")),"",SUM(C68:H68))</f>
        <v/>
      </c>
      <c r="J68" s="16">
        <f>IF(I68="","",SUM(C68:E68))</f>
        <v/>
      </c>
      <c r="K68" s="16">
        <f>IF(I68="","",SUM(F68:H68))</f>
        <v/>
      </c>
      <c r="L68" s="14" t="n">
        <v>50</v>
      </c>
      <c r="M68" s="17" t="n"/>
      <c r="N68" s="18">
        <f>IF(COUNTA(A68,C68:H68,L68)=0,"",IF(NOT(ISNUMBER(A68)),"날짜를 확인하세요",IF(A68&gt;TODAY(),"오늘 이후 날짜예요",IF(COUNTIF($A$6:$A$1505,A68)&gt;1,"같은 날짜가 또 있어요",IF(COUNT(C68:H68)&lt;COUNTA(C68:H68),"금액에 글자가 있어요",IF(COUNTA(C68:H68)=0,"금액이 비었어요",IF(COUNTIF(C68:H68,"&lt;0")&gt;0,"금액이 0보다 작아요",IF(AND(L68&lt;&gt;"",OR(NOT(ISNUMBER(L68)),L68&lt;0,L68&lt;&gt;INT(N(L68)))),"손님 수를 확인하세요",""))))))))</f>
        <v/>
      </c>
      <c r="P68">
        <f>IF(I68="","",WEEKDAY(A68,2))</f>
        <v/>
      </c>
      <c r="Q68" s="19">
        <f>IF(I68="","",A68-WEEKDAY(A68,3))</f>
        <v/>
      </c>
    </row>
    <row r="69">
      <c r="A69" s="12" t="n">
        <v>45736</v>
      </c>
      <c r="B69" s="13">
        <f>IF(ISNUMBER(A69),CHOOSE(WEEKDAY(A69),"일","월","화","수","목","금","토"),"")</f>
        <v/>
      </c>
      <c r="C69" s="14" t="n">
        <v>568100</v>
      </c>
      <c r="D69" s="14" t="n">
        <v>69000</v>
      </c>
      <c r="E69" s="14" t="n">
        <v>13200</v>
      </c>
      <c r="F69" s="14" t="n">
        <v>139000</v>
      </c>
      <c r="G69" s="14" t="n">
        <v>71900</v>
      </c>
      <c r="H69" s="14" t="n">
        <v>28800</v>
      </c>
      <c r="I69" s="15">
        <f>IF(OR(A69="",NOT(N69="")),"",SUM(C69:H69))</f>
        <v/>
      </c>
      <c r="J69" s="16">
        <f>IF(I69="","",SUM(C69:E69))</f>
        <v/>
      </c>
      <c r="K69" s="16">
        <f>IF(I69="","",SUM(F69:H69))</f>
        <v/>
      </c>
      <c r="L69" s="14" t="n">
        <v>62</v>
      </c>
      <c r="M69" s="17" t="n"/>
      <c r="N69" s="18">
        <f>IF(COUNTA(A69,C69:H69,L69)=0,"",IF(NOT(ISNUMBER(A69)),"날짜를 확인하세요",IF(A69&gt;TODAY(),"오늘 이후 날짜예요",IF(COUNTIF($A$6:$A$1505,A69)&gt;1,"같은 날짜가 또 있어요",IF(COUNT(C69:H69)&lt;COUNTA(C69:H69),"금액에 글자가 있어요",IF(COUNTA(C69:H69)=0,"금액이 비었어요",IF(COUNTIF(C69:H69,"&lt;0")&gt;0,"금액이 0보다 작아요",IF(AND(L69&lt;&gt;"",OR(NOT(ISNUMBER(L69)),L69&lt;0,L69&lt;&gt;INT(N(L69)))),"손님 수를 확인하세요",""))))))))</f>
        <v/>
      </c>
      <c r="P69">
        <f>IF(I69="","",WEEKDAY(A69,2))</f>
        <v/>
      </c>
      <c r="Q69" s="19">
        <f>IF(I69="","",A69-WEEKDAY(A69,3))</f>
        <v/>
      </c>
    </row>
    <row r="70">
      <c r="A70" s="12" t="n">
        <v>45737</v>
      </c>
      <c r="B70" s="13">
        <f>IF(ISNUMBER(A70),CHOOSE(WEEKDAY(A70),"일","월","화","수","목","금","토"),"")</f>
        <v/>
      </c>
      <c r="C70" s="14" t="n">
        <v>544500</v>
      </c>
      <c r="D70" s="14" t="n">
        <v>81100</v>
      </c>
      <c r="E70" s="14" t="n">
        <v>20000</v>
      </c>
      <c r="F70" s="14" t="n">
        <v>234000</v>
      </c>
      <c r="G70" s="14" t="n">
        <v>121000</v>
      </c>
      <c r="H70" s="14" t="n">
        <v>48400</v>
      </c>
      <c r="I70" s="15">
        <f>IF(OR(A70="",NOT(N70="")),"",SUM(C70:H70))</f>
        <v/>
      </c>
      <c r="J70" s="16">
        <f>IF(I70="","",SUM(C70:E70))</f>
        <v/>
      </c>
      <c r="K70" s="16">
        <f>IF(I70="","",SUM(F70:H70))</f>
        <v/>
      </c>
      <c r="L70" s="14" t="n">
        <v>67</v>
      </c>
      <c r="M70" s="17" t="n"/>
      <c r="N70" s="18">
        <f>IF(COUNTA(A70,C70:H70,L70)=0,"",IF(NOT(ISNUMBER(A70)),"날짜를 확인하세요",IF(A70&gt;TODAY(),"오늘 이후 날짜예요",IF(COUNTIF($A$6:$A$1505,A70)&gt;1,"같은 날짜가 또 있어요",IF(COUNT(C70:H70)&lt;COUNTA(C70:H70),"금액에 글자가 있어요",IF(COUNTA(C70:H70)=0,"금액이 비었어요",IF(COUNTIF(C70:H70,"&lt;0")&gt;0,"금액이 0보다 작아요",IF(AND(L70&lt;&gt;"",OR(NOT(ISNUMBER(L70)),L70&lt;0,L70&lt;&gt;INT(N(L70)))),"손님 수를 확인하세요",""))))))))</f>
        <v/>
      </c>
      <c r="P70">
        <f>IF(I70="","",WEEKDAY(A70,2))</f>
        <v/>
      </c>
      <c r="Q70" s="19">
        <f>IF(I70="","",A70-WEEKDAY(A70,3))</f>
        <v/>
      </c>
    </row>
    <row r="71">
      <c r="A71" s="12" t="n">
        <v>45738</v>
      </c>
      <c r="B71" s="13">
        <f>IF(ISNUMBER(A71),CHOOSE(WEEKDAY(A71),"일","월","화","수","목","금","토"),"")</f>
        <v/>
      </c>
      <c r="C71" s="14" t="n">
        <v>751500</v>
      </c>
      <c r="D71" s="14" t="n">
        <v>105800</v>
      </c>
      <c r="E71" s="14" t="n">
        <v>13800</v>
      </c>
      <c r="F71" s="14" t="n">
        <v>221800</v>
      </c>
      <c r="G71" s="14" t="n">
        <v>114700</v>
      </c>
      <c r="H71" s="14" t="n">
        <v>45900</v>
      </c>
      <c r="I71" s="15">
        <f>IF(OR(A71="",NOT(N71="")),"",SUM(C71:H71))</f>
        <v/>
      </c>
      <c r="J71" s="16">
        <f>IF(I71="","",SUM(C71:E71))</f>
        <v/>
      </c>
      <c r="K71" s="16">
        <f>IF(I71="","",SUM(F71:H71))</f>
        <v/>
      </c>
      <c r="L71" s="14" t="n">
        <v>84</v>
      </c>
      <c r="M71" s="17" t="n"/>
      <c r="N71" s="18">
        <f>IF(COUNTA(A71,C71:H71,L71)=0,"",IF(NOT(ISNUMBER(A71)),"날짜를 확인하세요",IF(A71&gt;TODAY(),"오늘 이후 날짜예요",IF(COUNTIF($A$6:$A$1505,A71)&gt;1,"같은 날짜가 또 있어요",IF(COUNT(C71:H71)&lt;COUNTA(C71:H71),"금액에 글자가 있어요",IF(COUNTA(C71:H71)=0,"금액이 비었어요",IF(COUNTIF(C71:H71,"&lt;0")&gt;0,"금액이 0보다 작아요",IF(AND(L71&lt;&gt;"",OR(NOT(ISNUMBER(L71)),L71&lt;0,L71&lt;&gt;INT(N(L71)))),"손님 수를 확인하세요",""))))))))</f>
        <v/>
      </c>
      <c r="P71">
        <f>IF(I71="","",WEEKDAY(A71,2))</f>
        <v/>
      </c>
      <c r="Q71" s="19">
        <f>IF(I71="","",A71-WEEKDAY(A71,3))</f>
        <v/>
      </c>
    </row>
    <row r="72">
      <c r="A72" s="12" t="n">
        <v>45740</v>
      </c>
      <c r="B72" s="13">
        <f>IF(ISNUMBER(A72),CHOOSE(WEEKDAY(A72),"일","월","화","수","목","금","토"),"")</f>
        <v/>
      </c>
      <c r="C72" s="14" t="n">
        <v>474300</v>
      </c>
      <c r="D72" s="14" t="n">
        <v>41100</v>
      </c>
      <c r="E72" s="14" t="n">
        <v>14100</v>
      </c>
      <c r="F72" s="14" t="n">
        <v>110800</v>
      </c>
      <c r="G72" s="14" t="n">
        <v>57300</v>
      </c>
      <c r="H72" s="14" t="n">
        <v>22900</v>
      </c>
      <c r="I72" s="15">
        <f>IF(OR(A72="",NOT(N72="")),"",SUM(C72:H72))</f>
        <v/>
      </c>
      <c r="J72" s="16">
        <f>IF(I72="","",SUM(C72:E72))</f>
        <v/>
      </c>
      <c r="K72" s="16">
        <f>IF(I72="","",SUM(F72:H72))</f>
        <v/>
      </c>
      <c r="L72" s="14" t="n">
        <v>51</v>
      </c>
      <c r="M72" s="17" t="n"/>
      <c r="N72" s="18">
        <f>IF(COUNTA(A72,C72:H72,L72)=0,"",IF(NOT(ISNUMBER(A72)),"날짜를 확인하세요",IF(A72&gt;TODAY(),"오늘 이후 날짜예요",IF(COUNTIF($A$6:$A$1505,A72)&gt;1,"같은 날짜가 또 있어요",IF(COUNT(C72:H72)&lt;COUNTA(C72:H72),"금액에 글자가 있어요",IF(COUNTA(C72:H72)=0,"금액이 비었어요",IF(COUNTIF(C72:H72,"&lt;0")&gt;0,"금액이 0보다 작아요",IF(AND(L72&lt;&gt;"",OR(NOT(ISNUMBER(L72)),L72&lt;0,L72&lt;&gt;INT(N(L72)))),"손님 수를 확인하세요",""))))))))</f>
        <v/>
      </c>
      <c r="P72">
        <f>IF(I72="","",WEEKDAY(A72,2))</f>
        <v/>
      </c>
      <c r="Q72" s="19">
        <f>IF(I72="","",A72-WEEKDAY(A72,3))</f>
        <v/>
      </c>
    </row>
    <row r="73">
      <c r="A73" s="12" t="n">
        <v>45741</v>
      </c>
      <c r="B73" s="13">
        <f>IF(ISNUMBER(A73),CHOOSE(WEEKDAY(A73),"일","월","화","수","목","금","토"),"")</f>
        <v/>
      </c>
      <c r="C73" s="14" t="n">
        <v>556500</v>
      </c>
      <c r="D73" s="14" t="n">
        <v>37800</v>
      </c>
      <c r="E73" s="14" t="n">
        <v>19600</v>
      </c>
      <c r="F73" s="14" t="n">
        <v>137500</v>
      </c>
      <c r="G73" s="14" t="n">
        <v>71100</v>
      </c>
      <c r="H73" s="14" t="n">
        <v>28500</v>
      </c>
      <c r="I73" s="15">
        <f>IF(OR(A73="",NOT(N73="")),"",SUM(C73:H73))</f>
        <v/>
      </c>
      <c r="J73" s="16">
        <f>IF(I73="","",SUM(C73:E73))</f>
        <v/>
      </c>
      <c r="K73" s="16">
        <f>IF(I73="","",SUM(F73:H73))</f>
        <v/>
      </c>
      <c r="L73" s="14" t="n">
        <v>58</v>
      </c>
      <c r="M73" s="17" t="n"/>
      <c r="N73" s="18">
        <f>IF(COUNTA(A73,C73:H73,L73)=0,"",IF(NOT(ISNUMBER(A73)),"날짜를 확인하세요",IF(A73&gt;TODAY(),"오늘 이후 날짜예요",IF(COUNTIF($A$6:$A$1505,A73)&gt;1,"같은 날짜가 또 있어요",IF(COUNT(C73:H73)&lt;COUNTA(C73:H73),"금액에 글자가 있어요",IF(COUNTA(C73:H73)=0,"금액이 비었어요",IF(COUNTIF(C73:H73,"&lt;0")&gt;0,"금액이 0보다 작아요",IF(AND(L73&lt;&gt;"",OR(NOT(ISNUMBER(L73)),L73&lt;0,L73&lt;&gt;INT(N(L73)))),"손님 수를 확인하세요",""))))))))</f>
        <v/>
      </c>
      <c r="P73">
        <f>IF(I73="","",WEEKDAY(A73,2))</f>
        <v/>
      </c>
      <c r="Q73" s="19">
        <f>IF(I73="","",A73-WEEKDAY(A73,3))</f>
        <v/>
      </c>
    </row>
    <row r="74">
      <c r="A74" s="12" t="n">
        <v>45742</v>
      </c>
      <c r="B74" s="13">
        <f>IF(ISNUMBER(A74),CHOOSE(WEEKDAY(A74),"일","월","화","수","목","금","토"),"")</f>
        <v/>
      </c>
      <c r="C74" s="14" t="n">
        <v>535600</v>
      </c>
      <c r="D74" s="14" t="n">
        <v>64600</v>
      </c>
      <c r="E74" s="14" t="n">
        <v>19800</v>
      </c>
      <c r="F74" s="14" t="n">
        <v>152500</v>
      </c>
      <c r="G74" s="14" t="n">
        <v>78900</v>
      </c>
      <c r="H74" s="14" t="n">
        <v>31600</v>
      </c>
      <c r="I74" s="15">
        <f>IF(OR(A74="",NOT(N74="")),"",SUM(C74:H74))</f>
        <v/>
      </c>
      <c r="J74" s="16">
        <f>IF(I74="","",SUM(C74:E74))</f>
        <v/>
      </c>
      <c r="K74" s="16">
        <f>IF(I74="","",SUM(F74:H74))</f>
        <v/>
      </c>
      <c r="L74" s="14" t="n">
        <v>61</v>
      </c>
      <c r="M74" s="17" t="n"/>
      <c r="N74" s="18">
        <f>IF(COUNTA(A74,C74:H74,L74)=0,"",IF(NOT(ISNUMBER(A74)),"날짜를 확인하세요",IF(A74&gt;TODAY(),"오늘 이후 날짜예요",IF(COUNTIF($A$6:$A$1505,A74)&gt;1,"같은 날짜가 또 있어요",IF(COUNT(C74:H74)&lt;COUNTA(C74:H74),"금액에 글자가 있어요",IF(COUNTA(C74:H74)=0,"금액이 비었어요",IF(COUNTIF(C74:H74,"&lt;0")&gt;0,"금액이 0보다 작아요",IF(AND(L74&lt;&gt;"",OR(NOT(ISNUMBER(L74)),L74&lt;0,L74&lt;&gt;INT(N(L74)))),"손님 수를 확인하세요",""))))))))</f>
        <v/>
      </c>
      <c r="P74">
        <f>IF(I74="","",WEEKDAY(A74,2))</f>
        <v/>
      </c>
      <c r="Q74" s="19">
        <f>IF(I74="","",A74-WEEKDAY(A74,3))</f>
        <v/>
      </c>
    </row>
    <row r="75">
      <c r="A75" s="12" t="n">
        <v>45743</v>
      </c>
      <c r="B75" s="13">
        <f>IF(ISNUMBER(A75),CHOOSE(WEEKDAY(A75),"일","월","화","수","목","금","토"),"")</f>
        <v/>
      </c>
      <c r="C75" s="14" t="n">
        <v>519200</v>
      </c>
      <c r="D75" s="14" t="n">
        <v>51500</v>
      </c>
      <c r="E75" s="14" t="n">
        <v>13500</v>
      </c>
      <c r="F75" s="14" t="n">
        <v>118200</v>
      </c>
      <c r="G75" s="14" t="n">
        <v>61100</v>
      </c>
      <c r="H75" s="14" t="n">
        <v>24500</v>
      </c>
      <c r="I75" s="15">
        <f>IF(OR(A75="",NOT(N75="")),"",SUM(C75:H75))</f>
        <v/>
      </c>
      <c r="J75" s="16">
        <f>IF(I75="","",SUM(C75:E75))</f>
        <v/>
      </c>
      <c r="K75" s="16">
        <f>IF(I75="","",SUM(F75:H75))</f>
        <v/>
      </c>
      <c r="L75" s="14" t="n">
        <v>55</v>
      </c>
      <c r="M75" s="17" t="n"/>
      <c r="N75" s="18">
        <f>IF(COUNTA(A75,C75:H75,L75)=0,"",IF(NOT(ISNUMBER(A75)),"날짜를 확인하세요",IF(A75&gt;TODAY(),"오늘 이후 날짜예요",IF(COUNTIF($A$6:$A$1505,A75)&gt;1,"같은 날짜가 또 있어요",IF(COUNT(C75:H75)&lt;COUNTA(C75:H75),"금액에 글자가 있어요",IF(COUNTA(C75:H75)=0,"금액이 비었어요",IF(COUNTIF(C75:H75,"&lt;0")&gt;0,"금액이 0보다 작아요",IF(AND(L75&lt;&gt;"",OR(NOT(ISNUMBER(L75)),L75&lt;0,L75&lt;&gt;INT(N(L75)))),"손님 수를 확인하세요",""))))))))</f>
        <v/>
      </c>
      <c r="P75">
        <f>IF(I75="","",WEEKDAY(A75,2))</f>
        <v/>
      </c>
      <c r="Q75" s="19">
        <f>IF(I75="","",A75-WEEKDAY(A75,3))</f>
        <v/>
      </c>
    </row>
    <row r="76">
      <c r="A76" s="12" t="n">
        <v>45744</v>
      </c>
      <c r="B76" s="13">
        <f>IF(ISNUMBER(A76),CHOOSE(WEEKDAY(A76),"일","월","화","수","목","금","토"),"")</f>
        <v/>
      </c>
      <c r="C76" s="14" t="n">
        <v>496500</v>
      </c>
      <c r="D76" s="14" t="n">
        <v>48900</v>
      </c>
      <c r="E76" s="14" t="n">
        <v>23900</v>
      </c>
      <c r="F76" s="14" t="n">
        <v>156400</v>
      </c>
      <c r="G76" s="14" t="n">
        <v>80900</v>
      </c>
      <c r="H76" s="14" t="n">
        <v>32400</v>
      </c>
      <c r="I76" s="15">
        <f>IF(OR(A76="",NOT(N76="")),"",SUM(C76:H76))</f>
        <v/>
      </c>
      <c r="J76" s="16">
        <f>IF(I76="","",SUM(C76:E76))</f>
        <v/>
      </c>
      <c r="K76" s="16">
        <f>IF(I76="","",SUM(F76:H76))</f>
        <v/>
      </c>
      <c r="L76" s="14" t="n">
        <v>56</v>
      </c>
      <c r="M76" s="17" t="n"/>
      <c r="N76" s="18">
        <f>IF(COUNTA(A76,C76:H76,L76)=0,"",IF(NOT(ISNUMBER(A76)),"날짜를 확인하세요",IF(A76&gt;TODAY(),"오늘 이후 날짜예요",IF(COUNTIF($A$6:$A$1505,A76)&gt;1,"같은 날짜가 또 있어요",IF(COUNT(C76:H76)&lt;COUNTA(C76:H76),"금액에 글자가 있어요",IF(COUNTA(C76:H76)=0,"금액이 비었어요",IF(COUNTIF(C76:H76,"&lt;0")&gt;0,"금액이 0보다 작아요",IF(AND(L76&lt;&gt;"",OR(NOT(ISNUMBER(L76)),L76&lt;0,L76&lt;&gt;INT(N(L76)))),"손님 수를 확인하세요",""))))))))</f>
        <v/>
      </c>
      <c r="P76">
        <f>IF(I76="","",WEEKDAY(A76,2))</f>
        <v/>
      </c>
      <c r="Q76" s="19">
        <f>IF(I76="","",A76-WEEKDAY(A76,3))</f>
        <v/>
      </c>
    </row>
    <row r="77">
      <c r="A77" s="12" t="n">
        <v>45745</v>
      </c>
      <c r="B77" s="13">
        <f>IF(ISNUMBER(A77),CHOOSE(WEEKDAY(A77),"일","월","화","수","목","금","토"),"")</f>
        <v/>
      </c>
      <c r="C77" s="14" t="n">
        <v>590000</v>
      </c>
      <c r="D77" s="14" t="n">
        <v>57500</v>
      </c>
      <c r="E77" s="14" t="n">
        <v>16300</v>
      </c>
      <c r="F77" s="14" t="n">
        <v>257300</v>
      </c>
      <c r="G77" s="14" t="n">
        <v>133100</v>
      </c>
      <c r="H77" s="14" t="n">
        <v>53300</v>
      </c>
      <c r="I77" s="15">
        <f>IF(OR(A77="",NOT(N77="")),"",SUM(C77:H77))</f>
        <v/>
      </c>
      <c r="J77" s="16">
        <f>IF(I77="","",SUM(C77:E77))</f>
        <v/>
      </c>
      <c r="K77" s="16">
        <f>IF(I77="","",SUM(F77:H77))</f>
        <v/>
      </c>
      <c r="L77" s="14" t="n">
        <v>69</v>
      </c>
      <c r="M77" s="17" t="inlineStr">
        <is>
          <t>비</t>
        </is>
      </c>
      <c r="N77" s="18">
        <f>IF(COUNTA(A77,C77:H77,L77)=0,"",IF(NOT(ISNUMBER(A77)),"날짜를 확인하세요",IF(A77&gt;TODAY(),"오늘 이후 날짜예요",IF(COUNTIF($A$6:$A$1505,A77)&gt;1,"같은 날짜가 또 있어요",IF(COUNT(C77:H77)&lt;COUNTA(C77:H77),"금액에 글자가 있어요",IF(COUNTA(C77:H77)=0,"금액이 비었어요",IF(COUNTIF(C77:H77,"&lt;0")&gt;0,"금액이 0보다 작아요",IF(AND(L77&lt;&gt;"",OR(NOT(ISNUMBER(L77)),L77&lt;0,L77&lt;&gt;INT(N(L77)))),"손님 수를 확인하세요",""))))))))</f>
        <v/>
      </c>
      <c r="P77">
        <f>IF(I77="","",WEEKDAY(A77,2))</f>
        <v/>
      </c>
      <c r="Q77" s="19">
        <f>IF(I77="","",A77-WEEKDAY(A77,3))</f>
        <v/>
      </c>
    </row>
    <row r="78">
      <c r="A78" s="12" t="n">
        <v>45747</v>
      </c>
      <c r="B78" s="13">
        <f>IF(ISNUMBER(A78),CHOOSE(WEEKDAY(A78),"일","월","화","수","목","금","토"),"")</f>
        <v/>
      </c>
      <c r="C78" s="14" t="n">
        <v>450700</v>
      </c>
      <c r="D78" s="14" t="n">
        <v>36300</v>
      </c>
      <c r="E78" s="14" t="n">
        <v>25000</v>
      </c>
      <c r="F78" s="14" t="n">
        <v>127300</v>
      </c>
      <c r="G78" s="14" t="n">
        <v>65800</v>
      </c>
      <c r="H78" s="14" t="n">
        <v>26400</v>
      </c>
      <c r="I78" s="15">
        <f>IF(OR(A78="",NOT(N78="")),"",SUM(C78:H78))</f>
        <v/>
      </c>
      <c r="J78" s="16">
        <f>IF(I78="","",SUM(C78:E78))</f>
        <v/>
      </c>
      <c r="K78" s="16">
        <f>IF(I78="","",SUM(F78:H78))</f>
        <v/>
      </c>
      <c r="L78" s="14" t="n">
        <v>49</v>
      </c>
      <c r="M78" s="17" t="n"/>
      <c r="N78" s="18">
        <f>IF(COUNTA(A78,C78:H78,L78)=0,"",IF(NOT(ISNUMBER(A78)),"날짜를 확인하세요",IF(A78&gt;TODAY(),"오늘 이후 날짜예요",IF(COUNTIF($A$6:$A$1505,A78)&gt;1,"같은 날짜가 또 있어요",IF(COUNT(C78:H78)&lt;COUNTA(C78:H78),"금액에 글자가 있어요",IF(COUNTA(C78:H78)=0,"금액이 비었어요",IF(COUNTIF(C78:H78,"&lt;0")&gt;0,"금액이 0보다 작아요",IF(AND(L78&lt;&gt;"",OR(NOT(ISNUMBER(L78)),L78&lt;0,L78&lt;&gt;INT(N(L78)))),"손님 수를 확인하세요",""))))))))</f>
        <v/>
      </c>
      <c r="P78">
        <f>IF(I78="","",WEEKDAY(A78,2))</f>
        <v/>
      </c>
      <c r="Q78" s="19">
        <f>IF(I78="","",A78-WEEKDAY(A78,3))</f>
        <v/>
      </c>
    </row>
    <row r="79">
      <c r="A79" s="12" t="n">
        <v>45748</v>
      </c>
      <c r="B79" s="13">
        <f>IF(ISNUMBER(A79),CHOOSE(WEEKDAY(A79),"일","월","화","수","목","금","토"),"")</f>
        <v/>
      </c>
      <c r="C79" s="14" t="n">
        <v>347100</v>
      </c>
      <c r="D79" s="14" t="n">
        <v>52700</v>
      </c>
      <c r="E79" s="14" t="n">
        <v>2500</v>
      </c>
      <c r="F79" s="14" t="n">
        <v>152900</v>
      </c>
      <c r="G79" s="14" t="n">
        <v>79100</v>
      </c>
      <c r="H79" s="14" t="n">
        <v>31700</v>
      </c>
      <c r="I79" s="15">
        <f>IF(OR(A79="",NOT(N79="")),"",SUM(C79:H79))</f>
        <v/>
      </c>
      <c r="J79" s="16">
        <f>IF(I79="","",SUM(C79:E79))</f>
        <v/>
      </c>
      <c r="K79" s="16">
        <f>IF(I79="","",SUM(F79:H79))</f>
        <v/>
      </c>
      <c r="L79" s="14" t="n">
        <v>42</v>
      </c>
      <c r="M79" s="17" t="inlineStr">
        <is>
          <t>비</t>
        </is>
      </c>
      <c r="N79" s="18">
        <f>IF(COUNTA(A79,C79:H79,L79)=0,"",IF(NOT(ISNUMBER(A79)),"날짜를 확인하세요",IF(A79&gt;TODAY(),"오늘 이후 날짜예요",IF(COUNTIF($A$6:$A$1505,A79)&gt;1,"같은 날짜가 또 있어요",IF(COUNT(C79:H79)&lt;COUNTA(C79:H79),"금액에 글자가 있어요",IF(COUNTA(C79:H79)=0,"금액이 비었어요",IF(COUNTIF(C79:H79,"&lt;0")&gt;0,"금액이 0보다 작아요",IF(AND(L79&lt;&gt;"",OR(NOT(ISNUMBER(L79)),L79&lt;0,L79&lt;&gt;INT(N(L79)))),"손님 수를 확인하세요",""))))))))</f>
        <v/>
      </c>
      <c r="P79">
        <f>IF(I79="","",WEEKDAY(A79,2))</f>
        <v/>
      </c>
      <c r="Q79" s="19">
        <f>IF(I79="","",A79-WEEKDAY(A79,3))</f>
        <v/>
      </c>
    </row>
    <row r="80">
      <c r="A80" s="12" t="n">
        <v>45749</v>
      </c>
      <c r="B80" s="13">
        <f>IF(ISNUMBER(A80),CHOOSE(WEEKDAY(A80),"일","월","화","수","목","금","토"),"")</f>
        <v/>
      </c>
      <c r="C80" s="14" t="n">
        <v>435500</v>
      </c>
      <c r="D80" s="14" t="n">
        <v>52900</v>
      </c>
      <c r="E80" s="14" t="n">
        <v>14300</v>
      </c>
      <c r="F80" s="14" t="n">
        <v>145500</v>
      </c>
      <c r="G80" s="14" t="n">
        <v>75200</v>
      </c>
      <c r="H80" s="14" t="n">
        <v>30100</v>
      </c>
      <c r="I80" s="15">
        <f>IF(OR(A80="",NOT(N80="")),"",SUM(C80:H80))</f>
        <v/>
      </c>
      <c r="J80" s="16">
        <f>IF(I80="","",SUM(C80:E80))</f>
        <v/>
      </c>
      <c r="K80" s="16">
        <f>IF(I80="","",SUM(F80:H80))</f>
        <v/>
      </c>
      <c r="L80" s="14" t="n">
        <v>49</v>
      </c>
      <c r="M80" s="17" t="n"/>
      <c r="N80" s="18">
        <f>IF(COUNTA(A80,C80:H80,L80)=0,"",IF(NOT(ISNUMBER(A80)),"날짜를 확인하세요",IF(A80&gt;TODAY(),"오늘 이후 날짜예요",IF(COUNTIF($A$6:$A$1505,A80)&gt;1,"같은 날짜가 또 있어요",IF(COUNT(C80:H80)&lt;COUNTA(C80:H80),"금액에 글자가 있어요",IF(COUNTA(C80:H80)=0,"금액이 비었어요",IF(COUNTIF(C80:H80,"&lt;0")&gt;0,"금액이 0보다 작아요",IF(AND(L80&lt;&gt;"",OR(NOT(ISNUMBER(L80)),L80&lt;0,L80&lt;&gt;INT(N(L80)))),"손님 수를 확인하세요",""))))))))</f>
        <v/>
      </c>
      <c r="P80">
        <f>IF(I80="","",WEEKDAY(A80,2))</f>
        <v/>
      </c>
      <c r="Q80" s="19">
        <f>IF(I80="","",A80-WEEKDAY(A80,3))</f>
        <v/>
      </c>
    </row>
    <row r="81">
      <c r="A81" s="12" t="n">
        <v>45750</v>
      </c>
      <c r="B81" s="13">
        <f>IF(ISNUMBER(A81),CHOOSE(WEEKDAY(A81),"일","월","화","수","목","금","토"),"")</f>
        <v/>
      </c>
      <c r="C81" s="14" t="n">
        <v>485600</v>
      </c>
      <c r="D81" s="14" t="n">
        <v>81500</v>
      </c>
      <c r="E81" s="14" t="n">
        <v>20300</v>
      </c>
      <c r="F81" s="14" t="n">
        <v>167400</v>
      </c>
      <c r="G81" s="14" t="n">
        <v>86600</v>
      </c>
      <c r="H81" s="14" t="n">
        <v>34600</v>
      </c>
      <c r="I81" s="15">
        <f>IF(OR(A81="",NOT(N81="")),"",SUM(C81:H81))</f>
        <v/>
      </c>
      <c r="J81" s="16">
        <f>IF(I81="","",SUM(C81:E81))</f>
        <v/>
      </c>
      <c r="K81" s="16">
        <f>IF(I81="","",SUM(F81:H81))</f>
        <v/>
      </c>
      <c r="L81" s="14" t="n">
        <v>57</v>
      </c>
      <c r="M81" s="17" t="n"/>
      <c r="N81" s="18">
        <f>IF(COUNTA(A81,C81:H81,L81)=0,"",IF(NOT(ISNUMBER(A81)),"날짜를 확인하세요",IF(A81&gt;TODAY(),"오늘 이후 날짜예요",IF(COUNTIF($A$6:$A$1505,A81)&gt;1,"같은 날짜가 또 있어요",IF(COUNT(C81:H81)&lt;COUNTA(C81:H81),"금액에 글자가 있어요",IF(COUNTA(C81:H81)=0,"금액이 비었어요",IF(COUNTIF(C81:H81,"&lt;0")&gt;0,"금액이 0보다 작아요",IF(AND(L81&lt;&gt;"",OR(NOT(ISNUMBER(L81)),L81&lt;0,L81&lt;&gt;INT(N(L81)))),"손님 수를 확인하세요",""))))))))</f>
        <v/>
      </c>
      <c r="P81">
        <f>IF(I81="","",WEEKDAY(A81,2))</f>
        <v/>
      </c>
      <c r="Q81" s="19">
        <f>IF(I81="","",A81-WEEKDAY(A81,3))</f>
        <v/>
      </c>
    </row>
    <row r="82">
      <c r="A82" s="12" t="n">
        <v>45751</v>
      </c>
      <c r="B82" s="13">
        <f>IF(ISNUMBER(A82),CHOOSE(WEEKDAY(A82),"일","월","화","수","목","금","토"),"")</f>
        <v/>
      </c>
      <c r="C82" s="14" t="n">
        <v>497500</v>
      </c>
      <c r="D82" s="14" t="n">
        <v>81400</v>
      </c>
      <c r="E82" s="14" t="n">
        <v>22500</v>
      </c>
      <c r="F82" s="14" t="n">
        <v>207100</v>
      </c>
      <c r="G82" s="14" t="n">
        <v>107100</v>
      </c>
      <c r="H82" s="14" t="n">
        <v>42900</v>
      </c>
      <c r="I82" s="15">
        <f>IF(OR(A82="",NOT(N82="")),"",SUM(C82:H82))</f>
        <v/>
      </c>
      <c r="J82" s="16">
        <f>IF(I82="","",SUM(C82:E82))</f>
        <v/>
      </c>
      <c r="K82" s="16">
        <f>IF(I82="","",SUM(F82:H82))</f>
        <v/>
      </c>
      <c r="L82" s="14" t="n">
        <v>63</v>
      </c>
      <c r="M82" s="17" t="n"/>
      <c r="N82" s="18">
        <f>IF(COUNTA(A82,C82:H82,L82)=0,"",IF(NOT(ISNUMBER(A82)),"날짜를 확인하세요",IF(A82&gt;TODAY(),"오늘 이후 날짜예요",IF(COUNTIF($A$6:$A$1505,A82)&gt;1,"같은 날짜가 또 있어요",IF(COUNT(C82:H82)&lt;COUNTA(C82:H82),"금액에 글자가 있어요",IF(COUNTA(C82:H82)=0,"금액이 비었어요",IF(COUNTIF(C82:H82,"&lt;0")&gt;0,"금액이 0보다 작아요",IF(AND(L82&lt;&gt;"",OR(NOT(ISNUMBER(L82)),L82&lt;0,L82&lt;&gt;INT(N(L82)))),"손님 수를 확인하세요",""))))))))</f>
        <v/>
      </c>
      <c r="P82">
        <f>IF(I82="","",WEEKDAY(A82,2))</f>
        <v/>
      </c>
      <c r="Q82" s="19">
        <f>IF(I82="","",A82-WEEKDAY(A82,3))</f>
        <v/>
      </c>
    </row>
    <row r="83">
      <c r="A83" s="12" t="n">
        <v>45752</v>
      </c>
      <c r="B83" s="13">
        <f>IF(ISNUMBER(A83),CHOOSE(WEEKDAY(A83),"일","월","화","수","목","금","토"),"")</f>
        <v/>
      </c>
      <c r="C83" s="14" t="n">
        <v>603300</v>
      </c>
      <c r="D83" s="14" t="n">
        <v>91300</v>
      </c>
      <c r="E83" s="14" t="n">
        <v>31500</v>
      </c>
      <c r="F83" s="14" t="n">
        <v>254300</v>
      </c>
      <c r="G83" s="14" t="n">
        <v>131500</v>
      </c>
      <c r="H83" s="14" t="n">
        <v>52600</v>
      </c>
      <c r="I83" s="15">
        <f>IF(OR(A83="",NOT(N83="")),"",SUM(C83:H83))</f>
        <v/>
      </c>
      <c r="J83" s="16">
        <f>IF(I83="","",SUM(C83:E83))</f>
        <v/>
      </c>
      <c r="K83" s="16">
        <f>IF(I83="","",SUM(F83:H83))</f>
        <v/>
      </c>
      <c r="L83" s="14" t="n">
        <v>76</v>
      </c>
      <c r="M83" s="17" t="n"/>
      <c r="N83" s="18">
        <f>IF(COUNTA(A83,C83:H83,L83)=0,"",IF(NOT(ISNUMBER(A83)),"날짜를 확인하세요",IF(A83&gt;TODAY(),"오늘 이후 날짜예요",IF(COUNTIF($A$6:$A$1505,A83)&gt;1,"같은 날짜가 또 있어요",IF(COUNT(C83:H83)&lt;COUNTA(C83:H83),"금액에 글자가 있어요",IF(COUNTA(C83:H83)=0,"금액이 비었어요",IF(COUNTIF(C83:H83,"&lt;0")&gt;0,"금액이 0보다 작아요",IF(AND(L83&lt;&gt;"",OR(NOT(ISNUMBER(L83)),L83&lt;0,L83&lt;&gt;INT(N(L83)))),"손님 수를 확인하세요",""))))))))</f>
        <v/>
      </c>
      <c r="P83">
        <f>IF(I83="","",WEEKDAY(A83,2))</f>
        <v/>
      </c>
      <c r="Q83" s="19">
        <f>IF(I83="","",A83-WEEKDAY(A83,3))</f>
        <v/>
      </c>
    </row>
    <row r="84">
      <c r="A84" s="12" t="n">
        <v>45754</v>
      </c>
      <c r="B84" s="13">
        <f>IF(ISNUMBER(A84),CHOOSE(WEEKDAY(A84),"일","월","화","수","목","금","토"),"")</f>
        <v/>
      </c>
      <c r="C84" s="14" t="n">
        <v>495100</v>
      </c>
      <c r="D84" s="14" t="n">
        <v>35900</v>
      </c>
      <c r="E84" s="14" t="n">
        <v>17300</v>
      </c>
      <c r="F84" s="14" t="n">
        <v>137900</v>
      </c>
      <c r="G84" s="14" t="n">
        <v>71300</v>
      </c>
      <c r="H84" s="14" t="n">
        <v>28500</v>
      </c>
      <c r="I84" s="15">
        <f>IF(OR(A84="",NOT(N84="")),"",SUM(C84:H84))</f>
        <v/>
      </c>
      <c r="J84" s="16">
        <f>IF(I84="","",SUM(C84:E84))</f>
        <v/>
      </c>
      <c r="K84" s="16">
        <f>IF(I84="","",SUM(F84:H84))</f>
        <v/>
      </c>
      <c r="L84" s="14" t="n">
        <v>54</v>
      </c>
      <c r="M84" s="17" t="n"/>
      <c r="N84" s="18">
        <f>IF(COUNTA(A84,C84:H84,L84)=0,"",IF(NOT(ISNUMBER(A84)),"날짜를 확인하세요",IF(A84&gt;TODAY(),"오늘 이후 날짜예요",IF(COUNTIF($A$6:$A$1505,A84)&gt;1,"같은 날짜가 또 있어요",IF(COUNT(C84:H84)&lt;COUNTA(C84:H84),"금액에 글자가 있어요",IF(COUNTA(C84:H84)=0,"금액이 비었어요",IF(COUNTIF(C84:H84,"&lt;0")&gt;0,"금액이 0보다 작아요",IF(AND(L84&lt;&gt;"",OR(NOT(ISNUMBER(L84)),L84&lt;0,L84&lt;&gt;INT(N(L84)))),"손님 수를 확인하세요",""))))))))</f>
        <v/>
      </c>
      <c r="P84">
        <f>IF(I84="","",WEEKDAY(A84,2))</f>
        <v/>
      </c>
      <c r="Q84" s="19">
        <f>IF(I84="","",A84-WEEKDAY(A84,3))</f>
        <v/>
      </c>
    </row>
    <row r="85">
      <c r="A85" s="12" t="n">
        <v>45755</v>
      </c>
      <c r="B85" s="13">
        <f>IF(ISNUMBER(A85),CHOOSE(WEEKDAY(A85),"일","월","화","수","목","금","토"),"")</f>
        <v/>
      </c>
      <c r="C85" s="14" t="n">
        <v>528100</v>
      </c>
      <c r="D85" s="14" t="n">
        <v>65400</v>
      </c>
      <c r="E85" s="14" t="n">
        <v>21000</v>
      </c>
      <c r="F85" s="14" t="n">
        <v>127900</v>
      </c>
      <c r="G85" s="14" t="n">
        <v>66200</v>
      </c>
      <c r="H85" s="14" t="n">
        <v>26400</v>
      </c>
      <c r="I85" s="15">
        <f>IF(OR(A85="",NOT(N85="")),"",SUM(C85:H85))</f>
        <v/>
      </c>
      <c r="J85" s="16">
        <f>IF(I85="","",SUM(C85:E85))</f>
        <v/>
      </c>
      <c r="K85" s="16">
        <f>IF(I85="","",SUM(F85:H85))</f>
        <v/>
      </c>
      <c r="L85" s="14" t="n">
        <v>59</v>
      </c>
      <c r="M85" s="17" t="n"/>
      <c r="N85" s="18">
        <f>IF(COUNTA(A85,C85:H85,L85)=0,"",IF(NOT(ISNUMBER(A85)),"날짜를 확인하세요",IF(A85&gt;TODAY(),"오늘 이후 날짜예요",IF(COUNTIF($A$6:$A$1505,A85)&gt;1,"같은 날짜가 또 있어요",IF(COUNT(C85:H85)&lt;COUNTA(C85:H85),"금액에 글자가 있어요",IF(COUNTA(C85:H85)=0,"금액이 비었어요",IF(COUNTIF(C85:H85,"&lt;0")&gt;0,"금액이 0보다 작아요",IF(AND(L85&lt;&gt;"",OR(NOT(ISNUMBER(L85)),L85&lt;0,L85&lt;&gt;INT(N(L85)))),"손님 수를 확인하세요",""))))))))</f>
        <v/>
      </c>
      <c r="P85">
        <f>IF(I85="","",WEEKDAY(A85,2))</f>
        <v/>
      </c>
      <c r="Q85" s="19">
        <f>IF(I85="","",A85-WEEKDAY(A85,3))</f>
        <v/>
      </c>
    </row>
    <row r="86">
      <c r="A86" s="12" t="n">
        <v>45756</v>
      </c>
      <c r="B86" s="13">
        <f>IF(ISNUMBER(A86),CHOOSE(WEEKDAY(A86),"일","월","화","수","목","금","토"),"")</f>
        <v/>
      </c>
      <c r="C86" s="14" t="n">
        <v>449500</v>
      </c>
      <c r="D86" s="14" t="n">
        <v>48500</v>
      </c>
      <c r="E86" s="14" t="n">
        <v>17700</v>
      </c>
      <c r="F86" s="14" t="n">
        <v>108100</v>
      </c>
      <c r="G86" s="14" t="n">
        <v>55900</v>
      </c>
      <c r="H86" s="14" t="n">
        <v>22300</v>
      </c>
      <c r="I86" s="15">
        <f>IF(OR(A86="",NOT(N86="")),"",SUM(C86:H86))</f>
        <v/>
      </c>
      <c r="J86" s="16">
        <f>IF(I86="","",SUM(C86:E86))</f>
        <v/>
      </c>
      <c r="K86" s="16">
        <f>IF(I86="","",SUM(F86:H86))</f>
        <v/>
      </c>
      <c r="L86" s="14" t="n">
        <v>47</v>
      </c>
      <c r="M86" s="17" t="n"/>
      <c r="N86" s="18">
        <f>IF(COUNTA(A86,C86:H86,L86)=0,"",IF(NOT(ISNUMBER(A86)),"날짜를 확인하세요",IF(A86&gt;TODAY(),"오늘 이후 날짜예요",IF(COUNTIF($A$6:$A$1505,A86)&gt;1,"같은 날짜가 또 있어요",IF(COUNT(C86:H86)&lt;COUNTA(C86:H86),"금액에 글자가 있어요",IF(COUNTA(C86:H86)=0,"금액이 비었어요",IF(COUNTIF(C86:H86,"&lt;0")&gt;0,"금액이 0보다 작아요",IF(AND(L86&lt;&gt;"",OR(NOT(ISNUMBER(L86)),L86&lt;0,L86&lt;&gt;INT(N(L86)))),"손님 수를 확인하세요",""))))))))</f>
        <v/>
      </c>
      <c r="P86">
        <f>IF(I86="","",WEEKDAY(A86,2))</f>
        <v/>
      </c>
      <c r="Q86" s="19">
        <f>IF(I86="","",A86-WEEKDAY(A86,3))</f>
        <v/>
      </c>
    </row>
    <row r="87">
      <c r="A87" s="12" t="n">
        <v>45757</v>
      </c>
      <c r="B87" s="13">
        <f>IF(ISNUMBER(A87),CHOOSE(WEEKDAY(A87),"일","월","화","수","목","금","토"),"")</f>
        <v/>
      </c>
      <c r="C87" s="14" t="n">
        <v>498300</v>
      </c>
      <c r="D87" s="14" t="n">
        <v>46900</v>
      </c>
      <c r="E87" s="14" t="n">
        <v>100</v>
      </c>
      <c r="F87" s="14" t="n">
        <v>149200</v>
      </c>
      <c r="G87" s="14" t="n">
        <v>77200</v>
      </c>
      <c r="H87" s="14" t="n">
        <v>30800</v>
      </c>
      <c r="I87" s="15">
        <f>IF(OR(A87="",NOT(N87="")),"",SUM(C87:H87))</f>
        <v/>
      </c>
      <c r="J87" s="16">
        <f>IF(I87="","",SUM(C87:E87))</f>
        <v/>
      </c>
      <c r="K87" s="16">
        <f>IF(I87="","",SUM(F87:H87))</f>
        <v/>
      </c>
      <c r="L87" s="14" t="n">
        <v>54</v>
      </c>
      <c r="M87" s="17" t="n"/>
      <c r="N87" s="18">
        <f>IF(COUNTA(A87,C87:H87,L87)=0,"",IF(NOT(ISNUMBER(A87)),"날짜를 확인하세요",IF(A87&gt;TODAY(),"오늘 이후 날짜예요",IF(COUNTIF($A$6:$A$1505,A87)&gt;1,"같은 날짜가 또 있어요",IF(COUNT(C87:H87)&lt;COUNTA(C87:H87),"금액에 글자가 있어요",IF(COUNTA(C87:H87)=0,"금액이 비었어요",IF(COUNTIF(C87:H87,"&lt;0")&gt;0,"금액이 0보다 작아요",IF(AND(L87&lt;&gt;"",OR(NOT(ISNUMBER(L87)),L87&lt;0,L87&lt;&gt;INT(N(L87)))),"손님 수를 확인하세요",""))))))))</f>
        <v/>
      </c>
      <c r="P87">
        <f>IF(I87="","",WEEKDAY(A87,2))</f>
        <v/>
      </c>
      <c r="Q87" s="19">
        <f>IF(I87="","",A87-WEEKDAY(A87,3))</f>
        <v/>
      </c>
    </row>
    <row r="88">
      <c r="A88" s="12" t="n">
        <v>45758</v>
      </c>
      <c r="B88" s="13">
        <f>IF(ISNUMBER(A88),CHOOSE(WEEKDAY(A88),"일","월","화","수","목","금","토"),"")</f>
        <v/>
      </c>
      <c r="C88" s="14" t="n">
        <v>559000</v>
      </c>
      <c r="D88" s="14" t="n">
        <v>53000</v>
      </c>
      <c r="E88" s="14" t="n">
        <v>9000</v>
      </c>
      <c r="F88" s="14" t="n">
        <v>185000</v>
      </c>
      <c r="G88" s="14" t="n">
        <v>95700</v>
      </c>
      <c r="H88" s="14" t="n">
        <v>38300</v>
      </c>
      <c r="I88" s="15">
        <f>IF(OR(A88="",NOT(N88="")),"",SUM(C88:H88))</f>
        <v/>
      </c>
      <c r="J88" s="16">
        <f>IF(I88="","",SUM(C88:E88))</f>
        <v/>
      </c>
      <c r="K88" s="16">
        <f>IF(I88="","",SUM(F88:H88))</f>
        <v/>
      </c>
      <c r="L88" s="14" t="n">
        <v>62</v>
      </c>
      <c r="M88" s="17" t="n"/>
      <c r="N88" s="18">
        <f>IF(COUNTA(A88,C88:H88,L88)=0,"",IF(NOT(ISNUMBER(A88)),"날짜를 확인하세요",IF(A88&gt;TODAY(),"오늘 이후 날짜예요",IF(COUNTIF($A$6:$A$1505,A88)&gt;1,"같은 날짜가 또 있어요",IF(COUNT(C88:H88)&lt;COUNTA(C88:H88),"금액에 글자가 있어요",IF(COUNTA(C88:H88)=0,"금액이 비었어요",IF(COUNTIF(C88:H88,"&lt;0")&gt;0,"금액이 0보다 작아요",IF(AND(L88&lt;&gt;"",OR(NOT(ISNUMBER(L88)),L88&lt;0,L88&lt;&gt;INT(N(L88)))),"손님 수를 확인하세요",""))))))))</f>
        <v/>
      </c>
      <c r="P88">
        <f>IF(I88="","",WEEKDAY(A88,2))</f>
        <v/>
      </c>
      <c r="Q88" s="19">
        <f>IF(I88="","",A88-WEEKDAY(A88,3))</f>
        <v/>
      </c>
    </row>
    <row r="89">
      <c r="A89" s="12" t="n">
        <v>45759</v>
      </c>
      <c r="B89" s="13">
        <f>IF(ISNUMBER(A89),CHOOSE(WEEKDAY(A89),"일","월","화","수","목","금","토"),"")</f>
        <v/>
      </c>
      <c r="C89" s="14" t="n">
        <v>601100</v>
      </c>
      <c r="D89" s="14" t="n">
        <v>62300</v>
      </c>
      <c r="E89" s="14" t="n">
        <v>13300</v>
      </c>
      <c r="F89" s="14" t="n">
        <v>209300</v>
      </c>
      <c r="G89" s="14" t="n">
        <v>108200</v>
      </c>
      <c r="H89" s="14" t="n">
        <v>43300</v>
      </c>
      <c r="I89" s="15">
        <f>IF(OR(A89="",NOT(N89="")),"",SUM(C89:H89))</f>
        <v/>
      </c>
      <c r="J89" s="16">
        <f>IF(I89="","",SUM(C89:E89))</f>
        <v/>
      </c>
      <c r="K89" s="16">
        <f>IF(I89="","",SUM(F89:H89))</f>
        <v/>
      </c>
      <c r="L89" s="14" t="n">
        <v>67</v>
      </c>
      <c r="M89" s="17" t="n"/>
      <c r="N89" s="18">
        <f>IF(COUNTA(A89,C89:H89,L89)=0,"",IF(NOT(ISNUMBER(A89)),"날짜를 확인하세요",IF(A89&gt;TODAY(),"오늘 이후 날짜예요",IF(COUNTIF($A$6:$A$1505,A89)&gt;1,"같은 날짜가 또 있어요",IF(COUNT(C89:H89)&lt;COUNTA(C89:H89),"금액에 글자가 있어요",IF(COUNTA(C89:H89)=0,"금액이 비었어요",IF(COUNTIF(C89:H89,"&lt;0")&gt;0,"금액이 0보다 작아요",IF(AND(L89&lt;&gt;"",OR(NOT(ISNUMBER(L89)),L89&lt;0,L89&lt;&gt;INT(N(L89)))),"손님 수를 확인하세요",""))))))))</f>
        <v/>
      </c>
      <c r="P89">
        <f>IF(I89="","",WEEKDAY(A89,2))</f>
        <v/>
      </c>
      <c r="Q89" s="19">
        <f>IF(I89="","",A89-WEEKDAY(A89,3))</f>
        <v/>
      </c>
    </row>
    <row r="90">
      <c r="A90" s="12" t="n">
        <v>45761</v>
      </c>
      <c r="B90" s="13">
        <f>IF(ISNUMBER(A90),CHOOSE(WEEKDAY(A90),"일","월","화","수","목","금","토"),"")</f>
        <v/>
      </c>
      <c r="C90" s="14" t="n">
        <v>391800</v>
      </c>
      <c r="D90" s="14" t="n">
        <v>41700</v>
      </c>
      <c r="E90" s="14" t="n">
        <v>13500</v>
      </c>
      <c r="F90" s="14" t="n">
        <v>131400</v>
      </c>
      <c r="G90" s="14" t="n">
        <v>68000</v>
      </c>
      <c r="H90" s="14" t="n">
        <v>27100</v>
      </c>
      <c r="I90" s="15">
        <f>IF(OR(A90="",NOT(N90="")),"",SUM(C90:H90))</f>
        <v/>
      </c>
      <c r="J90" s="16">
        <f>IF(I90="","",SUM(C90:E90))</f>
        <v/>
      </c>
      <c r="K90" s="16">
        <f>IF(I90="","",SUM(F90:H90))</f>
        <v/>
      </c>
      <c r="L90" s="14" t="n">
        <v>43</v>
      </c>
      <c r="M90" s="17" t="n"/>
      <c r="N90" s="18">
        <f>IF(COUNTA(A90,C90:H90,L90)=0,"",IF(NOT(ISNUMBER(A90)),"날짜를 확인하세요",IF(A90&gt;TODAY(),"오늘 이후 날짜예요",IF(COUNTIF($A$6:$A$1505,A90)&gt;1,"같은 날짜가 또 있어요",IF(COUNT(C90:H90)&lt;COUNTA(C90:H90),"금액에 글자가 있어요",IF(COUNTA(C90:H90)=0,"금액이 비었어요",IF(COUNTIF(C90:H90,"&lt;0")&gt;0,"금액이 0보다 작아요",IF(AND(L90&lt;&gt;"",OR(NOT(ISNUMBER(L90)),L90&lt;0,L90&lt;&gt;INT(N(L90)))),"손님 수를 확인하세요",""))))))))</f>
        <v/>
      </c>
      <c r="P90">
        <f>IF(I90="","",WEEKDAY(A90,2))</f>
        <v/>
      </c>
      <c r="Q90" s="19">
        <f>IF(I90="","",A90-WEEKDAY(A90,3))</f>
        <v/>
      </c>
    </row>
    <row r="91">
      <c r="A91" s="12" t="n">
        <v>45762</v>
      </c>
      <c r="B91" s="13">
        <f>IF(ISNUMBER(A91),CHOOSE(WEEKDAY(A91),"일","월","화","수","목","금","토"),"")</f>
        <v/>
      </c>
      <c r="C91" s="14" t="n">
        <v>510900</v>
      </c>
      <c r="D91" s="14" t="n">
        <v>38200</v>
      </c>
      <c r="E91" s="14" t="n">
        <v>21900</v>
      </c>
      <c r="F91" s="14" t="n">
        <v>172600</v>
      </c>
      <c r="G91" s="14" t="n">
        <v>89200</v>
      </c>
      <c r="H91" s="14" t="n">
        <v>35700</v>
      </c>
      <c r="I91" s="15">
        <f>IF(OR(A91="",NOT(N91="")),"",SUM(C91:H91))</f>
        <v/>
      </c>
      <c r="J91" s="16">
        <f>IF(I91="","",SUM(C91:E91))</f>
        <v/>
      </c>
      <c r="K91" s="16">
        <f>IF(I91="","",SUM(F91:H91))</f>
        <v/>
      </c>
      <c r="L91" s="14" t="n">
        <v>57</v>
      </c>
      <c r="M91" s="17" t="n"/>
      <c r="N91" s="18">
        <f>IF(COUNTA(A91,C91:H91,L91)=0,"",IF(NOT(ISNUMBER(A91)),"날짜를 확인하세요",IF(A91&gt;TODAY(),"오늘 이후 날짜예요",IF(COUNTIF($A$6:$A$1505,A91)&gt;1,"같은 날짜가 또 있어요",IF(COUNT(C91:H91)&lt;COUNTA(C91:H91),"금액에 글자가 있어요",IF(COUNTA(C91:H91)=0,"금액이 비었어요",IF(COUNTIF(C91:H91,"&lt;0")&gt;0,"금액이 0보다 작아요",IF(AND(L91&lt;&gt;"",OR(NOT(ISNUMBER(L91)),L91&lt;0,L91&lt;&gt;INT(N(L91)))),"손님 수를 확인하세요",""))))))))</f>
        <v/>
      </c>
      <c r="P91">
        <f>IF(I91="","",WEEKDAY(A91,2))</f>
        <v/>
      </c>
      <c r="Q91" s="19">
        <f>IF(I91="","",A91-WEEKDAY(A91,3))</f>
        <v/>
      </c>
    </row>
    <row r="92">
      <c r="A92" s="12" t="n">
        <v>45763</v>
      </c>
      <c r="B92" s="13">
        <f>IF(ISNUMBER(A92),CHOOSE(WEEKDAY(A92),"일","월","화","수","목","금","토"),"")</f>
        <v/>
      </c>
      <c r="C92" s="14" t="n">
        <v>433600</v>
      </c>
      <c r="D92" s="14" t="n">
        <v>54200</v>
      </c>
      <c r="E92" s="14" t="n">
        <v>3000</v>
      </c>
      <c r="F92" s="14" t="n">
        <v>107400</v>
      </c>
      <c r="G92" s="14" t="n">
        <v>55600</v>
      </c>
      <c r="H92" s="14" t="n">
        <v>22200</v>
      </c>
      <c r="I92" s="15">
        <f>IF(OR(A92="",NOT(N92="")),"",SUM(C92:H92))</f>
        <v/>
      </c>
      <c r="J92" s="16">
        <f>IF(I92="","",SUM(C92:E92))</f>
        <v/>
      </c>
      <c r="K92" s="16">
        <f>IF(I92="","",SUM(F92:H92))</f>
        <v/>
      </c>
      <c r="L92" s="14" t="n">
        <v>47</v>
      </c>
      <c r="M92" s="17" t="n"/>
      <c r="N92" s="18">
        <f>IF(COUNTA(A92,C92:H92,L92)=0,"",IF(NOT(ISNUMBER(A92)),"날짜를 확인하세요",IF(A92&gt;TODAY(),"오늘 이후 날짜예요",IF(COUNTIF($A$6:$A$1505,A92)&gt;1,"같은 날짜가 또 있어요",IF(COUNT(C92:H92)&lt;COUNTA(C92:H92),"금액에 글자가 있어요",IF(COUNTA(C92:H92)=0,"금액이 비었어요",IF(COUNTIF(C92:H92,"&lt;0")&gt;0,"금액이 0보다 작아요",IF(AND(L92&lt;&gt;"",OR(NOT(ISNUMBER(L92)),L92&lt;0,L92&lt;&gt;INT(N(L92)))),"손님 수를 확인하세요",""))))))))</f>
        <v/>
      </c>
      <c r="P92">
        <f>IF(I92="","",WEEKDAY(A92,2))</f>
        <v/>
      </c>
      <c r="Q92" s="19">
        <f>IF(I92="","",A92-WEEKDAY(A92,3))</f>
        <v/>
      </c>
    </row>
    <row r="93">
      <c r="A93" s="12" t="n">
        <v>45764</v>
      </c>
      <c r="B93" s="13">
        <f>IF(ISNUMBER(A93),CHOOSE(WEEKDAY(A93),"일","월","화","수","목","금","토"),"")</f>
        <v/>
      </c>
      <c r="C93" s="14" t="n">
        <v>528200</v>
      </c>
      <c r="D93" s="14" t="n">
        <v>45000</v>
      </c>
      <c r="E93" s="14" t="n">
        <v>11400</v>
      </c>
      <c r="F93" s="14" t="n">
        <v>142000</v>
      </c>
      <c r="G93" s="14" t="n">
        <v>73500</v>
      </c>
      <c r="H93" s="14" t="n">
        <v>29400</v>
      </c>
      <c r="I93" s="15">
        <f>IF(OR(A93="",NOT(N93="")),"",SUM(C93:H93))</f>
        <v/>
      </c>
      <c r="J93" s="16">
        <f>IF(I93="","",SUM(C93:E93))</f>
        <v/>
      </c>
      <c r="K93" s="16">
        <f>IF(I93="","",SUM(F93:H93))</f>
        <v/>
      </c>
      <c r="L93" s="14" t="n">
        <v>56</v>
      </c>
      <c r="M93" s="17" t="n"/>
      <c r="N93" s="18">
        <f>IF(COUNTA(A93,C93:H93,L93)=0,"",IF(NOT(ISNUMBER(A93)),"날짜를 확인하세요",IF(A93&gt;TODAY(),"오늘 이후 날짜예요",IF(COUNTIF($A$6:$A$1505,A93)&gt;1,"같은 날짜가 또 있어요",IF(COUNT(C93:H93)&lt;COUNTA(C93:H93),"금액에 글자가 있어요",IF(COUNTA(C93:H93)=0,"금액이 비었어요",IF(COUNTIF(C93:H93,"&lt;0")&gt;0,"금액이 0보다 작아요",IF(AND(L93&lt;&gt;"",OR(NOT(ISNUMBER(L93)),L93&lt;0,L93&lt;&gt;INT(N(L93)))),"손님 수를 확인하세요",""))))))))</f>
        <v/>
      </c>
      <c r="P93">
        <f>IF(I93="","",WEEKDAY(A93,2))</f>
        <v/>
      </c>
      <c r="Q93" s="19">
        <f>IF(I93="","",A93-WEEKDAY(A93,3))</f>
        <v/>
      </c>
    </row>
    <row r="94">
      <c r="A94" s="12" t="n">
        <v>45765</v>
      </c>
      <c r="B94" s="13">
        <f>IF(ISNUMBER(A94),CHOOSE(WEEKDAY(A94),"일","월","화","수","목","금","토"),"")</f>
        <v/>
      </c>
      <c r="C94" s="14" t="n">
        <v>589100</v>
      </c>
      <c r="D94" s="14" t="n">
        <v>87900</v>
      </c>
      <c r="E94" s="14" t="n">
        <v>14800</v>
      </c>
      <c r="F94" s="14" t="n">
        <v>198800</v>
      </c>
      <c r="G94" s="14" t="n">
        <v>102800</v>
      </c>
      <c r="H94" s="14" t="n">
        <v>41100</v>
      </c>
      <c r="I94" s="15">
        <f>IF(OR(A94="",NOT(N94="")),"",SUM(C94:H94))</f>
        <v/>
      </c>
      <c r="J94" s="16">
        <f>IF(I94="","",SUM(C94:E94))</f>
        <v/>
      </c>
      <c r="K94" s="16">
        <f>IF(I94="","",SUM(F94:H94))</f>
        <v/>
      </c>
      <c r="L94" s="14" t="n">
        <v>68</v>
      </c>
      <c r="M94" s="17" t="n"/>
      <c r="N94" s="18">
        <f>IF(COUNTA(A94,C94:H94,L94)=0,"",IF(NOT(ISNUMBER(A94)),"날짜를 확인하세요",IF(A94&gt;TODAY(),"오늘 이후 날짜예요",IF(COUNTIF($A$6:$A$1505,A94)&gt;1,"같은 날짜가 또 있어요",IF(COUNT(C94:H94)&lt;COUNTA(C94:H94),"금액에 글자가 있어요",IF(COUNTA(C94:H94)=0,"금액이 비었어요",IF(COUNTIF(C94:H94,"&lt;0")&gt;0,"금액이 0보다 작아요",IF(AND(L94&lt;&gt;"",OR(NOT(ISNUMBER(L94)),L94&lt;0,L94&lt;&gt;INT(N(L94)))),"손님 수를 확인하세요",""))))))))</f>
        <v/>
      </c>
      <c r="P94">
        <f>IF(I94="","",WEEKDAY(A94,2))</f>
        <v/>
      </c>
      <c r="Q94" s="19">
        <f>IF(I94="","",A94-WEEKDAY(A94,3))</f>
        <v/>
      </c>
    </row>
    <row r="95">
      <c r="A95" s="12" t="n">
        <v>45766</v>
      </c>
      <c r="B95" s="13">
        <f>IF(ISNUMBER(A95),CHOOSE(WEEKDAY(A95),"일","월","화","수","목","금","토"),"")</f>
        <v/>
      </c>
      <c r="C95" s="14" t="n">
        <v>687500</v>
      </c>
      <c r="D95" s="14" t="n">
        <v>75100</v>
      </c>
      <c r="E95" s="14" t="n">
        <v>34700</v>
      </c>
      <c r="F95" s="14" t="n">
        <v>236500</v>
      </c>
      <c r="G95" s="14" t="n">
        <v>122300</v>
      </c>
      <c r="H95" s="14" t="n">
        <v>48900</v>
      </c>
      <c r="I95" s="15">
        <f>IF(OR(A95="",NOT(N95="")),"",SUM(C95:H95))</f>
        <v/>
      </c>
      <c r="J95" s="16">
        <f>IF(I95="","",SUM(C95:E95))</f>
        <v/>
      </c>
      <c r="K95" s="16">
        <f>IF(I95="","",SUM(F95:H95))</f>
        <v/>
      </c>
      <c r="L95" s="14" t="n">
        <v>80</v>
      </c>
      <c r="M95" s="17" t="n"/>
      <c r="N95" s="18">
        <f>IF(COUNTA(A95,C95:H95,L95)=0,"",IF(NOT(ISNUMBER(A95)),"날짜를 확인하세요",IF(A95&gt;TODAY(),"오늘 이후 날짜예요",IF(COUNTIF($A$6:$A$1505,A95)&gt;1,"같은 날짜가 또 있어요",IF(COUNT(C95:H95)&lt;COUNTA(C95:H95),"금액에 글자가 있어요",IF(COUNTA(C95:H95)=0,"금액이 비었어요",IF(COUNTIF(C95:H95,"&lt;0")&gt;0,"금액이 0보다 작아요",IF(AND(L95&lt;&gt;"",OR(NOT(ISNUMBER(L95)),L95&lt;0,L95&lt;&gt;INT(N(L95)))),"손님 수를 확인하세요",""))))))))</f>
        <v/>
      </c>
      <c r="P95">
        <f>IF(I95="","",WEEKDAY(A95,2))</f>
        <v/>
      </c>
      <c r="Q95" s="19">
        <f>IF(I95="","",A95-WEEKDAY(A95,3))</f>
        <v/>
      </c>
    </row>
    <row r="96">
      <c r="A96" s="12" t="n">
        <v>45768</v>
      </c>
      <c r="B96" s="13">
        <f>IF(ISNUMBER(A96),CHOOSE(WEEKDAY(A96),"일","월","화","수","목","금","토"),"")</f>
        <v/>
      </c>
      <c r="C96" s="14" t="n">
        <v>516100</v>
      </c>
      <c r="D96" s="14" t="n">
        <v>61100</v>
      </c>
      <c r="E96" s="14" t="n">
        <v>1500</v>
      </c>
      <c r="F96" s="14" t="n">
        <v>121400</v>
      </c>
      <c r="G96" s="14" t="n">
        <v>62800</v>
      </c>
      <c r="H96" s="14" t="n">
        <v>25100</v>
      </c>
      <c r="I96" s="15">
        <f>IF(OR(A96="",NOT(N96="")),"",SUM(C96:H96))</f>
        <v/>
      </c>
      <c r="J96" s="16">
        <f>IF(I96="","",SUM(C96:E96))</f>
        <v/>
      </c>
      <c r="K96" s="16">
        <f>IF(I96="","",SUM(F96:H96))</f>
        <v/>
      </c>
      <c r="L96" s="14" t="n">
        <v>54</v>
      </c>
      <c r="M96" s="17" t="n"/>
      <c r="N96" s="18">
        <f>IF(COUNTA(A96,C96:H96,L96)=0,"",IF(NOT(ISNUMBER(A96)),"날짜를 확인하세요",IF(A96&gt;TODAY(),"오늘 이후 날짜예요",IF(COUNTIF($A$6:$A$1505,A96)&gt;1,"같은 날짜가 또 있어요",IF(COUNT(C96:H96)&lt;COUNTA(C96:H96),"금액에 글자가 있어요",IF(COUNTA(C96:H96)=0,"금액이 비었어요",IF(COUNTIF(C96:H96,"&lt;0")&gt;0,"금액이 0보다 작아요",IF(AND(L96&lt;&gt;"",OR(NOT(ISNUMBER(L96)),L96&lt;0,L96&lt;&gt;INT(N(L96)))),"손님 수를 확인하세요",""))))))))</f>
        <v/>
      </c>
      <c r="P96">
        <f>IF(I96="","",WEEKDAY(A96,2))</f>
        <v/>
      </c>
      <c r="Q96" s="19">
        <f>IF(I96="","",A96-WEEKDAY(A96,3))</f>
        <v/>
      </c>
    </row>
    <row r="97">
      <c r="A97" s="12" t="n">
        <v>45769</v>
      </c>
      <c r="B97" s="13">
        <f>IF(ISNUMBER(A97),CHOOSE(WEEKDAY(A97),"일","월","화","수","목","금","토"),"")</f>
        <v/>
      </c>
      <c r="C97" s="14" t="n">
        <v>457800</v>
      </c>
      <c r="D97" s="14" t="n">
        <v>33700</v>
      </c>
      <c r="E97" s="14" t="n">
        <v>23500</v>
      </c>
      <c r="F97" s="14" t="n">
        <v>115100</v>
      </c>
      <c r="G97" s="14" t="n">
        <v>59600</v>
      </c>
      <c r="H97" s="14" t="n">
        <v>23800</v>
      </c>
      <c r="I97" s="15">
        <f>IF(OR(A97="",NOT(N97="")),"",SUM(C97:H97))</f>
        <v/>
      </c>
      <c r="J97" s="16">
        <f>IF(I97="","",SUM(C97:E97))</f>
        <v/>
      </c>
      <c r="K97" s="16">
        <f>IF(I97="","",SUM(F97:H97))</f>
        <v/>
      </c>
      <c r="L97" s="14" t="n">
        <v>48</v>
      </c>
      <c r="M97" s="17" t="n"/>
      <c r="N97" s="18">
        <f>IF(COUNTA(A97,C97:H97,L97)=0,"",IF(NOT(ISNUMBER(A97)),"날짜를 확인하세요",IF(A97&gt;TODAY(),"오늘 이후 날짜예요",IF(COUNTIF($A$6:$A$1505,A97)&gt;1,"같은 날짜가 또 있어요",IF(COUNT(C97:H97)&lt;COUNTA(C97:H97),"금액에 글자가 있어요",IF(COUNTA(C97:H97)=0,"금액이 비었어요",IF(COUNTIF(C97:H97,"&lt;0")&gt;0,"금액이 0보다 작아요",IF(AND(L97&lt;&gt;"",OR(NOT(ISNUMBER(L97)),L97&lt;0,L97&lt;&gt;INT(N(L97)))),"손님 수를 확인하세요",""))))))))</f>
        <v/>
      </c>
      <c r="P97">
        <f>IF(I97="","",WEEKDAY(A97,2))</f>
        <v/>
      </c>
      <c r="Q97" s="19">
        <f>IF(I97="","",A97-WEEKDAY(A97,3))</f>
        <v/>
      </c>
    </row>
    <row r="98">
      <c r="A98" s="12" t="n">
        <v>45770</v>
      </c>
      <c r="B98" s="13">
        <f>IF(ISNUMBER(A98),CHOOSE(WEEKDAY(A98),"일","월","화","수","목","금","토"),"")</f>
        <v/>
      </c>
      <c r="C98" s="14" t="n">
        <v>432400</v>
      </c>
      <c r="D98" s="14" t="n">
        <v>39800</v>
      </c>
      <c r="E98" s="14" t="n">
        <v>8500</v>
      </c>
      <c r="F98" s="14" t="n">
        <v>126000</v>
      </c>
      <c r="G98" s="14" t="n">
        <v>65200</v>
      </c>
      <c r="H98" s="14" t="n">
        <v>26100</v>
      </c>
      <c r="I98" s="15">
        <f>IF(OR(A98="",NOT(N98="")),"",SUM(C98:H98))</f>
        <v/>
      </c>
      <c r="J98" s="16">
        <f>IF(I98="","",SUM(C98:E98))</f>
        <v/>
      </c>
      <c r="K98" s="16">
        <f>IF(I98="","",SUM(F98:H98))</f>
        <v/>
      </c>
      <c r="L98" s="14" t="n">
        <v>47</v>
      </c>
      <c r="M98" s="17" t="n"/>
      <c r="N98" s="18">
        <f>IF(COUNTA(A98,C98:H98,L98)=0,"",IF(NOT(ISNUMBER(A98)),"날짜를 확인하세요",IF(A98&gt;TODAY(),"오늘 이후 날짜예요",IF(COUNTIF($A$6:$A$1505,A98)&gt;1,"같은 날짜가 또 있어요",IF(COUNT(C98:H98)&lt;COUNTA(C98:H98),"금액에 글자가 있어요",IF(COUNTA(C98:H98)=0,"금액이 비었어요",IF(COUNTIF(C98:H98,"&lt;0")&gt;0,"금액이 0보다 작아요",IF(AND(L98&lt;&gt;"",OR(NOT(ISNUMBER(L98)),L98&lt;0,L98&lt;&gt;INT(N(L98)))),"손님 수를 확인하세요",""))))))))</f>
        <v/>
      </c>
      <c r="P98">
        <f>IF(I98="","",WEEKDAY(A98,2))</f>
        <v/>
      </c>
      <c r="Q98" s="19">
        <f>IF(I98="","",A98-WEEKDAY(A98,3))</f>
        <v/>
      </c>
    </row>
    <row r="99">
      <c r="A99" s="12" t="n">
        <v>45771</v>
      </c>
      <c r="B99" s="13">
        <f>IF(ISNUMBER(A99),CHOOSE(WEEKDAY(A99),"일","월","화","수","목","금","토"),"")</f>
        <v/>
      </c>
      <c r="C99" s="14" t="n">
        <v>477700</v>
      </c>
      <c r="D99" s="14" t="n">
        <v>41500</v>
      </c>
      <c r="E99" s="14" t="n">
        <v>12600</v>
      </c>
      <c r="F99" s="14" t="n">
        <v>111200</v>
      </c>
      <c r="G99" s="14" t="n">
        <v>57500</v>
      </c>
      <c r="H99" s="14" t="n">
        <v>23000</v>
      </c>
      <c r="I99" s="15">
        <f>IF(OR(A99="",NOT(N99="")),"",SUM(C99:H99))</f>
        <v/>
      </c>
      <c r="J99" s="16">
        <f>IF(I99="","",SUM(C99:E99))</f>
        <v/>
      </c>
      <c r="K99" s="16">
        <f>IF(I99="","",SUM(F99:H99))</f>
        <v/>
      </c>
      <c r="L99" s="14" t="n">
        <v>50</v>
      </c>
      <c r="M99" s="17" t="n"/>
      <c r="N99" s="18">
        <f>IF(COUNTA(A99,C99:H99,L99)=0,"",IF(NOT(ISNUMBER(A99)),"날짜를 확인하세요",IF(A99&gt;TODAY(),"오늘 이후 날짜예요",IF(COUNTIF($A$6:$A$1505,A99)&gt;1,"같은 날짜가 또 있어요",IF(COUNT(C99:H99)&lt;COUNTA(C99:H99),"금액에 글자가 있어요",IF(COUNTA(C99:H99)=0,"금액이 비었어요",IF(COUNTIF(C99:H99,"&lt;0")&gt;0,"금액이 0보다 작아요",IF(AND(L99&lt;&gt;"",OR(NOT(ISNUMBER(L99)),L99&lt;0,L99&lt;&gt;INT(N(L99)))),"손님 수를 확인하세요",""))))))))</f>
        <v/>
      </c>
      <c r="P99">
        <f>IF(I99="","",WEEKDAY(A99,2))</f>
        <v/>
      </c>
      <c r="Q99" s="19">
        <f>IF(I99="","",A99-WEEKDAY(A99,3))</f>
        <v/>
      </c>
    </row>
    <row r="100">
      <c r="A100" s="12" t="n">
        <v>45772</v>
      </c>
      <c r="B100" s="13">
        <f>IF(ISNUMBER(A100),CHOOSE(WEEKDAY(A100),"일","월","화","수","목","금","토"),"")</f>
        <v/>
      </c>
      <c r="C100" s="14" t="n">
        <v>574200</v>
      </c>
      <c r="D100" s="14" t="n">
        <v>57800</v>
      </c>
      <c r="E100" s="14" t="n">
        <v>10200</v>
      </c>
      <c r="F100" s="14" t="n">
        <v>188100</v>
      </c>
      <c r="G100" s="14" t="n">
        <v>97300</v>
      </c>
      <c r="H100" s="14" t="n">
        <v>38900</v>
      </c>
      <c r="I100" s="15">
        <f>IF(OR(A100="",NOT(N100="")),"",SUM(C100:H100))</f>
        <v/>
      </c>
      <c r="J100" s="16">
        <f>IF(I100="","",SUM(C100:E100))</f>
        <v/>
      </c>
      <c r="K100" s="16">
        <f>IF(I100="","",SUM(F100:H100))</f>
        <v/>
      </c>
      <c r="L100" s="14" t="n">
        <v>65</v>
      </c>
      <c r="M100" s="17" t="n"/>
      <c r="N100" s="18">
        <f>IF(COUNTA(A100,C100:H100,L100)=0,"",IF(NOT(ISNUMBER(A100)),"날짜를 확인하세요",IF(A100&gt;TODAY(),"오늘 이후 날짜예요",IF(COUNTIF($A$6:$A$1505,A100)&gt;1,"같은 날짜가 또 있어요",IF(COUNT(C100:H100)&lt;COUNTA(C100:H100),"금액에 글자가 있어요",IF(COUNTA(C100:H100)=0,"금액이 비었어요",IF(COUNTIF(C100:H100,"&lt;0")&gt;0,"금액이 0보다 작아요",IF(AND(L100&lt;&gt;"",OR(NOT(ISNUMBER(L100)),L100&lt;0,L100&lt;&gt;INT(N(L100)))),"손님 수를 확인하세요",""))))))))</f>
        <v/>
      </c>
      <c r="P100">
        <f>IF(I100="","",WEEKDAY(A100,2))</f>
        <v/>
      </c>
      <c r="Q100" s="19">
        <f>IF(I100="","",A100-WEEKDAY(A100,3))</f>
        <v/>
      </c>
    </row>
    <row r="101">
      <c r="A101" s="12" t="n">
        <v>45773</v>
      </c>
      <c r="B101" s="13">
        <f>IF(ISNUMBER(A101),CHOOSE(WEEKDAY(A101),"일","월","화","수","목","금","토"),"")</f>
        <v/>
      </c>
      <c r="C101" s="14" t="n">
        <v>646600</v>
      </c>
      <c r="D101" s="14" t="n">
        <v>71000</v>
      </c>
      <c r="E101" s="14" t="n">
        <v>1700</v>
      </c>
      <c r="F101" s="14" t="n">
        <v>183100</v>
      </c>
      <c r="G101" s="14" t="n">
        <v>94700</v>
      </c>
      <c r="H101" s="14" t="n">
        <v>37900</v>
      </c>
      <c r="I101" s="15">
        <f>IF(OR(A101="",NOT(N101="")),"",SUM(C101:H101))</f>
        <v/>
      </c>
      <c r="J101" s="16">
        <f>IF(I101="","",SUM(C101:E101))</f>
        <v/>
      </c>
      <c r="K101" s="16">
        <f>IF(I101="","",SUM(F101:H101))</f>
        <v/>
      </c>
      <c r="L101" s="14" t="n">
        <v>70</v>
      </c>
      <c r="M101" s="17" t="n"/>
      <c r="N101" s="18">
        <f>IF(COUNTA(A101,C101:H101,L101)=0,"",IF(NOT(ISNUMBER(A101)),"날짜를 확인하세요",IF(A101&gt;TODAY(),"오늘 이후 날짜예요",IF(COUNTIF($A$6:$A$1505,A101)&gt;1,"같은 날짜가 또 있어요",IF(COUNT(C101:H101)&lt;COUNTA(C101:H101),"금액에 글자가 있어요",IF(COUNTA(C101:H101)=0,"금액이 비었어요",IF(COUNTIF(C101:H101,"&lt;0")&gt;0,"금액이 0보다 작아요",IF(AND(L101&lt;&gt;"",OR(NOT(ISNUMBER(L101)),L101&lt;0,L101&lt;&gt;INT(N(L101)))),"손님 수를 확인하세요",""))))))))</f>
        <v/>
      </c>
      <c r="P101">
        <f>IF(I101="","",WEEKDAY(A101,2))</f>
        <v/>
      </c>
      <c r="Q101" s="19">
        <f>IF(I101="","",A101-WEEKDAY(A101,3))</f>
        <v/>
      </c>
    </row>
    <row r="102">
      <c r="A102" s="12" t="n">
        <v>45775</v>
      </c>
      <c r="B102" s="13">
        <f>IF(ISNUMBER(A102),CHOOSE(WEEKDAY(A102),"일","월","화","수","목","금","토"),"")</f>
        <v/>
      </c>
      <c r="C102" s="14" t="n">
        <v>526800</v>
      </c>
      <c r="D102" s="14" t="n">
        <v>35700</v>
      </c>
      <c r="E102" s="14" t="n">
        <v>22800</v>
      </c>
      <c r="F102" s="14" t="n">
        <v>192100</v>
      </c>
      <c r="G102" s="14" t="n">
        <v>99400</v>
      </c>
      <c r="H102" s="14" t="n">
        <v>39700</v>
      </c>
      <c r="I102" s="15">
        <f>IF(OR(A102="",NOT(N102="")),"",SUM(C102:H102))</f>
        <v/>
      </c>
      <c r="J102" s="16">
        <f>IF(I102="","",SUM(C102:E102))</f>
        <v/>
      </c>
      <c r="K102" s="16">
        <f>IF(I102="","",SUM(F102:H102))</f>
        <v/>
      </c>
      <c r="L102" s="14" t="n">
        <v>59</v>
      </c>
      <c r="M102" s="17" t="inlineStr">
        <is>
          <t>비</t>
        </is>
      </c>
      <c r="N102" s="18">
        <f>IF(COUNTA(A102,C102:H102,L102)=0,"",IF(NOT(ISNUMBER(A102)),"날짜를 확인하세요",IF(A102&gt;TODAY(),"오늘 이후 날짜예요",IF(COUNTIF($A$6:$A$1505,A102)&gt;1,"같은 날짜가 또 있어요",IF(COUNT(C102:H102)&lt;COUNTA(C102:H102),"금액에 글자가 있어요",IF(COUNTA(C102:H102)=0,"금액이 비었어요",IF(COUNTIF(C102:H102,"&lt;0")&gt;0,"금액이 0보다 작아요",IF(AND(L102&lt;&gt;"",OR(NOT(ISNUMBER(L102)),L102&lt;0,L102&lt;&gt;INT(N(L102)))),"손님 수를 확인하세요",""))))))))</f>
        <v/>
      </c>
      <c r="P102">
        <f>IF(I102="","",WEEKDAY(A102,2))</f>
        <v/>
      </c>
      <c r="Q102" s="19">
        <f>IF(I102="","",A102-WEEKDAY(A102,3))</f>
        <v/>
      </c>
    </row>
    <row r="103">
      <c r="A103" s="12" t="n">
        <v>45776</v>
      </c>
      <c r="B103" s="13">
        <f>IF(ISNUMBER(A103),CHOOSE(WEEKDAY(A103),"일","월","화","수","목","금","토"),"")</f>
        <v/>
      </c>
      <c r="C103" s="14" t="n">
        <v>518800</v>
      </c>
      <c r="D103" s="14" t="n">
        <v>78100</v>
      </c>
      <c r="E103" s="14" t="n">
        <v>18100</v>
      </c>
      <c r="F103" s="14" t="n">
        <v>150800</v>
      </c>
      <c r="G103" s="14" t="n">
        <v>78000</v>
      </c>
      <c r="H103" s="14" t="n">
        <v>31200</v>
      </c>
      <c r="I103" s="15">
        <f>IF(OR(A103="",NOT(N103="")),"",SUM(C103:H103))</f>
        <v/>
      </c>
      <c r="J103" s="16">
        <f>IF(I103="","",SUM(C103:E103))</f>
        <v/>
      </c>
      <c r="K103" s="16">
        <f>IF(I103="","",SUM(F103:H103))</f>
        <v/>
      </c>
      <c r="L103" s="14" t="n">
        <v>60</v>
      </c>
      <c r="M103" s="17" t="n"/>
      <c r="N103" s="18">
        <f>IF(COUNTA(A103,C103:H103,L103)=0,"",IF(NOT(ISNUMBER(A103)),"날짜를 확인하세요",IF(A103&gt;TODAY(),"오늘 이후 날짜예요",IF(COUNTIF($A$6:$A$1505,A103)&gt;1,"같은 날짜가 또 있어요",IF(COUNT(C103:H103)&lt;COUNTA(C103:H103),"금액에 글자가 있어요",IF(COUNTA(C103:H103)=0,"금액이 비었어요",IF(COUNTIF(C103:H103,"&lt;0")&gt;0,"금액이 0보다 작아요",IF(AND(L103&lt;&gt;"",OR(NOT(ISNUMBER(L103)),L103&lt;0,L103&lt;&gt;INT(N(L103)))),"손님 수를 확인하세요",""))))))))</f>
        <v/>
      </c>
      <c r="P103">
        <f>IF(I103="","",WEEKDAY(A103,2))</f>
        <v/>
      </c>
      <c r="Q103" s="19">
        <f>IF(I103="","",A103-WEEKDAY(A103,3))</f>
        <v/>
      </c>
    </row>
    <row r="104">
      <c r="A104" s="12" t="n">
        <v>45777</v>
      </c>
      <c r="B104" s="13">
        <f>IF(ISNUMBER(A104),CHOOSE(WEEKDAY(A104),"일","월","화","수","목","금","토"),"")</f>
        <v/>
      </c>
      <c r="C104" s="14" t="n">
        <v>499800</v>
      </c>
      <c r="D104" s="14" t="n">
        <v>79800</v>
      </c>
      <c r="E104" s="14" t="n">
        <v>20300</v>
      </c>
      <c r="F104" s="14" t="n">
        <v>170300</v>
      </c>
      <c r="G104" s="14" t="n">
        <v>88100</v>
      </c>
      <c r="H104" s="14" t="n">
        <v>35200</v>
      </c>
      <c r="I104" s="15">
        <f>IF(OR(A104="",NOT(N104="")),"",SUM(C104:H104))</f>
        <v/>
      </c>
      <c r="J104" s="16">
        <f>IF(I104="","",SUM(C104:E104))</f>
        <v/>
      </c>
      <c r="K104" s="16">
        <f>IF(I104="","",SUM(F104:H104))</f>
        <v/>
      </c>
      <c r="L104" s="14" t="n">
        <v>60</v>
      </c>
      <c r="M104" s="17" t="n"/>
      <c r="N104" s="18">
        <f>IF(COUNTA(A104,C104:H104,L104)=0,"",IF(NOT(ISNUMBER(A104)),"날짜를 확인하세요",IF(A104&gt;TODAY(),"오늘 이후 날짜예요",IF(COUNTIF($A$6:$A$1505,A104)&gt;1,"같은 날짜가 또 있어요",IF(COUNT(C104:H104)&lt;COUNTA(C104:H104),"금액에 글자가 있어요",IF(COUNTA(C104:H104)=0,"금액이 비었어요",IF(COUNTIF(C104:H104,"&lt;0")&gt;0,"금액이 0보다 작아요",IF(AND(L104&lt;&gt;"",OR(NOT(ISNUMBER(L104)),L104&lt;0,L104&lt;&gt;INT(N(L104)))),"손님 수를 확인하세요",""))))))))</f>
        <v/>
      </c>
      <c r="P104">
        <f>IF(I104="","",WEEKDAY(A104,2))</f>
        <v/>
      </c>
      <c r="Q104" s="19">
        <f>IF(I104="","",A104-WEEKDAY(A104,3))</f>
        <v/>
      </c>
    </row>
    <row r="105">
      <c r="A105" s="12" t="n">
        <v>45778</v>
      </c>
      <c r="B105" s="13">
        <f>IF(ISNUMBER(A105),CHOOSE(WEEKDAY(A105),"일","월","화","수","목","금","토"),"")</f>
        <v/>
      </c>
      <c r="C105" s="14" t="n">
        <v>412900</v>
      </c>
      <c r="D105" s="14" t="n">
        <v>29300</v>
      </c>
      <c r="E105" s="14" t="n">
        <v>5100</v>
      </c>
      <c r="F105" s="14" t="n">
        <v>221400</v>
      </c>
      <c r="G105" s="14" t="n">
        <v>114500</v>
      </c>
      <c r="H105" s="14" t="n">
        <v>45800</v>
      </c>
      <c r="I105" s="15">
        <f>IF(OR(A105="",NOT(N105="")),"",SUM(C105:H105))</f>
        <v/>
      </c>
      <c r="J105" s="16">
        <f>IF(I105="","",SUM(C105:E105))</f>
        <v/>
      </c>
      <c r="K105" s="16">
        <f>IF(I105="","",SUM(F105:H105))</f>
        <v/>
      </c>
      <c r="L105" s="14" t="n">
        <v>49</v>
      </c>
      <c r="M105" s="17" t="inlineStr">
        <is>
          <t>비</t>
        </is>
      </c>
      <c r="N105" s="18">
        <f>IF(COUNTA(A105,C105:H105,L105)=0,"",IF(NOT(ISNUMBER(A105)),"날짜를 확인하세요",IF(A105&gt;TODAY(),"오늘 이후 날짜예요",IF(COUNTIF($A$6:$A$1505,A105)&gt;1,"같은 날짜가 또 있어요",IF(COUNT(C105:H105)&lt;COUNTA(C105:H105),"금액에 글자가 있어요",IF(COUNTA(C105:H105)=0,"금액이 비었어요",IF(COUNTIF(C105:H105,"&lt;0")&gt;0,"금액이 0보다 작아요",IF(AND(L105&lt;&gt;"",OR(NOT(ISNUMBER(L105)),L105&lt;0,L105&lt;&gt;INT(N(L105)))),"손님 수를 확인하세요",""))))))))</f>
        <v/>
      </c>
      <c r="P105">
        <f>IF(I105="","",WEEKDAY(A105,2))</f>
        <v/>
      </c>
      <c r="Q105" s="19">
        <f>IF(I105="","",A105-WEEKDAY(A105,3))</f>
        <v/>
      </c>
    </row>
    <row r="106">
      <c r="A106" s="12" t="n">
        <v>45779</v>
      </c>
      <c r="B106" s="13">
        <f>IF(ISNUMBER(A106),CHOOSE(WEEKDAY(A106),"일","월","화","수","목","금","토"),"")</f>
        <v/>
      </c>
      <c r="C106" s="14" t="n">
        <v>513400</v>
      </c>
      <c r="D106" s="14" t="n">
        <v>67200</v>
      </c>
      <c r="E106" s="14" t="n">
        <v>26100</v>
      </c>
      <c r="F106" s="14" t="n">
        <v>180800</v>
      </c>
      <c r="G106" s="14" t="n">
        <v>93500</v>
      </c>
      <c r="H106" s="14" t="n">
        <v>37500</v>
      </c>
      <c r="I106" s="15">
        <f>IF(OR(A106="",NOT(N106="")),"",SUM(C106:H106))</f>
        <v/>
      </c>
      <c r="J106" s="16">
        <f>IF(I106="","",SUM(C106:E106))</f>
        <v/>
      </c>
      <c r="K106" s="16">
        <f>IF(I106="","",SUM(F106:H106))</f>
        <v/>
      </c>
      <c r="L106" s="14" t="n">
        <v>58</v>
      </c>
      <c r="M106" s="17" t="n"/>
      <c r="N106" s="18">
        <f>IF(COUNTA(A106,C106:H106,L106)=0,"",IF(NOT(ISNUMBER(A106)),"날짜를 확인하세요",IF(A106&gt;TODAY(),"오늘 이후 날짜예요",IF(COUNTIF($A$6:$A$1505,A106)&gt;1,"같은 날짜가 또 있어요",IF(COUNT(C106:H106)&lt;COUNTA(C106:H106),"금액에 글자가 있어요",IF(COUNTA(C106:H106)=0,"금액이 비었어요",IF(COUNTIF(C106:H106,"&lt;0")&gt;0,"금액이 0보다 작아요",IF(AND(L106&lt;&gt;"",OR(NOT(ISNUMBER(L106)),L106&lt;0,L106&lt;&gt;INT(N(L106)))),"손님 수를 확인하세요",""))))))))</f>
        <v/>
      </c>
      <c r="P106">
        <f>IF(I106="","",WEEKDAY(A106,2))</f>
        <v/>
      </c>
      <c r="Q106" s="19">
        <f>IF(I106="","",A106-WEEKDAY(A106,3))</f>
        <v/>
      </c>
    </row>
    <row r="107">
      <c r="A107" s="12" t="n">
        <v>45780</v>
      </c>
      <c r="B107" s="13">
        <f>IF(ISNUMBER(A107),CHOOSE(WEEKDAY(A107),"일","월","화","수","목","금","토"),"")</f>
        <v/>
      </c>
      <c r="C107" s="14" t="n">
        <v>596400</v>
      </c>
      <c r="D107" s="14" t="n">
        <v>56600</v>
      </c>
      <c r="E107" s="14" t="n">
        <v>5500</v>
      </c>
      <c r="F107" s="14" t="n">
        <v>229100</v>
      </c>
      <c r="G107" s="14" t="n">
        <v>118500</v>
      </c>
      <c r="H107" s="14" t="n">
        <v>47400</v>
      </c>
      <c r="I107" s="15">
        <f>IF(OR(A107="",NOT(N107="")),"",SUM(C107:H107))</f>
        <v/>
      </c>
      <c r="J107" s="16">
        <f>IF(I107="","",SUM(C107:E107))</f>
        <v/>
      </c>
      <c r="K107" s="16">
        <f>IF(I107="","",SUM(F107:H107))</f>
        <v/>
      </c>
      <c r="L107" s="14" t="n">
        <v>68</v>
      </c>
      <c r="M107" s="17" t="n"/>
      <c r="N107" s="18">
        <f>IF(COUNTA(A107,C107:H107,L107)=0,"",IF(NOT(ISNUMBER(A107)),"날짜를 확인하세요",IF(A107&gt;TODAY(),"오늘 이후 날짜예요",IF(COUNTIF($A$6:$A$1505,A107)&gt;1,"같은 날짜가 또 있어요",IF(COUNT(C107:H107)&lt;COUNTA(C107:H107),"금액에 글자가 있어요",IF(COUNTA(C107:H107)=0,"금액이 비었어요",IF(COUNTIF(C107:H107,"&lt;0")&gt;0,"금액이 0보다 작아요",IF(AND(L107&lt;&gt;"",OR(NOT(ISNUMBER(L107)),L107&lt;0,L107&lt;&gt;INT(N(L107)))),"손님 수를 확인하세요",""))))))))</f>
        <v/>
      </c>
      <c r="P107">
        <f>IF(I107="","",WEEKDAY(A107,2))</f>
        <v/>
      </c>
      <c r="Q107" s="19">
        <f>IF(I107="","",A107-WEEKDAY(A107,3))</f>
        <v/>
      </c>
    </row>
    <row r="108">
      <c r="A108" s="12" t="n">
        <v>45782</v>
      </c>
      <c r="B108" s="13">
        <f>IF(ISNUMBER(A108),CHOOSE(WEEKDAY(A108),"일","월","화","수","목","금","토"),"")</f>
        <v/>
      </c>
      <c r="C108" s="14" t="n">
        <v>454400</v>
      </c>
      <c r="D108" s="14" t="n">
        <v>34300</v>
      </c>
      <c r="E108" s="14" t="n">
        <v>15200</v>
      </c>
      <c r="F108" s="14" t="n">
        <v>120400</v>
      </c>
      <c r="G108" s="14" t="n">
        <v>62300</v>
      </c>
      <c r="H108" s="14" t="n">
        <v>24900</v>
      </c>
      <c r="I108" s="15">
        <f>IF(OR(A108="",NOT(N108="")),"",SUM(C108:H108))</f>
        <v/>
      </c>
      <c r="J108" s="16">
        <f>IF(I108="","",SUM(C108:E108))</f>
        <v/>
      </c>
      <c r="K108" s="16">
        <f>IF(I108="","",SUM(F108:H108))</f>
        <v/>
      </c>
      <c r="L108" s="14" t="n">
        <v>49</v>
      </c>
      <c r="M108" s="17" t="n"/>
      <c r="N108" s="18">
        <f>IF(COUNTA(A108,C108:H108,L108)=0,"",IF(NOT(ISNUMBER(A108)),"날짜를 확인하세요",IF(A108&gt;TODAY(),"오늘 이후 날짜예요",IF(COUNTIF($A$6:$A$1505,A108)&gt;1,"같은 날짜가 또 있어요",IF(COUNT(C108:H108)&lt;COUNTA(C108:H108),"금액에 글자가 있어요",IF(COUNTA(C108:H108)=0,"금액이 비었어요",IF(COUNTIF(C108:H108,"&lt;0")&gt;0,"금액이 0보다 작아요",IF(AND(L108&lt;&gt;"",OR(NOT(ISNUMBER(L108)),L108&lt;0,L108&lt;&gt;INT(N(L108)))),"손님 수를 확인하세요",""))))))))</f>
        <v/>
      </c>
      <c r="P108">
        <f>IF(I108="","",WEEKDAY(A108,2))</f>
        <v/>
      </c>
      <c r="Q108" s="19">
        <f>IF(I108="","",A108-WEEKDAY(A108,3))</f>
        <v/>
      </c>
    </row>
    <row r="109">
      <c r="A109" s="12" t="n">
        <v>45783</v>
      </c>
      <c r="B109" s="13">
        <f>IF(ISNUMBER(A109),CHOOSE(WEEKDAY(A109),"일","월","화","수","목","금","토"),"")</f>
        <v/>
      </c>
      <c r="C109" s="14" t="n">
        <v>492600</v>
      </c>
      <c r="D109" s="14" t="n">
        <v>60100</v>
      </c>
      <c r="E109" s="14" t="n">
        <v>9900</v>
      </c>
      <c r="F109" s="14" t="n">
        <v>153400</v>
      </c>
      <c r="G109" s="14" t="n">
        <v>79300</v>
      </c>
      <c r="H109" s="14" t="n">
        <v>31700</v>
      </c>
      <c r="I109" s="15">
        <f>IF(OR(A109="",NOT(N109="")),"",SUM(C109:H109))</f>
        <v/>
      </c>
      <c r="J109" s="16">
        <f>IF(I109="","",SUM(C109:E109))</f>
        <v/>
      </c>
      <c r="K109" s="16">
        <f>IF(I109="","",SUM(F109:H109))</f>
        <v/>
      </c>
      <c r="L109" s="14" t="n">
        <v>54</v>
      </c>
      <c r="M109" s="17" t="n"/>
      <c r="N109" s="18">
        <f>IF(COUNTA(A109,C109:H109,L109)=0,"",IF(NOT(ISNUMBER(A109)),"날짜를 확인하세요",IF(A109&gt;TODAY(),"오늘 이후 날짜예요",IF(COUNTIF($A$6:$A$1505,A109)&gt;1,"같은 날짜가 또 있어요",IF(COUNT(C109:H109)&lt;COUNTA(C109:H109),"금액에 글자가 있어요",IF(COUNTA(C109:H109)=0,"금액이 비었어요",IF(COUNTIF(C109:H109,"&lt;0")&gt;0,"금액이 0보다 작아요",IF(AND(L109&lt;&gt;"",OR(NOT(ISNUMBER(L109)),L109&lt;0,L109&lt;&gt;INT(N(L109)))),"손님 수를 확인하세요",""))))))))</f>
        <v/>
      </c>
      <c r="P109">
        <f>IF(I109="","",WEEKDAY(A109,2))</f>
        <v/>
      </c>
      <c r="Q109" s="19">
        <f>IF(I109="","",A109-WEEKDAY(A109,3))</f>
        <v/>
      </c>
    </row>
    <row r="110">
      <c r="A110" s="12" t="n">
        <v>45784</v>
      </c>
      <c r="B110" s="13">
        <f>IF(ISNUMBER(A110),CHOOSE(WEEKDAY(A110),"일","월","화","수","목","금","토"),"")</f>
        <v/>
      </c>
      <c r="C110" s="14" t="n">
        <v>505200</v>
      </c>
      <c r="D110" s="14" t="n">
        <v>45000</v>
      </c>
      <c r="E110" s="14" t="n">
        <v>25700</v>
      </c>
      <c r="F110" s="14" t="n">
        <v>150300</v>
      </c>
      <c r="G110" s="14" t="n">
        <v>77700</v>
      </c>
      <c r="H110" s="14" t="n">
        <v>31100</v>
      </c>
      <c r="I110" s="15">
        <f>IF(OR(A110="",NOT(N110="")),"",SUM(C110:H110))</f>
        <v/>
      </c>
      <c r="J110" s="16">
        <f>IF(I110="","",SUM(C110:E110))</f>
        <v/>
      </c>
      <c r="K110" s="16">
        <f>IF(I110="","",SUM(F110:H110))</f>
        <v/>
      </c>
      <c r="L110" s="14" t="n">
        <v>57</v>
      </c>
      <c r="M110" s="17" t="n"/>
      <c r="N110" s="18">
        <f>IF(COUNTA(A110,C110:H110,L110)=0,"",IF(NOT(ISNUMBER(A110)),"날짜를 확인하세요",IF(A110&gt;TODAY(),"오늘 이후 날짜예요",IF(COUNTIF($A$6:$A$1505,A110)&gt;1,"같은 날짜가 또 있어요",IF(COUNT(C110:H110)&lt;COUNTA(C110:H110),"금액에 글자가 있어요",IF(COUNTA(C110:H110)=0,"금액이 비었어요",IF(COUNTIF(C110:H110,"&lt;0")&gt;0,"금액이 0보다 작아요",IF(AND(L110&lt;&gt;"",OR(NOT(ISNUMBER(L110)),L110&lt;0,L110&lt;&gt;INT(N(L110)))),"손님 수를 확인하세요",""))))))))</f>
        <v/>
      </c>
      <c r="P110">
        <f>IF(I110="","",WEEKDAY(A110,2))</f>
        <v/>
      </c>
      <c r="Q110" s="19">
        <f>IF(I110="","",A110-WEEKDAY(A110,3))</f>
        <v/>
      </c>
    </row>
    <row r="111">
      <c r="A111" s="12" t="n">
        <v>45785</v>
      </c>
      <c r="B111" s="13">
        <f>IF(ISNUMBER(A111),CHOOSE(WEEKDAY(A111),"일","월","화","수","목","금","토"),"")</f>
        <v/>
      </c>
      <c r="C111" s="14" t="n">
        <v>547500</v>
      </c>
      <c r="D111" s="14" t="n">
        <v>57900</v>
      </c>
      <c r="E111" s="14" t="n">
        <v>7300</v>
      </c>
      <c r="F111" s="14" t="n">
        <v>170100</v>
      </c>
      <c r="G111" s="14" t="n">
        <v>88000</v>
      </c>
      <c r="H111" s="14" t="n">
        <v>35200</v>
      </c>
      <c r="I111" s="15">
        <f>IF(OR(A111="",NOT(N111="")),"",SUM(C111:H111))</f>
        <v/>
      </c>
      <c r="J111" s="16">
        <f>IF(I111="","",SUM(C111:E111))</f>
        <v/>
      </c>
      <c r="K111" s="16">
        <f>IF(I111="","",SUM(F111:H111))</f>
        <v/>
      </c>
      <c r="L111" s="14" t="n">
        <v>61</v>
      </c>
      <c r="M111" s="17" t="n"/>
      <c r="N111" s="18">
        <f>IF(COUNTA(A111,C111:H111,L111)=0,"",IF(NOT(ISNUMBER(A111)),"날짜를 확인하세요",IF(A111&gt;TODAY(),"오늘 이후 날짜예요",IF(COUNTIF($A$6:$A$1505,A111)&gt;1,"같은 날짜가 또 있어요",IF(COUNT(C111:H111)&lt;COUNTA(C111:H111),"금액에 글자가 있어요",IF(COUNTA(C111:H111)=0,"금액이 비었어요",IF(COUNTIF(C111:H111,"&lt;0")&gt;0,"금액이 0보다 작아요",IF(AND(L111&lt;&gt;"",OR(NOT(ISNUMBER(L111)),L111&lt;0,L111&lt;&gt;INT(N(L111)))),"손님 수를 확인하세요",""))))))))</f>
        <v/>
      </c>
      <c r="P111">
        <f>IF(I111="","",WEEKDAY(A111,2))</f>
        <v/>
      </c>
      <c r="Q111" s="19">
        <f>IF(I111="","",A111-WEEKDAY(A111,3))</f>
        <v/>
      </c>
    </row>
    <row r="112">
      <c r="A112" s="12" t="n">
        <v>45786</v>
      </c>
      <c r="B112" s="13">
        <f>IF(ISNUMBER(A112),CHOOSE(WEEKDAY(A112),"일","월","화","수","목","금","토"),"")</f>
        <v/>
      </c>
      <c r="C112" s="14" t="n">
        <v>625600</v>
      </c>
      <c r="D112" s="14" t="n">
        <v>54100</v>
      </c>
      <c r="E112" s="14" t="n">
        <v>18000</v>
      </c>
      <c r="F112" s="14" t="n">
        <v>190100</v>
      </c>
      <c r="G112" s="14" t="n">
        <v>98300</v>
      </c>
      <c r="H112" s="14" t="n">
        <v>39400</v>
      </c>
      <c r="I112" s="15">
        <f>IF(OR(A112="",NOT(N112="")),"",SUM(C112:H112))</f>
        <v/>
      </c>
      <c r="J112" s="16">
        <f>IF(I112="","",SUM(C112:E112))</f>
        <v/>
      </c>
      <c r="K112" s="16">
        <f>IF(I112="","",SUM(F112:H112))</f>
        <v/>
      </c>
      <c r="L112" s="14" t="n">
        <v>67</v>
      </c>
      <c r="M112" s="17" t="n"/>
      <c r="N112" s="18">
        <f>IF(COUNTA(A112,C112:H112,L112)=0,"",IF(NOT(ISNUMBER(A112)),"날짜를 확인하세요",IF(A112&gt;TODAY(),"오늘 이후 날짜예요",IF(COUNTIF($A$6:$A$1505,A112)&gt;1,"같은 날짜가 또 있어요",IF(COUNT(C112:H112)&lt;COUNTA(C112:H112),"금액에 글자가 있어요",IF(COUNTA(C112:H112)=0,"금액이 비었어요",IF(COUNTIF(C112:H112,"&lt;0")&gt;0,"금액이 0보다 작아요",IF(AND(L112&lt;&gt;"",OR(NOT(ISNUMBER(L112)),L112&lt;0,L112&lt;&gt;INT(N(L112)))),"손님 수를 확인하세요",""))))))))</f>
        <v/>
      </c>
      <c r="P112">
        <f>IF(I112="","",WEEKDAY(A112,2))</f>
        <v/>
      </c>
      <c r="Q112" s="19">
        <f>IF(I112="","",A112-WEEKDAY(A112,3))</f>
        <v/>
      </c>
    </row>
    <row r="113">
      <c r="A113" s="12" t="n">
        <v>45787</v>
      </c>
      <c r="B113" s="13">
        <f>IF(ISNUMBER(A113),CHOOSE(WEEKDAY(A113),"일","월","화","수","목","금","토"),"")</f>
        <v/>
      </c>
      <c r="C113" s="14" t="n">
        <v>774800</v>
      </c>
      <c r="D113" s="14" t="n">
        <v>105900</v>
      </c>
      <c r="E113" s="14" t="n">
        <v>14300</v>
      </c>
      <c r="F113" s="14" t="n">
        <v>225300</v>
      </c>
      <c r="G113" s="14" t="n">
        <v>116600</v>
      </c>
      <c r="H113" s="14" t="n">
        <v>46600</v>
      </c>
      <c r="I113" s="15">
        <f>IF(OR(A113="",NOT(N113="")),"",SUM(C113:H113))</f>
        <v/>
      </c>
      <c r="J113" s="16">
        <f>IF(I113="","",SUM(C113:E113))</f>
        <v/>
      </c>
      <c r="K113" s="16">
        <f>IF(I113="","",SUM(F113:H113))</f>
        <v/>
      </c>
      <c r="L113" s="14" t="n">
        <v>86</v>
      </c>
      <c r="M113" s="17" t="n"/>
      <c r="N113" s="18">
        <f>IF(COUNTA(A113,C113:H113,L113)=0,"",IF(NOT(ISNUMBER(A113)),"날짜를 확인하세요",IF(A113&gt;TODAY(),"오늘 이후 날짜예요",IF(COUNTIF($A$6:$A$1505,A113)&gt;1,"같은 날짜가 또 있어요",IF(COUNT(C113:H113)&lt;COUNTA(C113:H113),"금액에 글자가 있어요",IF(COUNTA(C113:H113)=0,"금액이 비었어요",IF(COUNTIF(C113:H113,"&lt;0")&gt;0,"금액이 0보다 작아요",IF(AND(L113&lt;&gt;"",OR(NOT(ISNUMBER(L113)),L113&lt;0,L113&lt;&gt;INT(N(L113)))),"손님 수를 확인하세요",""))))))))</f>
        <v/>
      </c>
      <c r="P113">
        <f>IF(I113="","",WEEKDAY(A113,2))</f>
        <v/>
      </c>
      <c r="Q113" s="19">
        <f>IF(I113="","",A113-WEEKDAY(A113,3))</f>
        <v/>
      </c>
    </row>
    <row r="114">
      <c r="A114" s="12" t="n">
        <v>45789</v>
      </c>
      <c r="B114" s="13">
        <f>IF(ISNUMBER(A114),CHOOSE(WEEKDAY(A114),"일","월","화","수","목","금","토"),"")</f>
        <v/>
      </c>
      <c r="C114" s="14" t="n">
        <v>561200</v>
      </c>
      <c r="D114" s="14" t="n">
        <v>47300</v>
      </c>
      <c r="E114" s="14" t="n">
        <v>23000</v>
      </c>
      <c r="F114" s="14" t="n">
        <v>188800</v>
      </c>
      <c r="G114" s="14" t="n">
        <v>97600</v>
      </c>
      <c r="H114" s="14" t="n">
        <v>39100</v>
      </c>
      <c r="I114" s="15">
        <f>IF(OR(A114="",NOT(N114="")),"",SUM(C114:H114))</f>
        <v/>
      </c>
      <c r="J114" s="16">
        <f>IF(I114="","",SUM(C114:E114))</f>
        <v/>
      </c>
      <c r="K114" s="16">
        <f>IF(I114="","",SUM(F114:H114))</f>
        <v/>
      </c>
      <c r="L114" s="14" t="n">
        <v>63</v>
      </c>
      <c r="M114" s="17" t="n"/>
      <c r="N114" s="18">
        <f>IF(COUNTA(A114,C114:H114,L114)=0,"",IF(NOT(ISNUMBER(A114)),"날짜를 확인하세요",IF(A114&gt;TODAY(),"오늘 이후 날짜예요",IF(COUNTIF($A$6:$A$1505,A114)&gt;1,"같은 날짜가 또 있어요",IF(COUNT(C114:H114)&lt;COUNTA(C114:H114),"금액에 글자가 있어요",IF(COUNTA(C114:H114)=0,"금액이 비었어요",IF(COUNTIF(C114:H114,"&lt;0")&gt;0,"금액이 0보다 작아요",IF(AND(L114&lt;&gt;"",OR(NOT(ISNUMBER(L114)),L114&lt;0,L114&lt;&gt;INT(N(L114)))),"손님 수를 확인하세요",""))))))))</f>
        <v/>
      </c>
      <c r="P114">
        <f>IF(I114="","",WEEKDAY(A114,2))</f>
        <v/>
      </c>
      <c r="Q114" s="19">
        <f>IF(I114="","",A114-WEEKDAY(A114,3))</f>
        <v/>
      </c>
    </row>
    <row r="115">
      <c r="A115" s="12" t="n">
        <v>45790</v>
      </c>
      <c r="B115" s="13">
        <f>IF(ISNUMBER(A115),CHOOSE(WEEKDAY(A115),"일","월","화","수","목","금","토"),"")</f>
        <v/>
      </c>
      <c r="C115" s="14" t="n">
        <v>467700</v>
      </c>
      <c r="D115" s="14" t="n">
        <v>73100</v>
      </c>
      <c r="E115" s="14" t="n">
        <v>3200</v>
      </c>
      <c r="F115" s="14" t="n">
        <v>156600</v>
      </c>
      <c r="G115" s="14" t="n">
        <v>81000</v>
      </c>
      <c r="H115" s="14" t="n">
        <v>32400</v>
      </c>
      <c r="I115" s="15">
        <f>IF(OR(A115="",NOT(N115="")),"",SUM(C115:H115))</f>
        <v/>
      </c>
      <c r="J115" s="16">
        <f>IF(I115="","",SUM(C115:E115))</f>
        <v/>
      </c>
      <c r="K115" s="16">
        <f>IF(I115="","",SUM(F115:H115))</f>
        <v/>
      </c>
      <c r="L115" s="14" t="n">
        <v>54</v>
      </c>
      <c r="M115" s="17" t="n"/>
      <c r="N115" s="18">
        <f>IF(COUNTA(A115,C115:H115,L115)=0,"",IF(NOT(ISNUMBER(A115)),"날짜를 확인하세요",IF(A115&gt;TODAY(),"오늘 이후 날짜예요",IF(COUNTIF($A$6:$A$1505,A115)&gt;1,"같은 날짜가 또 있어요",IF(COUNT(C115:H115)&lt;COUNTA(C115:H115),"금액에 글자가 있어요",IF(COUNTA(C115:H115)=0,"금액이 비었어요",IF(COUNTIF(C115:H115,"&lt;0")&gt;0,"금액이 0보다 작아요",IF(AND(L115&lt;&gt;"",OR(NOT(ISNUMBER(L115)),L115&lt;0,L115&lt;&gt;INT(N(L115)))),"손님 수를 확인하세요",""))))))))</f>
        <v/>
      </c>
      <c r="P115">
        <f>IF(I115="","",WEEKDAY(A115,2))</f>
        <v/>
      </c>
      <c r="Q115" s="19">
        <f>IF(I115="","",A115-WEEKDAY(A115,3))</f>
        <v/>
      </c>
    </row>
    <row r="116">
      <c r="A116" s="12" t="n">
        <v>45791</v>
      </c>
      <c r="B116" s="13">
        <f>IF(ISNUMBER(A116),CHOOSE(WEEKDAY(A116),"일","월","화","수","목","금","토"),"")</f>
        <v/>
      </c>
      <c r="C116" s="14" t="n">
        <v>425200</v>
      </c>
      <c r="D116" s="14" t="n">
        <v>71400</v>
      </c>
      <c r="E116" s="14" t="n">
        <v>25300</v>
      </c>
      <c r="F116" s="14" t="n">
        <v>104500</v>
      </c>
      <c r="G116" s="14" t="n">
        <v>54000</v>
      </c>
      <c r="H116" s="14" t="n">
        <v>21600</v>
      </c>
      <c r="I116" s="15">
        <f>IF(OR(A116="",NOT(N116="")),"",SUM(C116:H116))</f>
        <v/>
      </c>
      <c r="J116" s="16">
        <f>IF(I116="","",SUM(C116:E116))</f>
        <v/>
      </c>
      <c r="K116" s="16">
        <f>IF(I116="","",SUM(F116:H116))</f>
        <v/>
      </c>
      <c r="L116" s="14" t="n">
        <v>49</v>
      </c>
      <c r="M116" s="17" t="n"/>
      <c r="N116" s="18">
        <f>IF(COUNTA(A116,C116:H116,L116)=0,"",IF(NOT(ISNUMBER(A116)),"날짜를 확인하세요",IF(A116&gt;TODAY(),"오늘 이후 날짜예요",IF(COUNTIF($A$6:$A$1505,A116)&gt;1,"같은 날짜가 또 있어요",IF(COUNT(C116:H116)&lt;COUNTA(C116:H116),"금액에 글자가 있어요",IF(COUNTA(C116:H116)=0,"금액이 비었어요",IF(COUNTIF(C116:H116,"&lt;0")&gt;0,"금액이 0보다 작아요",IF(AND(L116&lt;&gt;"",OR(NOT(ISNUMBER(L116)),L116&lt;0,L116&lt;&gt;INT(N(L116)))),"손님 수를 확인하세요",""))))))))</f>
        <v/>
      </c>
      <c r="P116">
        <f>IF(I116="","",WEEKDAY(A116,2))</f>
        <v/>
      </c>
      <c r="Q116" s="19">
        <f>IF(I116="","",A116-WEEKDAY(A116,3))</f>
        <v/>
      </c>
    </row>
    <row r="117">
      <c r="A117" s="12" t="n">
        <v>45792</v>
      </c>
      <c r="B117" s="13">
        <f>IF(ISNUMBER(A117),CHOOSE(WEEKDAY(A117),"일","월","화","수","목","금","토"),"")</f>
        <v/>
      </c>
      <c r="C117" s="14" t="n">
        <v>459500</v>
      </c>
      <c r="D117" s="14" t="n">
        <v>74600</v>
      </c>
      <c r="E117" s="14" t="n">
        <v>14300</v>
      </c>
      <c r="F117" s="14" t="n">
        <v>163600</v>
      </c>
      <c r="G117" s="14" t="n">
        <v>84600</v>
      </c>
      <c r="H117" s="14" t="n">
        <v>33900</v>
      </c>
      <c r="I117" s="15">
        <f>IF(OR(A117="",NOT(N117="")),"",SUM(C117:H117))</f>
        <v/>
      </c>
      <c r="J117" s="16">
        <f>IF(I117="","",SUM(C117:E117))</f>
        <v/>
      </c>
      <c r="K117" s="16">
        <f>IF(I117="","",SUM(F117:H117))</f>
        <v/>
      </c>
      <c r="L117" s="14" t="n">
        <v>55</v>
      </c>
      <c r="M117" s="17" t="n"/>
      <c r="N117" s="18">
        <f>IF(COUNTA(A117,C117:H117,L117)=0,"",IF(NOT(ISNUMBER(A117)),"날짜를 확인하세요",IF(A117&gt;TODAY(),"오늘 이후 날짜예요",IF(COUNTIF($A$6:$A$1505,A117)&gt;1,"같은 날짜가 또 있어요",IF(COUNT(C117:H117)&lt;COUNTA(C117:H117),"금액에 글자가 있어요",IF(COUNTA(C117:H117)=0,"금액이 비었어요",IF(COUNTIF(C117:H117,"&lt;0")&gt;0,"금액이 0보다 작아요",IF(AND(L117&lt;&gt;"",OR(NOT(ISNUMBER(L117)),L117&lt;0,L117&lt;&gt;INT(N(L117)))),"손님 수를 확인하세요",""))))))))</f>
        <v/>
      </c>
      <c r="P117">
        <f>IF(I117="","",WEEKDAY(A117,2))</f>
        <v/>
      </c>
      <c r="Q117" s="19">
        <f>IF(I117="","",A117-WEEKDAY(A117,3))</f>
        <v/>
      </c>
    </row>
    <row r="118">
      <c r="A118" s="12" t="n">
        <v>45793</v>
      </c>
      <c r="B118" s="13">
        <f>IF(ISNUMBER(A118),CHOOSE(WEEKDAY(A118),"일","월","화","수","목","금","토"),"")</f>
        <v/>
      </c>
      <c r="C118" s="14" t="n">
        <v>463100</v>
      </c>
      <c r="D118" s="14" t="n">
        <v>48300</v>
      </c>
      <c r="E118" s="14" t="n">
        <v>5000</v>
      </c>
      <c r="F118" s="14" t="n">
        <v>176100</v>
      </c>
      <c r="G118" s="14" t="n">
        <v>91100</v>
      </c>
      <c r="H118" s="14" t="n">
        <v>36400</v>
      </c>
      <c r="I118" s="15">
        <f>IF(OR(A118="",NOT(N118="")),"",SUM(C118:H118))</f>
        <v/>
      </c>
      <c r="J118" s="16">
        <f>IF(I118="","",SUM(C118:E118))</f>
        <v/>
      </c>
      <c r="K118" s="16">
        <f>IF(I118="","",SUM(F118:H118))</f>
        <v/>
      </c>
      <c r="L118" s="14" t="n">
        <v>53</v>
      </c>
      <c r="M118" s="17" t="n"/>
      <c r="N118" s="18">
        <f>IF(COUNTA(A118,C118:H118,L118)=0,"",IF(NOT(ISNUMBER(A118)),"날짜를 확인하세요",IF(A118&gt;TODAY(),"오늘 이후 날짜예요",IF(COUNTIF($A$6:$A$1505,A118)&gt;1,"같은 날짜가 또 있어요",IF(COUNT(C118:H118)&lt;COUNTA(C118:H118),"금액에 글자가 있어요",IF(COUNTA(C118:H118)=0,"금액이 비었어요",IF(COUNTIF(C118:H118,"&lt;0")&gt;0,"금액이 0보다 작아요",IF(AND(L118&lt;&gt;"",OR(NOT(ISNUMBER(L118)),L118&lt;0,L118&lt;&gt;INT(N(L118)))),"손님 수를 확인하세요",""))))))))</f>
        <v/>
      </c>
      <c r="P118">
        <f>IF(I118="","",WEEKDAY(A118,2))</f>
        <v/>
      </c>
      <c r="Q118" s="19">
        <f>IF(I118="","",A118-WEEKDAY(A118,3))</f>
        <v/>
      </c>
    </row>
    <row r="119">
      <c r="A119" s="12" t="n">
        <v>45794</v>
      </c>
      <c r="B119" s="13">
        <f>IF(ISNUMBER(A119),CHOOSE(WEEKDAY(A119),"일","월","화","수","목","금","토"),"")</f>
        <v/>
      </c>
      <c r="C119" s="14" t="n">
        <v>807600</v>
      </c>
      <c r="D119" s="14" t="n">
        <v>66100</v>
      </c>
      <c r="E119" s="14" t="n">
        <v>15500</v>
      </c>
      <c r="F119" s="14" t="n">
        <v>248100</v>
      </c>
      <c r="G119" s="14" t="n">
        <v>128300</v>
      </c>
      <c r="H119" s="14" t="n">
        <v>51400</v>
      </c>
      <c r="I119" s="15">
        <f>IF(OR(A119="",NOT(N119="")),"",SUM(C119:H119))</f>
        <v/>
      </c>
      <c r="J119" s="16">
        <f>IF(I119="","",SUM(C119:E119))</f>
        <v/>
      </c>
      <c r="K119" s="16">
        <f>IF(I119="","",SUM(F119:H119))</f>
        <v/>
      </c>
      <c r="L119" s="14" t="n">
        <v>86</v>
      </c>
      <c r="M119" s="17" t="n"/>
      <c r="N119" s="18">
        <f>IF(COUNTA(A119,C119:H119,L119)=0,"",IF(NOT(ISNUMBER(A119)),"날짜를 확인하세요",IF(A119&gt;TODAY(),"오늘 이후 날짜예요",IF(COUNTIF($A$6:$A$1505,A119)&gt;1,"같은 날짜가 또 있어요",IF(COUNT(C119:H119)&lt;COUNTA(C119:H119),"금액에 글자가 있어요",IF(COUNTA(C119:H119)=0,"금액이 비었어요",IF(COUNTIF(C119:H119,"&lt;0")&gt;0,"금액이 0보다 작아요",IF(AND(L119&lt;&gt;"",OR(NOT(ISNUMBER(L119)),L119&lt;0,L119&lt;&gt;INT(N(L119)))),"손님 수를 확인하세요",""))))))))</f>
        <v/>
      </c>
      <c r="P119">
        <f>IF(I119="","",WEEKDAY(A119,2))</f>
        <v/>
      </c>
      <c r="Q119" s="19">
        <f>IF(I119="","",A119-WEEKDAY(A119,3))</f>
        <v/>
      </c>
    </row>
    <row r="120">
      <c r="A120" s="12" t="n">
        <v>45796</v>
      </c>
      <c r="B120" s="13">
        <f>IF(ISNUMBER(A120),CHOOSE(WEEKDAY(A120),"일","월","화","수","목","금","토"),"")</f>
        <v/>
      </c>
      <c r="C120" s="14" t="n">
        <v>454200</v>
      </c>
      <c r="D120" s="14" t="n">
        <v>40900</v>
      </c>
      <c r="E120" s="14" t="n">
        <v>9800</v>
      </c>
      <c r="F120" s="14" t="n">
        <v>136600</v>
      </c>
      <c r="G120" s="14" t="n">
        <v>70700</v>
      </c>
      <c r="H120" s="14" t="n">
        <v>28300</v>
      </c>
      <c r="I120" s="15">
        <f>IF(OR(A120="",NOT(N120="")),"",SUM(C120:H120))</f>
        <v/>
      </c>
      <c r="J120" s="16">
        <f>IF(I120="","",SUM(C120:E120))</f>
        <v/>
      </c>
      <c r="K120" s="16">
        <f>IF(I120="","",SUM(F120:H120))</f>
        <v/>
      </c>
      <c r="L120" s="14" t="n">
        <v>49</v>
      </c>
      <c r="M120" s="17" t="n"/>
      <c r="N120" s="18">
        <f>IF(COUNTA(A120,C120:H120,L120)=0,"",IF(NOT(ISNUMBER(A120)),"날짜를 확인하세요",IF(A120&gt;TODAY(),"오늘 이후 날짜예요",IF(COUNTIF($A$6:$A$1505,A120)&gt;1,"같은 날짜가 또 있어요",IF(COUNT(C120:H120)&lt;COUNTA(C120:H120),"금액에 글자가 있어요",IF(COUNTA(C120:H120)=0,"금액이 비었어요",IF(COUNTIF(C120:H120,"&lt;0")&gt;0,"금액이 0보다 작아요",IF(AND(L120&lt;&gt;"",OR(NOT(ISNUMBER(L120)),L120&lt;0,L120&lt;&gt;INT(N(L120)))),"손님 수를 확인하세요",""))))))))</f>
        <v/>
      </c>
      <c r="P120">
        <f>IF(I120="","",WEEKDAY(A120,2))</f>
        <v/>
      </c>
      <c r="Q120" s="19">
        <f>IF(I120="","",A120-WEEKDAY(A120,3))</f>
        <v/>
      </c>
    </row>
    <row r="121">
      <c r="A121" s="12" t="n">
        <v>45797</v>
      </c>
      <c r="B121" s="13">
        <f>IF(ISNUMBER(A121),CHOOSE(WEEKDAY(A121),"일","월","화","수","목","금","토"),"")</f>
        <v/>
      </c>
      <c r="C121" s="14" t="n">
        <v>523300</v>
      </c>
      <c r="D121" s="14" t="n">
        <v>49100</v>
      </c>
      <c r="E121" s="14" t="n">
        <v>3600</v>
      </c>
      <c r="F121" s="14" t="n">
        <v>133100</v>
      </c>
      <c r="G121" s="14" t="n">
        <v>68800</v>
      </c>
      <c r="H121" s="14" t="n">
        <v>27600</v>
      </c>
      <c r="I121" s="15">
        <f>IF(OR(A121="",NOT(N121="")),"",SUM(C121:H121))</f>
        <v/>
      </c>
      <c r="J121" s="16">
        <f>IF(I121="","",SUM(C121:E121))</f>
        <v/>
      </c>
      <c r="K121" s="16">
        <f>IF(I121="","",SUM(F121:H121))</f>
        <v/>
      </c>
      <c r="L121" s="14" t="n">
        <v>55</v>
      </c>
      <c r="M121" s="17" t="n"/>
      <c r="N121" s="18">
        <f>IF(COUNTA(A121,C121:H121,L121)=0,"",IF(NOT(ISNUMBER(A121)),"날짜를 확인하세요",IF(A121&gt;TODAY(),"오늘 이후 날짜예요",IF(COUNTIF($A$6:$A$1505,A121)&gt;1,"같은 날짜가 또 있어요",IF(COUNT(C121:H121)&lt;COUNTA(C121:H121),"금액에 글자가 있어요",IF(COUNTA(C121:H121)=0,"금액이 비었어요",IF(COUNTIF(C121:H121,"&lt;0")&gt;0,"금액이 0보다 작아요",IF(AND(L121&lt;&gt;"",OR(NOT(ISNUMBER(L121)),L121&lt;0,L121&lt;&gt;INT(N(L121)))),"손님 수를 확인하세요",""))))))))</f>
        <v/>
      </c>
      <c r="P121">
        <f>IF(I121="","",WEEKDAY(A121,2))</f>
        <v/>
      </c>
      <c r="Q121" s="19">
        <f>IF(I121="","",A121-WEEKDAY(A121,3))</f>
        <v/>
      </c>
    </row>
    <row r="122">
      <c r="A122" s="12" t="n">
        <v>45798</v>
      </c>
      <c r="B122" s="13">
        <f>IF(ISNUMBER(A122),CHOOSE(WEEKDAY(A122),"일","월","화","수","목","금","토"),"")</f>
        <v/>
      </c>
      <c r="C122" s="14" t="n">
        <v>413600</v>
      </c>
      <c r="D122" s="14" t="n">
        <v>37100</v>
      </c>
      <c r="E122" s="14" t="n">
        <v>13100</v>
      </c>
      <c r="F122" s="14" t="n">
        <v>212100</v>
      </c>
      <c r="G122" s="14" t="n">
        <v>109700</v>
      </c>
      <c r="H122" s="14" t="n">
        <v>43900</v>
      </c>
      <c r="I122" s="15">
        <f>IF(OR(A122="",NOT(N122="")),"",SUM(C122:H122))</f>
        <v/>
      </c>
      <c r="J122" s="16">
        <f>IF(I122="","",SUM(C122:E122))</f>
        <v/>
      </c>
      <c r="K122" s="16">
        <f>IF(I122="","",SUM(F122:H122))</f>
        <v/>
      </c>
      <c r="L122" s="14" t="n">
        <v>51</v>
      </c>
      <c r="M122" s="17" t="inlineStr">
        <is>
          <t>비</t>
        </is>
      </c>
      <c r="N122" s="18">
        <f>IF(COUNTA(A122,C122:H122,L122)=0,"",IF(NOT(ISNUMBER(A122)),"날짜를 확인하세요",IF(A122&gt;TODAY(),"오늘 이후 날짜예요",IF(COUNTIF($A$6:$A$1505,A122)&gt;1,"같은 날짜가 또 있어요",IF(COUNT(C122:H122)&lt;COUNTA(C122:H122),"금액에 글자가 있어요",IF(COUNTA(C122:H122)=0,"금액이 비었어요",IF(COUNTIF(C122:H122,"&lt;0")&gt;0,"금액이 0보다 작아요",IF(AND(L122&lt;&gt;"",OR(NOT(ISNUMBER(L122)),L122&lt;0,L122&lt;&gt;INT(N(L122)))),"손님 수를 확인하세요",""))))))))</f>
        <v/>
      </c>
      <c r="P122">
        <f>IF(I122="","",WEEKDAY(A122,2))</f>
        <v/>
      </c>
      <c r="Q122" s="19">
        <f>IF(I122="","",A122-WEEKDAY(A122,3))</f>
        <v/>
      </c>
    </row>
    <row r="123">
      <c r="A123" s="12" t="n">
        <v>45799</v>
      </c>
      <c r="B123" s="13">
        <f>IF(ISNUMBER(A123),CHOOSE(WEEKDAY(A123),"일","월","화","수","목","금","토"),"")</f>
        <v/>
      </c>
      <c r="C123" s="14" t="n">
        <v>507200</v>
      </c>
      <c r="D123" s="14" t="n">
        <v>49800</v>
      </c>
      <c r="E123" s="14" t="n">
        <v>1800</v>
      </c>
      <c r="F123" s="14" t="n">
        <v>148900</v>
      </c>
      <c r="G123" s="14" t="n">
        <v>77000</v>
      </c>
      <c r="H123" s="14" t="n">
        <v>30800</v>
      </c>
      <c r="I123" s="15">
        <f>IF(OR(A123="",NOT(N123="")),"",SUM(C123:H123))</f>
        <v/>
      </c>
      <c r="J123" s="16">
        <f>IF(I123="","",SUM(C123:E123))</f>
        <v/>
      </c>
      <c r="K123" s="16">
        <f>IF(I123="","",SUM(F123:H123))</f>
        <v/>
      </c>
      <c r="L123" s="14" t="n">
        <v>55</v>
      </c>
      <c r="M123" s="17" t="n"/>
      <c r="N123" s="18">
        <f>IF(COUNTA(A123,C123:H123,L123)=0,"",IF(NOT(ISNUMBER(A123)),"날짜를 확인하세요",IF(A123&gt;TODAY(),"오늘 이후 날짜예요",IF(COUNTIF($A$6:$A$1505,A123)&gt;1,"같은 날짜가 또 있어요",IF(COUNT(C123:H123)&lt;COUNTA(C123:H123),"금액에 글자가 있어요",IF(COUNTA(C123:H123)=0,"금액이 비었어요",IF(COUNTIF(C123:H123,"&lt;0")&gt;0,"금액이 0보다 작아요",IF(AND(L123&lt;&gt;"",OR(NOT(ISNUMBER(L123)),L123&lt;0,L123&lt;&gt;INT(N(L123)))),"손님 수를 확인하세요",""))))))))</f>
        <v/>
      </c>
      <c r="P123">
        <f>IF(I123="","",WEEKDAY(A123,2))</f>
        <v/>
      </c>
      <c r="Q123" s="19">
        <f>IF(I123="","",A123-WEEKDAY(A123,3))</f>
        <v/>
      </c>
    </row>
    <row r="124">
      <c r="A124" s="12" t="n">
        <v>45800</v>
      </c>
      <c r="B124" s="13">
        <f>IF(ISNUMBER(A124),CHOOSE(WEEKDAY(A124),"일","월","화","수","목","금","토"),"")</f>
        <v/>
      </c>
      <c r="C124" s="14" t="n">
        <v>652300</v>
      </c>
      <c r="D124" s="14" t="n">
        <v>59000</v>
      </c>
      <c r="E124" s="14" t="n">
        <v>30600</v>
      </c>
      <c r="F124" s="14" t="n">
        <v>191700</v>
      </c>
      <c r="G124" s="14" t="n">
        <v>99200</v>
      </c>
      <c r="H124" s="14" t="n">
        <v>39700</v>
      </c>
      <c r="I124" s="15">
        <f>IF(OR(A124="",NOT(N124="")),"",SUM(C124:H124))</f>
        <v/>
      </c>
      <c r="J124" s="16">
        <f>IF(I124="","",SUM(C124:E124))</f>
        <v/>
      </c>
      <c r="K124" s="16">
        <f>IF(I124="","",SUM(F124:H124))</f>
        <v/>
      </c>
      <c r="L124" s="14" t="n">
        <v>71</v>
      </c>
      <c r="M124" s="17" t="n"/>
      <c r="N124" s="18">
        <f>IF(COUNTA(A124,C124:H124,L124)=0,"",IF(NOT(ISNUMBER(A124)),"날짜를 확인하세요",IF(A124&gt;TODAY(),"오늘 이후 날짜예요",IF(COUNTIF($A$6:$A$1505,A124)&gt;1,"같은 날짜가 또 있어요",IF(COUNT(C124:H124)&lt;COUNTA(C124:H124),"금액에 글자가 있어요",IF(COUNTA(C124:H124)=0,"금액이 비었어요",IF(COUNTIF(C124:H124,"&lt;0")&gt;0,"금액이 0보다 작아요",IF(AND(L124&lt;&gt;"",OR(NOT(ISNUMBER(L124)),L124&lt;0,L124&lt;&gt;INT(N(L124)))),"손님 수를 확인하세요",""))))))))</f>
        <v/>
      </c>
      <c r="P124">
        <f>IF(I124="","",WEEKDAY(A124,2))</f>
        <v/>
      </c>
      <c r="Q124" s="19">
        <f>IF(I124="","",A124-WEEKDAY(A124,3))</f>
        <v/>
      </c>
    </row>
    <row r="125">
      <c r="A125" s="12" t="n">
        <v>45801</v>
      </c>
      <c r="B125" s="13">
        <f>IF(ISNUMBER(A125),CHOOSE(WEEKDAY(A125),"일","월","화","수","목","금","토"),"")</f>
        <v/>
      </c>
      <c r="C125" s="14" t="n">
        <v>559200</v>
      </c>
      <c r="D125" s="14" t="n">
        <v>56500</v>
      </c>
      <c r="E125" s="14" t="n">
        <v>16400</v>
      </c>
      <c r="F125" s="14" t="n">
        <v>196600</v>
      </c>
      <c r="G125" s="14" t="n">
        <v>101700</v>
      </c>
      <c r="H125" s="14" t="n">
        <v>40600</v>
      </c>
      <c r="I125" s="15">
        <f>IF(OR(A125="",NOT(N125="")),"",SUM(C125:H125))</f>
        <v/>
      </c>
      <c r="J125" s="16">
        <f>IF(I125="","",SUM(C125:E125))</f>
        <v/>
      </c>
      <c r="K125" s="16">
        <f>IF(I125="","",SUM(F125:H125))</f>
        <v/>
      </c>
      <c r="L125" s="14" t="n">
        <v>64</v>
      </c>
      <c r="M125" s="17" t="n"/>
      <c r="N125" s="18">
        <f>IF(COUNTA(A125,C125:H125,L125)=0,"",IF(NOT(ISNUMBER(A125)),"날짜를 확인하세요",IF(A125&gt;TODAY(),"오늘 이후 날짜예요",IF(COUNTIF($A$6:$A$1505,A125)&gt;1,"같은 날짜가 또 있어요",IF(COUNT(C125:H125)&lt;COUNTA(C125:H125),"금액에 글자가 있어요",IF(COUNTA(C125:H125)=0,"금액이 비었어요",IF(COUNTIF(C125:H125,"&lt;0")&gt;0,"금액이 0보다 작아요",IF(AND(L125&lt;&gt;"",OR(NOT(ISNUMBER(L125)),L125&lt;0,L125&lt;&gt;INT(N(L125)))),"손님 수를 확인하세요",""))))))))</f>
        <v/>
      </c>
      <c r="P125">
        <f>IF(I125="","",WEEKDAY(A125,2))</f>
        <v/>
      </c>
      <c r="Q125" s="19">
        <f>IF(I125="","",A125-WEEKDAY(A125,3))</f>
        <v/>
      </c>
    </row>
    <row r="126">
      <c r="A126" s="12" t="n">
        <v>45803</v>
      </c>
      <c r="B126" s="13">
        <f>IF(ISNUMBER(A126),CHOOSE(WEEKDAY(A126),"일","월","화","수","목","금","토"),"")</f>
        <v/>
      </c>
      <c r="C126" s="14" t="n">
        <v>412900</v>
      </c>
      <c r="D126" s="14" t="n">
        <v>54600</v>
      </c>
      <c r="E126" s="14" t="n">
        <v>12200</v>
      </c>
      <c r="F126" s="14" t="n">
        <v>106900</v>
      </c>
      <c r="G126" s="14" t="n">
        <v>55300</v>
      </c>
      <c r="H126" s="14" t="n">
        <v>22100</v>
      </c>
      <c r="I126" s="15">
        <f>IF(OR(A126="",NOT(N126="")),"",SUM(C126:H126))</f>
        <v/>
      </c>
      <c r="J126" s="16">
        <f>IF(I126="","",SUM(C126:E126))</f>
        <v/>
      </c>
      <c r="K126" s="16">
        <f>IF(I126="","",SUM(F126:H126))</f>
        <v/>
      </c>
      <c r="L126" s="14" t="n">
        <v>45</v>
      </c>
      <c r="M126" s="17" t="n"/>
      <c r="N126" s="18">
        <f>IF(COUNTA(A126,C126:H126,L126)=0,"",IF(NOT(ISNUMBER(A126)),"날짜를 확인하세요",IF(A126&gt;TODAY(),"오늘 이후 날짜예요",IF(COUNTIF($A$6:$A$1505,A126)&gt;1,"같은 날짜가 또 있어요",IF(COUNT(C126:H126)&lt;COUNTA(C126:H126),"금액에 글자가 있어요",IF(COUNTA(C126:H126)=0,"금액이 비었어요",IF(COUNTIF(C126:H126,"&lt;0")&gt;0,"금액이 0보다 작아요",IF(AND(L126&lt;&gt;"",OR(NOT(ISNUMBER(L126)),L126&lt;0,L126&lt;&gt;INT(N(L126)))),"손님 수를 확인하세요",""))))))))</f>
        <v/>
      </c>
      <c r="P126">
        <f>IF(I126="","",WEEKDAY(A126,2))</f>
        <v/>
      </c>
      <c r="Q126" s="19">
        <f>IF(I126="","",A126-WEEKDAY(A126,3))</f>
        <v/>
      </c>
    </row>
    <row r="127">
      <c r="A127" s="12" t="n">
        <v>45804</v>
      </c>
      <c r="B127" s="13">
        <f>IF(ISNUMBER(A127),CHOOSE(WEEKDAY(A127),"일","월","화","수","목","금","토"),"")</f>
        <v/>
      </c>
      <c r="C127" s="14" t="n">
        <v>442900</v>
      </c>
      <c r="D127" s="14" t="n">
        <v>48700</v>
      </c>
      <c r="E127" s="14" t="n">
        <v>17200</v>
      </c>
      <c r="F127" s="14" t="n">
        <v>143400</v>
      </c>
      <c r="G127" s="14" t="n">
        <v>74200</v>
      </c>
      <c r="H127" s="14" t="n">
        <v>29600</v>
      </c>
      <c r="I127" s="15">
        <f>IF(OR(A127="",NOT(N127="")),"",SUM(C127:H127))</f>
        <v/>
      </c>
      <c r="J127" s="16">
        <f>IF(I127="","",SUM(C127:E127))</f>
        <v/>
      </c>
      <c r="K127" s="16">
        <f>IF(I127="","",SUM(F127:H127))</f>
        <v/>
      </c>
      <c r="L127" s="14" t="n">
        <v>51</v>
      </c>
      <c r="M127" s="17" t="n"/>
      <c r="N127" s="18">
        <f>IF(COUNTA(A127,C127:H127,L127)=0,"",IF(NOT(ISNUMBER(A127)),"날짜를 확인하세요",IF(A127&gt;TODAY(),"오늘 이후 날짜예요",IF(COUNTIF($A$6:$A$1505,A127)&gt;1,"같은 날짜가 또 있어요",IF(COUNT(C127:H127)&lt;COUNTA(C127:H127),"금액에 글자가 있어요",IF(COUNTA(C127:H127)=0,"금액이 비었어요",IF(COUNTIF(C127:H127,"&lt;0")&gt;0,"금액이 0보다 작아요",IF(AND(L127&lt;&gt;"",OR(NOT(ISNUMBER(L127)),L127&lt;0,L127&lt;&gt;INT(N(L127)))),"손님 수를 확인하세요",""))))))))</f>
        <v/>
      </c>
      <c r="P127">
        <f>IF(I127="","",WEEKDAY(A127,2))</f>
        <v/>
      </c>
      <c r="Q127" s="19">
        <f>IF(I127="","",A127-WEEKDAY(A127,3))</f>
        <v/>
      </c>
    </row>
    <row r="128">
      <c r="A128" s="12" t="n">
        <v>45805</v>
      </c>
      <c r="B128" s="13">
        <f>IF(ISNUMBER(A128),CHOOSE(WEEKDAY(A128),"일","월","화","수","목","금","토"),"")</f>
        <v/>
      </c>
      <c r="C128" s="14" t="n">
        <v>518100</v>
      </c>
      <c r="D128" s="14" t="n">
        <v>54900</v>
      </c>
      <c r="E128" s="14" t="n">
        <v>3600</v>
      </c>
      <c r="F128" s="14" t="n">
        <v>158900</v>
      </c>
      <c r="G128" s="14" t="n">
        <v>82200</v>
      </c>
      <c r="H128" s="14" t="n">
        <v>32800</v>
      </c>
      <c r="I128" s="15">
        <f>IF(OR(A128="",NOT(N128="")),"",SUM(C128:H128))</f>
        <v/>
      </c>
      <c r="J128" s="16">
        <f>IF(I128="","",SUM(C128:E128))</f>
        <v/>
      </c>
      <c r="K128" s="16">
        <f>IF(I128="","",SUM(F128:H128))</f>
        <v/>
      </c>
      <c r="L128" s="14" t="n">
        <v>56</v>
      </c>
      <c r="M128" s="17" t="n"/>
      <c r="N128" s="18">
        <f>IF(COUNTA(A128,C128:H128,L128)=0,"",IF(NOT(ISNUMBER(A128)),"날짜를 확인하세요",IF(A128&gt;TODAY(),"오늘 이후 날짜예요",IF(COUNTIF($A$6:$A$1505,A128)&gt;1,"같은 날짜가 또 있어요",IF(COUNT(C128:H128)&lt;COUNTA(C128:H128),"금액에 글자가 있어요",IF(COUNTA(C128:H128)=0,"금액이 비었어요",IF(COUNTIF(C128:H128,"&lt;0")&gt;0,"금액이 0보다 작아요",IF(AND(L128&lt;&gt;"",OR(NOT(ISNUMBER(L128)),L128&lt;0,L128&lt;&gt;INT(N(L128)))),"손님 수를 확인하세요",""))))))))</f>
        <v/>
      </c>
      <c r="P128">
        <f>IF(I128="","",WEEKDAY(A128,2))</f>
        <v/>
      </c>
      <c r="Q128" s="19">
        <f>IF(I128="","",A128-WEEKDAY(A128,3))</f>
        <v/>
      </c>
    </row>
    <row r="129">
      <c r="A129" s="12" t="n">
        <v>45806</v>
      </c>
      <c r="B129" s="13">
        <f>IF(ISNUMBER(A129),CHOOSE(WEEKDAY(A129),"일","월","화","수","목","금","토"),"")</f>
        <v/>
      </c>
      <c r="C129" s="14" t="n">
        <v>528200</v>
      </c>
      <c r="D129" s="14" t="n">
        <v>37100</v>
      </c>
      <c r="E129" s="14" t="n">
        <v>26300</v>
      </c>
      <c r="F129" s="14" t="n">
        <v>136000</v>
      </c>
      <c r="G129" s="14" t="n">
        <v>70300</v>
      </c>
      <c r="H129" s="14" t="n">
        <v>28100</v>
      </c>
      <c r="I129" s="15">
        <f>IF(OR(A129="",NOT(N129="")),"",SUM(C129:H129))</f>
        <v/>
      </c>
      <c r="J129" s="16">
        <f>IF(I129="","",SUM(C129:E129))</f>
        <v/>
      </c>
      <c r="K129" s="16">
        <f>IF(I129="","",SUM(F129:H129))</f>
        <v/>
      </c>
      <c r="L129" s="14" t="n">
        <v>56</v>
      </c>
      <c r="M129" s="17" t="n"/>
      <c r="N129" s="18">
        <f>IF(COUNTA(A129,C129:H129,L129)=0,"",IF(NOT(ISNUMBER(A129)),"날짜를 확인하세요",IF(A129&gt;TODAY(),"오늘 이후 날짜예요",IF(COUNTIF($A$6:$A$1505,A129)&gt;1,"같은 날짜가 또 있어요",IF(COUNT(C129:H129)&lt;COUNTA(C129:H129),"금액에 글자가 있어요",IF(COUNTA(C129:H129)=0,"금액이 비었어요",IF(COUNTIF(C129:H129,"&lt;0")&gt;0,"금액이 0보다 작아요",IF(AND(L129&lt;&gt;"",OR(NOT(ISNUMBER(L129)),L129&lt;0,L129&lt;&gt;INT(N(L129)))),"손님 수를 확인하세요",""))))))))</f>
        <v/>
      </c>
      <c r="P129">
        <f>IF(I129="","",WEEKDAY(A129,2))</f>
        <v/>
      </c>
      <c r="Q129" s="19">
        <f>IF(I129="","",A129-WEEKDAY(A129,3))</f>
        <v/>
      </c>
    </row>
    <row r="130">
      <c r="A130" s="12" t="n">
        <v>45807</v>
      </c>
      <c r="B130" s="13">
        <f>IF(ISNUMBER(A130),CHOOSE(WEEKDAY(A130),"일","월","화","수","목","금","토"),"")</f>
        <v/>
      </c>
      <c r="C130" s="14" t="n">
        <v>478000</v>
      </c>
      <c r="D130" s="14" t="n">
        <v>55700</v>
      </c>
      <c r="E130" s="14" t="n">
        <v>22500</v>
      </c>
      <c r="F130" s="14" t="n">
        <v>195600</v>
      </c>
      <c r="G130" s="14" t="n">
        <v>101200</v>
      </c>
      <c r="H130" s="14" t="n">
        <v>40500</v>
      </c>
      <c r="I130" s="15">
        <f>IF(OR(A130="",NOT(N130="")),"",SUM(C130:H130))</f>
        <v/>
      </c>
      <c r="J130" s="16">
        <f>IF(I130="","",SUM(C130:E130))</f>
        <v/>
      </c>
      <c r="K130" s="16">
        <f>IF(I130="","",SUM(F130:H130))</f>
        <v/>
      </c>
      <c r="L130" s="14" t="n">
        <v>58</v>
      </c>
      <c r="M130" s="17" t="n"/>
      <c r="N130" s="18">
        <f>IF(COUNTA(A130,C130:H130,L130)=0,"",IF(NOT(ISNUMBER(A130)),"날짜를 확인하세요",IF(A130&gt;TODAY(),"오늘 이후 날짜예요",IF(COUNTIF($A$6:$A$1505,A130)&gt;1,"같은 날짜가 또 있어요",IF(COUNT(C130:H130)&lt;COUNTA(C130:H130),"금액에 글자가 있어요",IF(COUNTA(C130:H130)=0,"금액이 비었어요",IF(COUNTIF(C130:H130,"&lt;0")&gt;0,"금액이 0보다 작아요",IF(AND(L130&lt;&gt;"",OR(NOT(ISNUMBER(L130)),L130&lt;0,L130&lt;&gt;INT(N(L130)))),"손님 수를 확인하세요",""))))))))</f>
        <v/>
      </c>
      <c r="P130">
        <f>IF(I130="","",WEEKDAY(A130,2))</f>
        <v/>
      </c>
      <c r="Q130" s="19">
        <f>IF(I130="","",A130-WEEKDAY(A130,3))</f>
        <v/>
      </c>
    </row>
    <row r="131">
      <c r="A131" s="12" t="n">
        <v>45808</v>
      </c>
      <c r="B131" s="13">
        <f>IF(ISNUMBER(A131),CHOOSE(WEEKDAY(A131),"일","월","화","수","목","금","토"),"")</f>
        <v/>
      </c>
      <c r="C131" s="14" t="n">
        <v>772400</v>
      </c>
      <c r="D131" s="14" t="n">
        <v>68900</v>
      </c>
      <c r="E131" s="14" t="n">
        <v>20100</v>
      </c>
      <c r="F131" s="14" t="n">
        <v>233200</v>
      </c>
      <c r="G131" s="14" t="n">
        <v>120600</v>
      </c>
      <c r="H131" s="14" t="n">
        <v>48300</v>
      </c>
      <c r="I131" s="15">
        <f>IF(OR(A131="",NOT(N131="")),"",SUM(C131:H131))</f>
        <v/>
      </c>
      <c r="J131" s="16">
        <f>IF(I131="","",SUM(C131:E131))</f>
        <v/>
      </c>
      <c r="K131" s="16">
        <f>IF(I131="","",SUM(F131:H131))</f>
        <v/>
      </c>
      <c r="L131" s="14" t="n">
        <v>84</v>
      </c>
      <c r="M131" s="17" t="n"/>
      <c r="N131" s="18">
        <f>IF(COUNTA(A131,C131:H131,L131)=0,"",IF(NOT(ISNUMBER(A131)),"날짜를 확인하세요",IF(A131&gt;TODAY(),"오늘 이후 날짜예요",IF(COUNTIF($A$6:$A$1505,A131)&gt;1,"같은 날짜가 또 있어요",IF(COUNT(C131:H131)&lt;COUNTA(C131:H131),"금액에 글자가 있어요",IF(COUNTA(C131:H131)=0,"금액이 비었어요",IF(COUNTIF(C131:H131,"&lt;0")&gt;0,"금액이 0보다 작아요",IF(AND(L131&lt;&gt;"",OR(NOT(ISNUMBER(L131)),L131&lt;0,L131&lt;&gt;INT(N(L131)))),"손님 수를 확인하세요",""))))))))</f>
        <v/>
      </c>
      <c r="P131">
        <f>IF(I131="","",WEEKDAY(A131,2))</f>
        <v/>
      </c>
      <c r="Q131" s="19">
        <f>IF(I131="","",A131-WEEKDAY(A131,3))</f>
        <v/>
      </c>
    </row>
    <row r="132">
      <c r="A132" s="12" t="n">
        <v>45810</v>
      </c>
      <c r="B132" s="13">
        <f>IF(ISNUMBER(A132),CHOOSE(WEEKDAY(A132),"일","월","화","수","목","금","토"),"")</f>
        <v/>
      </c>
      <c r="C132" s="14" t="n">
        <v>541700</v>
      </c>
      <c r="D132" s="14" t="n">
        <v>51200</v>
      </c>
      <c r="E132" s="14" t="n">
        <v>20600</v>
      </c>
      <c r="F132" s="14" t="n">
        <v>167600</v>
      </c>
      <c r="G132" s="14" t="n">
        <v>86700</v>
      </c>
      <c r="H132" s="14" t="n">
        <v>34700</v>
      </c>
      <c r="I132" s="15">
        <f>IF(OR(A132="",NOT(N132="")),"",SUM(C132:H132))</f>
        <v/>
      </c>
      <c r="J132" s="16">
        <f>IF(I132="","",SUM(C132:E132))</f>
        <v/>
      </c>
      <c r="K132" s="16">
        <f>IF(I132="","",SUM(F132:H132))</f>
        <v/>
      </c>
      <c r="L132" s="14" t="n">
        <v>57</v>
      </c>
      <c r="M132" s="17" t="n"/>
      <c r="N132" s="18">
        <f>IF(COUNTA(A132,C132:H132,L132)=0,"",IF(NOT(ISNUMBER(A132)),"날짜를 확인하세요",IF(A132&gt;TODAY(),"오늘 이후 날짜예요",IF(COUNTIF($A$6:$A$1505,A132)&gt;1,"같은 날짜가 또 있어요",IF(COUNT(C132:H132)&lt;COUNTA(C132:H132),"금액에 글자가 있어요",IF(COUNTA(C132:H132)=0,"금액이 비었어요",IF(COUNTIF(C132:H132,"&lt;0")&gt;0,"금액이 0보다 작아요",IF(AND(L132&lt;&gt;"",OR(NOT(ISNUMBER(L132)),L132&lt;0,L132&lt;&gt;INT(N(L132)))),"손님 수를 확인하세요",""))))))))</f>
        <v/>
      </c>
      <c r="P132">
        <f>IF(I132="","",WEEKDAY(A132,2))</f>
        <v/>
      </c>
      <c r="Q132" s="19">
        <f>IF(I132="","",A132-WEEKDAY(A132,3))</f>
        <v/>
      </c>
    </row>
    <row r="133">
      <c r="A133" s="12" t="n">
        <v>45811</v>
      </c>
      <c r="B133" s="13">
        <f>IF(ISNUMBER(A133),CHOOSE(WEEKDAY(A133),"일","월","화","수","목","금","토"),"")</f>
        <v/>
      </c>
      <c r="C133" s="14" t="n">
        <v>405600</v>
      </c>
      <c r="D133" s="14" t="n">
        <v>50900</v>
      </c>
      <c r="E133" s="14" t="n">
        <v>1300</v>
      </c>
      <c r="F133" s="14" t="n">
        <v>136100</v>
      </c>
      <c r="G133" s="14" t="n">
        <v>70400</v>
      </c>
      <c r="H133" s="14" t="n">
        <v>28200</v>
      </c>
      <c r="I133" s="15">
        <f>IF(OR(A133="",NOT(N133="")),"",SUM(C133:H133))</f>
        <v/>
      </c>
      <c r="J133" s="16">
        <f>IF(I133="","",SUM(C133:E133))</f>
        <v/>
      </c>
      <c r="K133" s="16">
        <f>IF(I133="","",SUM(F133:H133))</f>
        <v/>
      </c>
      <c r="L133" s="14" t="n">
        <v>45</v>
      </c>
      <c r="M133" s="17" t="n"/>
      <c r="N133" s="18">
        <f>IF(COUNTA(A133,C133:H133,L133)=0,"",IF(NOT(ISNUMBER(A133)),"날짜를 확인하세요",IF(A133&gt;TODAY(),"오늘 이후 날짜예요",IF(COUNTIF($A$6:$A$1505,A133)&gt;1,"같은 날짜가 또 있어요",IF(COUNT(C133:H133)&lt;COUNTA(C133:H133),"금액에 글자가 있어요",IF(COUNTA(C133:H133)=0,"금액이 비었어요",IF(COUNTIF(C133:H133,"&lt;0")&gt;0,"금액이 0보다 작아요",IF(AND(L133&lt;&gt;"",OR(NOT(ISNUMBER(L133)),L133&lt;0,L133&lt;&gt;INT(N(L133)))),"손님 수를 확인하세요",""))))))))</f>
        <v/>
      </c>
      <c r="P133">
        <f>IF(I133="","",WEEKDAY(A133,2))</f>
        <v/>
      </c>
      <c r="Q133" s="19">
        <f>IF(I133="","",A133-WEEKDAY(A133,3))</f>
        <v/>
      </c>
    </row>
    <row r="134">
      <c r="A134" s="12" t="n">
        <v>45812</v>
      </c>
      <c r="B134" s="13">
        <f>IF(ISNUMBER(A134),CHOOSE(WEEKDAY(A134),"일","월","화","수","목","금","토"),"")</f>
        <v/>
      </c>
      <c r="C134" s="14" t="n">
        <v>504200</v>
      </c>
      <c r="D134" s="14" t="n">
        <v>42000</v>
      </c>
      <c r="E134" s="14" t="n">
        <v>13000</v>
      </c>
      <c r="F134" s="14" t="n">
        <v>135000</v>
      </c>
      <c r="G134" s="14" t="n">
        <v>69800</v>
      </c>
      <c r="H134" s="14" t="n">
        <v>28000</v>
      </c>
      <c r="I134" s="15">
        <f>IF(OR(A134="",NOT(N134="")),"",SUM(C134:H134))</f>
        <v/>
      </c>
      <c r="J134" s="16">
        <f>IF(I134="","",SUM(C134:E134))</f>
        <v/>
      </c>
      <c r="K134" s="16">
        <f>IF(I134="","",SUM(F134:H134))</f>
        <v/>
      </c>
      <c r="L134" s="14" t="n">
        <v>52</v>
      </c>
      <c r="M134" s="17" t="n"/>
      <c r="N134" s="18">
        <f>IF(COUNTA(A134,C134:H134,L134)=0,"",IF(NOT(ISNUMBER(A134)),"날짜를 확인하세요",IF(A134&gt;TODAY(),"오늘 이후 날짜예요",IF(COUNTIF($A$6:$A$1505,A134)&gt;1,"같은 날짜가 또 있어요",IF(COUNT(C134:H134)&lt;COUNTA(C134:H134),"금액에 글자가 있어요",IF(COUNTA(C134:H134)=0,"금액이 비었어요",IF(COUNTIF(C134:H134,"&lt;0")&gt;0,"금액이 0보다 작아요",IF(AND(L134&lt;&gt;"",OR(NOT(ISNUMBER(L134)),L134&lt;0,L134&lt;&gt;INT(N(L134)))),"손님 수를 확인하세요",""))))))))</f>
        <v/>
      </c>
      <c r="P134">
        <f>IF(I134="","",WEEKDAY(A134,2))</f>
        <v/>
      </c>
      <c r="Q134" s="19">
        <f>IF(I134="","",A134-WEEKDAY(A134,3))</f>
        <v/>
      </c>
    </row>
    <row r="135">
      <c r="A135" s="12" t="n">
        <v>45813</v>
      </c>
      <c r="B135" s="13">
        <f>IF(ISNUMBER(A135),CHOOSE(WEEKDAY(A135),"일","월","화","수","목","금","토"),"")</f>
        <v/>
      </c>
      <c r="C135" s="14" t="n">
        <v>492100</v>
      </c>
      <c r="D135" s="14" t="n">
        <v>74500</v>
      </c>
      <c r="E135" s="14" t="n">
        <v>15800</v>
      </c>
      <c r="F135" s="14" t="n">
        <v>148800</v>
      </c>
      <c r="G135" s="14" t="n">
        <v>77000</v>
      </c>
      <c r="H135" s="14" t="n">
        <v>30800</v>
      </c>
      <c r="I135" s="15">
        <f>IF(OR(A135="",NOT(N135="")),"",SUM(C135:H135))</f>
        <v/>
      </c>
      <c r="J135" s="16">
        <f>IF(I135="","",SUM(C135:E135))</f>
        <v/>
      </c>
      <c r="K135" s="16">
        <f>IF(I135="","",SUM(F135:H135))</f>
        <v/>
      </c>
      <c r="L135" s="14" t="n">
        <v>56</v>
      </c>
      <c r="M135" s="17" t="n"/>
      <c r="N135" s="18">
        <f>IF(COUNTA(A135,C135:H135,L135)=0,"",IF(NOT(ISNUMBER(A135)),"날짜를 확인하세요",IF(A135&gt;TODAY(),"오늘 이후 날짜예요",IF(COUNTIF($A$6:$A$1505,A135)&gt;1,"같은 날짜가 또 있어요",IF(COUNT(C135:H135)&lt;COUNTA(C135:H135),"금액에 글자가 있어요",IF(COUNTA(C135:H135)=0,"금액이 비었어요",IF(COUNTIF(C135:H135,"&lt;0")&gt;0,"금액이 0보다 작아요",IF(AND(L135&lt;&gt;"",OR(NOT(ISNUMBER(L135)),L135&lt;0,L135&lt;&gt;INT(N(L135)))),"손님 수를 확인하세요",""))))))))</f>
        <v/>
      </c>
      <c r="P135">
        <f>IF(I135="","",WEEKDAY(A135,2))</f>
        <v/>
      </c>
      <c r="Q135" s="19">
        <f>IF(I135="","",A135-WEEKDAY(A135,3))</f>
        <v/>
      </c>
    </row>
    <row r="136">
      <c r="A136" s="12" t="n">
        <v>45814</v>
      </c>
      <c r="B136" s="13">
        <f>IF(ISNUMBER(A136),CHOOSE(WEEKDAY(A136),"일","월","화","수","목","금","토"),"")</f>
        <v/>
      </c>
      <c r="C136" s="14" t="n">
        <v>465800</v>
      </c>
      <c r="D136" s="14" t="n">
        <v>34100</v>
      </c>
      <c r="E136" s="14" t="n">
        <v>11100</v>
      </c>
      <c r="F136" s="14" t="n">
        <v>148500</v>
      </c>
      <c r="G136" s="14" t="n">
        <v>76800</v>
      </c>
      <c r="H136" s="14" t="n">
        <v>30700</v>
      </c>
      <c r="I136" s="15">
        <f>IF(OR(A136="",NOT(N136="")),"",SUM(C136:H136))</f>
        <v/>
      </c>
      <c r="J136" s="16">
        <f>IF(I136="","",SUM(C136:E136))</f>
        <v/>
      </c>
      <c r="K136" s="16">
        <f>IF(I136="","",SUM(F136:H136))</f>
        <v/>
      </c>
      <c r="L136" s="14" t="n">
        <v>50</v>
      </c>
      <c r="M136" s="17" t="n"/>
      <c r="N136" s="18">
        <f>IF(COUNTA(A136,C136:H136,L136)=0,"",IF(NOT(ISNUMBER(A136)),"날짜를 확인하세요",IF(A136&gt;TODAY(),"오늘 이후 날짜예요",IF(COUNTIF($A$6:$A$1505,A136)&gt;1,"같은 날짜가 또 있어요",IF(COUNT(C136:H136)&lt;COUNTA(C136:H136),"금액에 글자가 있어요",IF(COUNTA(C136:H136)=0,"금액이 비었어요",IF(COUNTIF(C136:H136,"&lt;0")&gt;0,"금액이 0보다 작아요",IF(AND(L136&lt;&gt;"",OR(NOT(ISNUMBER(L136)),L136&lt;0,L136&lt;&gt;INT(N(L136)))),"손님 수를 확인하세요",""))))))))</f>
        <v/>
      </c>
      <c r="P136">
        <f>IF(I136="","",WEEKDAY(A136,2))</f>
        <v/>
      </c>
      <c r="Q136" s="19">
        <f>IF(I136="","",A136-WEEKDAY(A136,3))</f>
        <v/>
      </c>
    </row>
    <row r="137">
      <c r="A137" s="12" t="n">
        <v>45815</v>
      </c>
      <c r="B137" s="13">
        <f>IF(ISNUMBER(A137),CHOOSE(WEEKDAY(A137),"일","월","화","수","목","금","토"),"")</f>
        <v/>
      </c>
      <c r="C137" s="14" t="n">
        <v>561900</v>
      </c>
      <c r="D137" s="14" t="n">
        <v>78200</v>
      </c>
      <c r="E137" s="14" t="n">
        <v>11300</v>
      </c>
      <c r="F137" s="14" t="n">
        <v>218700</v>
      </c>
      <c r="G137" s="14" t="n">
        <v>113100</v>
      </c>
      <c r="H137" s="14" t="n">
        <v>45300</v>
      </c>
      <c r="I137" s="15">
        <f>IF(OR(A137="",NOT(N137="")),"",SUM(C137:H137))</f>
        <v/>
      </c>
      <c r="J137" s="16">
        <f>IF(I137="","",SUM(C137:E137))</f>
        <v/>
      </c>
      <c r="K137" s="16">
        <f>IF(I137="","",SUM(F137:H137))</f>
        <v/>
      </c>
      <c r="L137" s="14" t="n">
        <v>65</v>
      </c>
      <c r="M137" s="17" t="n"/>
      <c r="N137" s="18">
        <f>IF(COUNTA(A137,C137:H137,L137)=0,"",IF(NOT(ISNUMBER(A137)),"날짜를 확인하세요",IF(A137&gt;TODAY(),"오늘 이후 날짜예요",IF(COUNTIF($A$6:$A$1505,A137)&gt;1,"같은 날짜가 또 있어요",IF(COUNT(C137:H137)&lt;COUNTA(C137:H137),"금액에 글자가 있어요",IF(COUNTA(C137:H137)=0,"금액이 비었어요",IF(COUNTIF(C137:H137,"&lt;0")&gt;0,"금액이 0보다 작아요",IF(AND(L137&lt;&gt;"",OR(NOT(ISNUMBER(L137)),L137&lt;0,L137&lt;&gt;INT(N(L137)))),"손님 수를 확인하세요",""))))))))</f>
        <v/>
      </c>
      <c r="P137">
        <f>IF(I137="","",WEEKDAY(A137,2))</f>
        <v/>
      </c>
      <c r="Q137" s="19">
        <f>IF(I137="","",A137-WEEKDAY(A137,3))</f>
        <v/>
      </c>
    </row>
    <row r="138">
      <c r="A138" s="12" t="n">
        <v>45817</v>
      </c>
      <c r="B138" s="13">
        <f>IF(ISNUMBER(A138),CHOOSE(WEEKDAY(A138),"일","월","화","수","목","금","토"),"")</f>
        <v/>
      </c>
      <c r="C138" s="14" t="n">
        <v>477200</v>
      </c>
      <c r="D138" s="14" t="n">
        <v>46300</v>
      </c>
      <c r="E138" s="14" t="n">
        <v>14400</v>
      </c>
      <c r="F138" s="14" t="n">
        <v>152600</v>
      </c>
      <c r="G138" s="14" t="n">
        <v>78900</v>
      </c>
      <c r="H138" s="14" t="n">
        <v>31600</v>
      </c>
      <c r="I138" s="15">
        <f>IF(OR(A138="",NOT(N138="")),"",SUM(C138:H138))</f>
        <v/>
      </c>
      <c r="J138" s="16">
        <f>IF(I138="","",SUM(C138:E138))</f>
        <v/>
      </c>
      <c r="K138" s="16">
        <f>IF(I138="","",SUM(F138:H138))</f>
        <v/>
      </c>
      <c r="L138" s="14" t="n">
        <v>52</v>
      </c>
      <c r="M138" s="17" t="n"/>
      <c r="N138" s="18">
        <f>IF(COUNTA(A138,C138:H138,L138)=0,"",IF(NOT(ISNUMBER(A138)),"날짜를 확인하세요",IF(A138&gt;TODAY(),"오늘 이후 날짜예요",IF(COUNTIF($A$6:$A$1505,A138)&gt;1,"같은 날짜가 또 있어요",IF(COUNT(C138:H138)&lt;COUNTA(C138:H138),"금액에 글자가 있어요",IF(COUNTA(C138:H138)=0,"금액이 비었어요",IF(COUNTIF(C138:H138,"&lt;0")&gt;0,"금액이 0보다 작아요",IF(AND(L138&lt;&gt;"",OR(NOT(ISNUMBER(L138)),L138&lt;0,L138&lt;&gt;INT(N(L138)))),"손님 수를 확인하세요",""))))))))</f>
        <v/>
      </c>
      <c r="P138">
        <f>IF(I138="","",WEEKDAY(A138,2))</f>
        <v/>
      </c>
      <c r="Q138" s="19">
        <f>IF(I138="","",A138-WEEKDAY(A138,3))</f>
        <v/>
      </c>
    </row>
    <row r="139">
      <c r="A139" s="12" t="n">
        <v>45818</v>
      </c>
      <c r="B139" s="13">
        <f>IF(ISNUMBER(A139),CHOOSE(WEEKDAY(A139),"일","월","화","수","목","금","토"),"")</f>
        <v/>
      </c>
      <c r="C139" s="14" t="n">
        <v>485300</v>
      </c>
      <c r="D139" s="14" t="n">
        <v>78800</v>
      </c>
      <c r="E139" s="14" t="n">
        <v>4900</v>
      </c>
      <c r="F139" s="14" t="n">
        <v>142400</v>
      </c>
      <c r="G139" s="14" t="n">
        <v>73600</v>
      </c>
      <c r="H139" s="14" t="n">
        <v>29500</v>
      </c>
      <c r="I139" s="15">
        <f>IF(OR(A139="",NOT(N139="")),"",SUM(C139:H139))</f>
        <v/>
      </c>
      <c r="J139" s="16">
        <f>IF(I139="","",SUM(C139:E139))</f>
        <v/>
      </c>
      <c r="K139" s="16">
        <f>IF(I139="","",SUM(F139:H139))</f>
        <v/>
      </c>
      <c r="L139" s="14" t="n">
        <v>54</v>
      </c>
      <c r="M139" s="17" t="n"/>
      <c r="N139" s="18">
        <f>IF(COUNTA(A139,C139:H139,L139)=0,"",IF(NOT(ISNUMBER(A139)),"날짜를 확인하세요",IF(A139&gt;TODAY(),"오늘 이후 날짜예요",IF(COUNTIF($A$6:$A$1505,A139)&gt;1,"같은 날짜가 또 있어요",IF(COUNT(C139:H139)&lt;COUNTA(C139:H139),"금액에 글자가 있어요",IF(COUNTA(C139:H139)=0,"금액이 비었어요",IF(COUNTIF(C139:H139,"&lt;0")&gt;0,"금액이 0보다 작아요",IF(AND(L139&lt;&gt;"",OR(NOT(ISNUMBER(L139)),L139&lt;0,L139&lt;&gt;INT(N(L139)))),"손님 수를 확인하세요",""))))))))</f>
        <v/>
      </c>
      <c r="P139">
        <f>IF(I139="","",WEEKDAY(A139,2))</f>
        <v/>
      </c>
      <c r="Q139" s="19">
        <f>IF(I139="","",A139-WEEKDAY(A139,3))</f>
        <v/>
      </c>
    </row>
    <row r="140">
      <c r="A140" s="12" t="n">
        <v>45819</v>
      </c>
      <c r="B140" s="13">
        <f>IF(ISNUMBER(A140),CHOOSE(WEEKDAY(A140),"일","월","화","수","목","금","토"),"")</f>
        <v/>
      </c>
      <c r="C140" s="14" t="n">
        <v>346300</v>
      </c>
      <c r="D140" s="14" t="n">
        <v>55200</v>
      </c>
      <c r="E140" s="14" t="n">
        <v>2900</v>
      </c>
      <c r="F140" s="14" t="n">
        <v>169400</v>
      </c>
      <c r="G140" s="14" t="n">
        <v>87600</v>
      </c>
      <c r="H140" s="14" t="n">
        <v>35100</v>
      </c>
      <c r="I140" s="15">
        <f>IF(OR(A140="",NOT(N140="")),"",SUM(C140:H140))</f>
        <v/>
      </c>
      <c r="J140" s="16">
        <f>IF(I140="","",SUM(C140:E140))</f>
        <v/>
      </c>
      <c r="K140" s="16">
        <f>IF(I140="","",SUM(F140:H140))</f>
        <v/>
      </c>
      <c r="L140" s="14" t="n">
        <v>43</v>
      </c>
      <c r="M140" s="17" t="inlineStr">
        <is>
          <t>비</t>
        </is>
      </c>
      <c r="N140" s="18">
        <f>IF(COUNTA(A140,C140:H140,L140)=0,"",IF(NOT(ISNUMBER(A140)),"날짜를 확인하세요",IF(A140&gt;TODAY(),"오늘 이후 날짜예요",IF(COUNTIF($A$6:$A$1505,A140)&gt;1,"같은 날짜가 또 있어요",IF(COUNT(C140:H140)&lt;COUNTA(C140:H140),"금액에 글자가 있어요",IF(COUNTA(C140:H140)=0,"금액이 비었어요",IF(COUNTIF(C140:H140,"&lt;0")&gt;0,"금액이 0보다 작아요",IF(AND(L140&lt;&gt;"",OR(NOT(ISNUMBER(L140)),L140&lt;0,L140&lt;&gt;INT(N(L140)))),"손님 수를 확인하세요",""))))))))</f>
        <v/>
      </c>
      <c r="P140">
        <f>IF(I140="","",WEEKDAY(A140,2))</f>
        <v/>
      </c>
      <c r="Q140" s="19">
        <f>IF(I140="","",A140-WEEKDAY(A140,3))</f>
        <v/>
      </c>
    </row>
    <row r="141">
      <c r="A141" s="12" t="n">
        <v>45820</v>
      </c>
      <c r="B141" s="13">
        <f>IF(ISNUMBER(A141),CHOOSE(WEEKDAY(A141),"일","월","화","수","목","금","토"),"")</f>
        <v/>
      </c>
      <c r="C141" s="14" t="n">
        <v>445800</v>
      </c>
      <c r="D141" s="14" t="n">
        <v>56200</v>
      </c>
      <c r="E141" s="14" t="n">
        <v>12600</v>
      </c>
      <c r="F141" s="14" t="n">
        <v>229600</v>
      </c>
      <c r="G141" s="14" t="n">
        <v>118800</v>
      </c>
      <c r="H141" s="14" t="n">
        <v>47500</v>
      </c>
      <c r="I141" s="15">
        <f>IF(OR(A141="",NOT(N141="")),"",SUM(C141:H141))</f>
        <v/>
      </c>
      <c r="J141" s="16">
        <f>IF(I141="","",SUM(C141:E141))</f>
        <v/>
      </c>
      <c r="K141" s="16">
        <f>IF(I141="","",SUM(F141:H141))</f>
        <v/>
      </c>
      <c r="L141" s="14" t="n">
        <v>54</v>
      </c>
      <c r="M141" s="17" t="inlineStr">
        <is>
          <t>비</t>
        </is>
      </c>
      <c r="N141" s="18">
        <f>IF(COUNTA(A141,C141:H141,L141)=0,"",IF(NOT(ISNUMBER(A141)),"날짜를 확인하세요",IF(A141&gt;TODAY(),"오늘 이후 날짜예요",IF(COUNTIF($A$6:$A$1505,A141)&gt;1,"같은 날짜가 또 있어요",IF(COUNT(C141:H141)&lt;COUNTA(C141:H141),"금액에 글자가 있어요",IF(COUNTA(C141:H141)=0,"금액이 비었어요",IF(COUNTIF(C141:H141,"&lt;0")&gt;0,"금액이 0보다 작아요",IF(AND(L141&lt;&gt;"",OR(NOT(ISNUMBER(L141)),L141&lt;0,L141&lt;&gt;INT(N(L141)))),"손님 수를 확인하세요",""))))))))</f>
        <v/>
      </c>
      <c r="P141">
        <f>IF(I141="","",WEEKDAY(A141,2))</f>
        <v/>
      </c>
      <c r="Q141" s="19">
        <f>IF(I141="","",A141-WEEKDAY(A141,3))</f>
        <v/>
      </c>
    </row>
    <row r="142">
      <c r="A142" s="12" t="n">
        <v>45821</v>
      </c>
      <c r="B142" s="13">
        <f>IF(ISNUMBER(A142),CHOOSE(WEEKDAY(A142),"일","월","화","수","목","금","토"),"")</f>
        <v/>
      </c>
      <c r="C142" s="14" t="n">
        <v>626700</v>
      </c>
      <c r="D142" s="14" t="n">
        <v>57800</v>
      </c>
      <c r="E142" s="14" t="n">
        <v>400</v>
      </c>
      <c r="F142" s="14" t="n">
        <v>195200</v>
      </c>
      <c r="G142" s="14" t="n">
        <v>101000</v>
      </c>
      <c r="H142" s="14" t="n">
        <v>40400</v>
      </c>
      <c r="I142" s="15">
        <f>IF(OR(A142="",NOT(N142="")),"",SUM(C142:H142))</f>
        <v/>
      </c>
      <c r="J142" s="16">
        <f>IF(I142="","",SUM(C142:E142))</f>
        <v/>
      </c>
      <c r="K142" s="16">
        <f>IF(I142="","",SUM(F142:H142))</f>
        <v/>
      </c>
      <c r="L142" s="14" t="n">
        <v>67</v>
      </c>
      <c r="M142" s="17" t="n"/>
      <c r="N142" s="18">
        <f>IF(COUNTA(A142,C142:H142,L142)=0,"",IF(NOT(ISNUMBER(A142)),"날짜를 확인하세요",IF(A142&gt;TODAY(),"오늘 이후 날짜예요",IF(COUNTIF($A$6:$A$1505,A142)&gt;1,"같은 날짜가 또 있어요",IF(COUNT(C142:H142)&lt;COUNTA(C142:H142),"금액에 글자가 있어요",IF(COUNTA(C142:H142)=0,"금액이 비었어요",IF(COUNTIF(C142:H142,"&lt;0")&gt;0,"금액이 0보다 작아요",IF(AND(L142&lt;&gt;"",OR(NOT(ISNUMBER(L142)),L142&lt;0,L142&lt;&gt;INT(N(L142)))),"손님 수를 확인하세요",""))))))))</f>
        <v/>
      </c>
      <c r="P142">
        <f>IF(I142="","",WEEKDAY(A142,2))</f>
        <v/>
      </c>
      <c r="Q142" s="19">
        <f>IF(I142="","",A142-WEEKDAY(A142,3))</f>
        <v/>
      </c>
    </row>
    <row r="143">
      <c r="A143" s="12" t="n">
        <v>45822</v>
      </c>
      <c r="B143" s="13">
        <f>IF(ISNUMBER(A143),CHOOSE(WEEKDAY(A143),"일","월","화","수","목","금","토"),"")</f>
        <v/>
      </c>
      <c r="C143" s="14" t="n">
        <v>622500</v>
      </c>
      <c r="D143" s="14" t="n">
        <v>106700</v>
      </c>
      <c r="E143" s="14" t="n">
        <v>34900</v>
      </c>
      <c r="F143" s="14" t="n">
        <v>217400</v>
      </c>
      <c r="G143" s="14" t="n">
        <v>112500</v>
      </c>
      <c r="H143" s="14" t="n">
        <v>45000</v>
      </c>
      <c r="I143" s="15">
        <f>IF(OR(A143="",NOT(N143="")),"",SUM(C143:H143))</f>
        <v/>
      </c>
      <c r="J143" s="16">
        <f>IF(I143="","",SUM(C143:E143))</f>
        <v/>
      </c>
      <c r="K143" s="16">
        <f>IF(I143="","",SUM(F143:H143))</f>
        <v/>
      </c>
      <c r="L143" s="14" t="n">
        <v>73</v>
      </c>
      <c r="M143" s="17" t="n"/>
      <c r="N143" s="18">
        <f>IF(COUNTA(A143,C143:H143,L143)=0,"",IF(NOT(ISNUMBER(A143)),"날짜를 확인하세요",IF(A143&gt;TODAY(),"오늘 이후 날짜예요",IF(COUNTIF($A$6:$A$1505,A143)&gt;1,"같은 날짜가 또 있어요",IF(COUNT(C143:H143)&lt;COUNTA(C143:H143),"금액에 글자가 있어요",IF(COUNTA(C143:H143)=0,"금액이 비었어요",IF(COUNTIF(C143:H143,"&lt;0")&gt;0,"금액이 0보다 작아요",IF(AND(L143&lt;&gt;"",OR(NOT(ISNUMBER(L143)),L143&lt;0,L143&lt;&gt;INT(N(L143)))),"손님 수를 확인하세요",""))))))))</f>
        <v/>
      </c>
      <c r="P143">
        <f>IF(I143="","",WEEKDAY(A143,2))</f>
        <v/>
      </c>
      <c r="Q143" s="19">
        <f>IF(I143="","",A143-WEEKDAY(A143,3))</f>
        <v/>
      </c>
    </row>
    <row r="144">
      <c r="A144" s="12" t="n">
        <v>45824</v>
      </c>
      <c r="B144" s="13">
        <f>IF(ISNUMBER(A144),CHOOSE(WEEKDAY(A144),"일","월","화","수","목","금","토"),"")</f>
        <v/>
      </c>
      <c r="C144" s="14" t="n">
        <v>442000</v>
      </c>
      <c r="D144" s="14" t="n">
        <v>60900</v>
      </c>
      <c r="E144" s="14" t="n">
        <v>25100</v>
      </c>
      <c r="F144" s="14" t="n">
        <v>157800</v>
      </c>
      <c r="G144" s="14" t="n">
        <v>81600</v>
      </c>
      <c r="H144" s="14" t="n">
        <v>32600</v>
      </c>
      <c r="I144" s="15">
        <f>IF(OR(A144="",NOT(N144="")),"",SUM(C144:H144))</f>
        <v/>
      </c>
      <c r="J144" s="16">
        <f>IF(I144="","",SUM(C144:E144))</f>
        <v/>
      </c>
      <c r="K144" s="16">
        <f>IF(I144="","",SUM(F144:H144))</f>
        <v/>
      </c>
      <c r="L144" s="14" t="n">
        <v>52</v>
      </c>
      <c r="M144" s="17" t="n"/>
      <c r="N144" s="18">
        <f>IF(COUNTA(A144,C144:H144,L144)=0,"",IF(NOT(ISNUMBER(A144)),"날짜를 확인하세요",IF(A144&gt;TODAY(),"오늘 이후 날짜예요",IF(COUNTIF($A$6:$A$1505,A144)&gt;1,"같은 날짜가 또 있어요",IF(COUNT(C144:H144)&lt;COUNTA(C144:H144),"금액에 글자가 있어요",IF(COUNTA(C144:H144)=0,"금액이 비었어요",IF(COUNTIF(C144:H144,"&lt;0")&gt;0,"금액이 0보다 작아요",IF(AND(L144&lt;&gt;"",OR(NOT(ISNUMBER(L144)),L144&lt;0,L144&lt;&gt;INT(N(L144)))),"손님 수를 확인하세요",""))))))))</f>
        <v/>
      </c>
      <c r="P144">
        <f>IF(I144="","",WEEKDAY(A144,2))</f>
        <v/>
      </c>
      <c r="Q144" s="19">
        <f>IF(I144="","",A144-WEEKDAY(A144,3))</f>
        <v/>
      </c>
    </row>
    <row r="145">
      <c r="A145" s="12" t="n">
        <v>45825</v>
      </c>
      <c r="B145" s="13">
        <f>IF(ISNUMBER(A145),CHOOSE(WEEKDAY(A145),"일","월","화","수","목","금","토"),"")</f>
        <v/>
      </c>
      <c r="C145" s="14" t="n">
        <v>476900</v>
      </c>
      <c r="D145" s="14" t="n">
        <v>78800</v>
      </c>
      <c r="E145" s="14" t="n">
        <v>9100</v>
      </c>
      <c r="F145" s="14" t="n">
        <v>141900</v>
      </c>
      <c r="G145" s="14" t="n">
        <v>73400</v>
      </c>
      <c r="H145" s="14" t="n">
        <v>29400</v>
      </c>
      <c r="I145" s="15">
        <f>IF(OR(A145="",NOT(N145="")),"",SUM(C145:H145))</f>
        <v/>
      </c>
      <c r="J145" s="16">
        <f>IF(I145="","",SUM(C145:E145))</f>
        <v/>
      </c>
      <c r="K145" s="16">
        <f>IF(I145="","",SUM(F145:H145))</f>
        <v/>
      </c>
      <c r="L145" s="14" t="n">
        <v>53</v>
      </c>
      <c r="M145" s="17" t="n"/>
      <c r="N145" s="18">
        <f>IF(COUNTA(A145,C145:H145,L145)=0,"",IF(NOT(ISNUMBER(A145)),"날짜를 확인하세요",IF(A145&gt;TODAY(),"오늘 이후 날짜예요",IF(COUNTIF($A$6:$A$1505,A145)&gt;1,"같은 날짜가 또 있어요",IF(COUNT(C145:H145)&lt;COUNTA(C145:H145),"금액에 글자가 있어요",IF(COUNTA(C145:H145)=0,"금액이 비었어요",IF(COUNTIF(C145:H145,"&lt;0")&gt;0,"금액이 0보다 작아요",IF(AND(L145&lt;&gt;"",OR(NOT(ISNUMBER(L145)),L145&lt;0,L145&lt;&gt;INT(N(L145)))),"손님 수를 확인하세요",""))))))))</f>
        <v/>
      </c>
      <c r="P145">
        <f>IF(I145="","",WEEKDAY(A145,2))</f>
        <v/>
      </c>
      <c r="Q145" s="19">
        <f>IF(I145="","",A145-WEEKDAY(A145,3))</f>
        <v/>
      </c>
    </row>
    <row r="146">
      <c r="A146" s="12" t="n">
        <v>45826</v>
      </c>
      <c r="B146" s="13">
        <f>IF(ISNUMBER(A146),CHOOSE(WEEKDAY(A146),"일","월","화","수","목","금","토"),"")</f>
        <v/>
      </c>
      <c r="C146" s="14" t="n">
        <v>458800</v>
      </c>
      <c r="D146" s="14" t="n">
        <v>52500</v>
      </c>
      <c r="E146" s="14" t="n">
        <v>7600</v>
      </c>
      <c r="F146" s="14" t="n">
        <v>142400</v>
      </c>
      <c r="G146" s="14" t="n">
        <v>73700</v>
      </c>
      <c r="H146" s="14" t="n">
        <v>29500</v>
      </c>
      <c r="I146" s="15">
        <f>IF(OR(A146="",NOT(N146="")),"",SUM(C146:H146))</f>
        <v/>
      </c>
      <c r="J146" s="16">
        <f>IF(I146="","",SUM(C146:E146))</f>
        <v/>
      </c>
      <c r="K146" s="16">
        <f>IF(I146="","",SUM(F146:H146))</f>
        <v/>
      </c>
      <c r="L146" s="14" t="n">
        <v>50</v>
      </c>
      <c r="M146" s="17" t="n"/>
      <c r="N146" s="18">
        <f>IF(COUNTA(A146,C146:H146,L146)=0,"",IF(NOT(ISNUMBER(A146)),"날짜를 확인하세요",IF(A146&gt;TODAY(),"오늘 이후 날짜예요",IF(COUNTIF($A$6:$A$1505,A146)&gt;1,"같은 날짜가 또 있어요",IF(COUNT(C146:H146)&lt;COUNTA(C146:H146),"금액에 글자가 있어요",IF(COUNTA(C146:H146)=0,"금액이 비었어요",IF(COUNTIF(C146:H146,"&lt;0")&gt;0,"금액이 0보다 작아요",IF(AND(L146&lt;&gt;"",OR(NOT(ISNUMBER(L146)),L146&lt;0,L146&lt;&gt;INT(N(L146)))),"손님 수를 확인하세요",""))))))))</f>
        <v/>
      </c>
      <c r="P146">
        <f>IF(I146="","",WEEKDAY(A146,2))</f>
        <v/>
      </c>
      <c r="Q146" s="19">
        <f>IF(I146="","",A146-WEEKDAY(A146,3))</f>
        <v/>
      </c>
    </row>
    <row r="147">
      <c r="A147" s="12" t="n">
        <v>45827</v>
      </c>
      <c r="B147" s="13">
        <f>IF(ISNUMBER(A147),CHOOSE(WEEKDAY(A147),"일","월","화","수","목","금","토"),"")</f>
        <v/>
      </c>
      <c r="C147" s="14" t="n">
        <v>571700</v>
      </c>
      <c r="D147" s="14" t="n">
        <v>38500</v>
      </c>
      <c r="E147" s="14" t="n">
        <v>8700</v>
      </c>
      <c r="F147" s="14" t="n">
        <v>142700</v>
      </c>
      <c r="G147" s="14" t="n">
        <v>73800</v>
      </c>
      <c r="H147" s="14" t="n">
        <v>29600</v>
      </c>
      <c r="I147" s="15">
        <f>IF(OR(A147="",NOT(N147="")),"",SUM(C147:H147))</f>
        <v/>
      </c>
      <c r="J147" s="16">
        <f>IF(I147="","",SUM(C147:E147))</f>
        <v/>
      </c>
      <c r="K147" s="16">
        <f>IF(I147="","",SUM(F147:H147))</f>
        <v/>
      </c>
      <c r="L147" s="14" t="n">
        <v>58</v>
      </c>
      <c r="M147" s="17" t="n"/>
      <c r="N147" s="18">
        <f>IF(COUNTA(A147,C147:H147,L147)=0,"",IF(NOT(ISNUMBER(A147)),"날짜를 확인하세요",IF(A147&gt;TODAY(),"오늘 이후 날짜예요",IF(COUNTIF($A$6:$A$1505,A147)&gt;1,"같은 날짜가 또 있어요",IF(COUNT(C147:H147)&lt;COUNTA(C147:H147),"금액에 글자가 있어요",IF(COUNTA(C147:H147)=0,"금액이 비었어요",IF(COUNTIF(C147:H147,"&lt;0")&gt;0,"금액이 0보다 작아요",IF(AND(L147&lt;&gt;"",OR(NOT(ISNUMBER(L147)),L147&lt;0,L147&lt;&gt;INT(N(L147)))),"손님 수를 확인하세요",""))))))))</f>
        <v/>
      </c>
      <c r="P147">
        <f>IF(I147="","",WEEKDAY(A147,2))</f>
        <v/>
      </c>
      <c r="Q147" s="19">
        <f>IF(I147="","",A147-WEEKDAY(A147,3))</f>
        <v/>
      </c>
    </row>
    <row r="148">
      <c r="A148" s="12" t="n">
        <v>45828</v>
      </c>
      <c r="B148" s="13">
        <f>IF(ISNUMBER(A148),CHOOSE(WEEKDAY(A148),"일","월","화","수","목","금","토"),"")</f>
        <v/>
      </c>
      <c r="C148" s="14" t="n">
        <v>576400</v>
      </c>
      <c r="D148" s="14" t="n">
        <v>97600</v>
      </c>
      <c r="E148" s="14" t="n">
        <v>26500</v>
      </c>
      <c r="F148" s="14" t="n">
        <v>218400</v>
      </c>
      <c r="G148" s="14" t="n">
        <v>113000</v>
      </c>
      <c r="H148" s="14" t="n">
        <v>45100</v>
      </c>
      <c r="I148" s="15">
        <f>IF(OR(A148="",NOT(N148="")),"",SUM(C148:H148))</f>
        <v/>
      </c>
      <c r="J148" s="16">
        <f>IF(I148="","",SUM(C148:E148))</f>
        <v/>
      </c>
      <c r="K148" s="16">
        <f>IF(I148="","",SUM(F148:H148))</f>
        <v/>
      </c>
      <c r="L148" s="14" t="n">
        <v>70</v>
      </c>
      <c r="M148" s="17" t="n"/>
      <c r="N148" s="18">
        <f>IF(COUNTA(A148,C148:H148,L148)=0,"",IF(NOT(ISNUMBER(A148)),"날짜를 확인하세요",IF(A148&gt;TODAY(),"오늘 이후 날짜예요",IF(COUNTIF($A$6:$A$1505,A148)&gt;1,"같은 날짜가 또 있어요",IF(COUNT(C148:H148)&lt;COUNTA(C148:H148),"금액에 글자가 있어요",IF(COUNTA(C148:H148)=0,"금액이 비었어요",IF(COUNTIF(C148:H148,"&lt;0")&gt;0,"금액이 0보다 작아요",IF(AND(L148&lt;&gt;"",OR(NOT(ISNUMBER(L148)),L148&lt;0,L148&lt;&gt;INT(N(L148)))),"손님 수를 확인하세요",""))))))))</f>
        <v/>
      </c>
      <c r="P148">
        <f>IF(I148="","",WEEKDAY(A148,2))</f>
        <v/>
      </c>
      <c r="Q148" s="19">
        <f>IF(I148="","",A148-WEEKDAY(A148,3))</f>
        <v/>
      </c>
    </row>
    <row r="149">
      <c r="A149" s="12" t="n">
        <v>45829</v>
      </c>
      <c r="B149" s="13">
        <f>IF(ISNUMBER(A149),CHOOSE(WEEKDAY(A149),"일","월","화","수","목","금","토"),"")</f>
        <v/>
      </c>
      <c r="C149" s="14" t="n">
        <v>671200</v>
      </c>
      <c r="D149" s="14" t="n">
        <v>47100</v>
      </c>
      <c r="E149" s="14" t="n">
        <v>15300</v>
      </c>
      <c r="F149" s="14" t="n">
        <v>270200</v>
      </c>
      <c r="G149" s="14" t="n">
        <v>139800</v>
      </c>
      <c r="H149" s="14" t="n">
        <v>55900</v>
      </c>
      <c r="I149" s="15">
        <f>IF(OR(A149="",NOT(N149="")),"",SUM(C149:H149))</f>
        <v/>
      </c>
      <c r="J149" s="16">
        <f>IF(I149="","",SUM(C149:E149))</f>
        <v/>
      </c>
      <c r="K149" s="16">
        <f>IF(I149="","",SUM(F149:H149))</f>
        <v/>
      </c>
      <c r="L149" s="14" t="n">
        <v>75</v>
      </c>
      <c r="M149" s="17" t="n"/>
      <c r="N149" s="18">
        <f>IF(COUNTA(A149,C149:H149,L149)=0,"",IF(NOT(ISNUMBER(A149)),"날짜를 확인하세요",IF(A149&gt;TODAY(),"오늘 이후 날짜예요",IF(COUNTIF($A$6:$A$1505,A149)&gt;1,"같은 날짜가 또 있어요",IF(COUNT(C149:H149)&lt;COUNTA(C149:H149),"금액에 글자가 있어요",IF(COUNTA(C149:H149)=0,"금액이 비었어요",IF(COUNTIF(C149:H149,"&lt;0")&gt;0,"금액이 0보다 작아요",IF(AND(L149&lt;&gt;"",OR(NOT(ISNUMBER(L149)),L149&lt;0,L149&lt;&gt;INT(N(L149)))),"손님 수를 확인하세요",""))))))))</f>
        <v/>
      </c>
      <c r="P149">
        <f>IF(I149="","",WEEKDAY(A149,2))</f>
        <v/>
      </c>
      <c r="Q149" s="19">
        <f>IF(I149="","",A149-WEEKDAY(A149,3))</f>
        <v/>
      </c>
    </row>
    <row r="150">
      <c r="A150" s="12" t="n">
        <v>45831</v>
      </c>
      <c r="B150" s="13">
        <f>IF(ISNUMBER(A150),CHOOSE(WEEKDAY(A150),"일","월","화","수","목","금","토"),"")</f>
        <v/>
      </c>
      <c r="C150" s="14" t="n">
        <v>468600</v>
      </c>
      <c r="D150" s="14" t="n">
        <v>36000</v>
      </c>
      <c r="E150" s="14" t="n">
        <v>18200</v>
      </c>
      <c r="F150" s="14" t="n">
        <v>134100</v>
      </c>
      <c r="G150" s="14" t="n">
        <v>69400</v>
      </c>
      <c r="H150" s="14" t="n">
        <v>27700</v>
      </c>
      <c r="I150" s="15">
        <f>IF(OR(A150="",NOT(N150="")),"",SUM(C150:H150))</f>
        <v/>
      </c>
      <c r="J150" s="16">
        <f>IF(I150="","",SUM(C150:E150))</f>
        <v/>
      </c>
      <c r="K150" s="16">
        <f>IF(I150="","",SUM(F150:H150))</f>
        <v/>
      </c>
      <c r="L150" s="14" t="n">
        <v>50</v>
      </c>
      <c r="M150" s="17" t="n"/>
      <c r="N150" s="18">
        <f>IF(COUNTA(A150,C150:H150,L150)=0,"",IF(NOT(ISNUMBER(A150)),"날짜를 확인하세요",IF(A150&gt;TODAY(),"오늘 이후 날짜예요",IF(COUNTIF($A$6:$A$1505,A150)&gt;1,"같은 날짜가 또 있어요",IF(COUNT(C150:H150)&lt;COUNTA(C150:H150),"금액에 글자가 있어요",IF(COUNTA(C150:H150)=0,"금액이 비었어요",IF(COUNTIF(C150:H150,"&lt;0")&gt;0,"금액이 0보다 작아요",IF(AND(L150&lt;&gt;"",OR(NOT(ISNUMBER(L150)),L150&lt;0,L150&lt;&gt;INT(N(L150)))),"손님 수를 확인하세요",""))))))))</f>
        <v/>
      </c>
      <c r="P150">
        <f>IF(I150="","",WEEKDAY(A150,2))</f>
        <v/>
      </c>
      <c r="Q150" s="19">
        <f>IF(I150="","",A150-WEEKDAY(A150,3))</f>
        <v/>
      </c>
    </row>
    <row r="151">
      <c r="A151" s="12" t="n">
        <v>45832</v>
      </c>
      <c r="B151" s="13">
        <f>IF(ISNUMBER(A151),CHOOSE(WEEKDAY(A151),"일","월","화","수","목","금","토"),"")</f>
        <v/>
      </c>
      <c r="C151" s="14" t="n">
        <v>460800</v>
      </c>
      <c r="D151" s="14" t="n">
        <v>68600</v>
      </c>
      <c r="E151" s="14" t="n">
        <v>25300</v>
      </c>
      <c r="F151" s="14" t="n">
        <v>143100</v>
      </c>
      <c r="G151" s="14" t="n">
        <v>74000</v>
      </c>
      <c r="H151" s="14" t="n">
        <v>29700</v>
      </c>
      <c r="I151" s="15">
        <f>IF(OR(A151="",NOT(N151="")),"",SUM(C151:H151))</f>
        <v/>
      </c>
      <c r="J151" s="16">
        <f>IF(I151="","",SUM(C151:E151))</f>
        <v/>
      </c>
      <c r="K151" s="16">
        <f>IF(I151="","",SUM(F151:H151))</f>
        <v/>
      </c>
      <c r="L151" s="14" t="n">
        <v>53</v>
      </c>
      <c r="M151" s="17" t="n"/>
      <c r="N151" s="18">
        <f>IF(COUNTA(A151,C151:H151,L151)=0,"",IF(NOT(ISNUMBER(A151)),"날짜를 확인하세요",IF(A151&gt;TODAY(),"오늘 이후 날짜예요",IF(COUNTIF($A$6:$A$1505,A151)&gt;1,"같은 날짜가 또 있어요",IF(COUNT(C151:H151)&lt;COUNTA(C151:H151),"금액에 글자가 있어요",IF(COUNTA(C151:H151)=0,"금액이 비었어요",IF(COUNTIF(C151:H151,"&lt;0")&gt;0,"금액이 0보다 작아요",IF(AND(L151&lt;&gt;"",OR(NOT(ISNUMBER(L151)),L151&lt;0,L151&lt;&gt;INT(N(L151)))),"손님 수를 확인하세요",""))))))))</f>
        <v/>
      </c>
      <c r="P151">
        <f>IF(I151="","",WEEKDAY(A151,2))</f>
        <v/>
      </c>
      <c r="Q151" s="19">
        <f>IF(I151="","",A151-WEEKDAY(A151,3))</f>
        <v/>
      </c>
    </row>
    <row r="152">
      <c r="A152" s="12" t="n">
        <v>45833</v>
      </c>
      <c r="B152" s="13">
        <f>IF(ISNUMBER(A152),CHOOSE(WEEKDAY(A152),"일","월","화","수","목","금","토"),"")</f>
        <v/>
      </c>
      <c r="C152" s="14" t="n">
        <v>555700</v>
      </c>
      <c r="D152" s="14" t="n">
        <v>59600</v>
      </c>
      <c r="E152" s="14" t="n">
        <v>4500</v>
      </c>
      <c r="F152" s="14" t="n">
        <v>175600</v>
      </c>
      <c r="G152" s="14" t="n">
        <v>90800</v>
      </c>
      <c r="H152" s="14" t="n">
        <v>36300</v>
      </c>
      <c r="I152" s="15">
        <f>IF(OR(A152="",NOT(N152="")),"",SUM(C152:H152))</f>
        <v/>
      </c>
      <c r="J152" s="16">
        <f>IF(I152="","",SUM(C152:E152))</f>
        <v/>
      </c>
      <c r="K152" s="16">
        <f>IF(I152="","",SUM(F152:H152))</f>
        <v/>
      </c>
      <c r="L152" s="14" t="n">
        <v>61</v>
      </c>
      <c r="M152" s="17" t="n"/>
      <c r="N152" s="18">
        <f>IF(COUNTA(A152,C152:H152,L152)=0,"",IF(NOT(ISNUMBER(A152)),"날짜를 확인하세요",IF(A152&gt;TODAY(),"오늘 이후 날짜예요",IF(COUNTIF($A$6:$A$1505,A152)&gt;1,"같은 날짜가 또 있어요",IF(COUNT(C152:H152)&lt;COUNTA(C152:H152),"금액에 글자가 있어요",IF(COUNTA(C152:H152)=0,"금액이 비었어요",IF(COUNTIF(C152:H152,"&lt;0")&gt;0,"금액이 0보다 작아요",IF(AND(L152&lt;&gt;"",OR(NOT(ISNUMBER(L152)),L152&lt;0,L152&lt;&gt;INT(N(L152)))),"손님 수를 확인하세요",""))))))))</f>
        <v/>
      </c>
      <c r="P152">
        <f>IF(I152="","",WEEKDAY(A152,2))</f>
        <v/>
      </c>
      <c r="Q152" s="19">
        <f>IF(I152="","",A152-WEEKDAY(A152,3))</f>
        <v/>
      </c>
    </row>
    <row r="153">
      <c r="A153" s="12" t="n">
        <v>45834</v>
      </c>
      <c r="B153" s="13">
        <f>IF(ISNUMBER(A153),CHOOSE(WEEKDAY(A153),"일","월","화","수","목","금","토"),"")</f>
        <v/>
      </c>
      <c r="C153" s="14" t="n">
        <v>625400</v>
      </c>
      <c r="D153" s="14" t="n">
        <v>61900</v>
      </c>
      <c r="E153" s="14" t="n">
        <v>30700</v>
      </c>
      <c r="F153" s="14" t="n">
        <v>152800</v>
      </c>
      <c r="G153" s="14" t="n">
        <v>79000</v>
      </c>
      <c r="H153" s="14" t="n">
        <v>31700</v>
      </c>
      <c r="I153" s="15">
        <f>IF(OR(A153="",NOT(N153="")),"",SUM(C153:H153))</f>
        <v/>
      </c>
      <c r="J153" s="16">
        <f>IF(I153="","",SUM(C153:E153))</f>
        <v/>
      </c>
      <c r="K153" s="16">
        <f>IF(I153="","",SUM(F153:H153))</f>
        <v/>
      </c>
      <c r="L153" s="14" t="n">
        <v>66</v>
      </c>
      <c r="M153" s="17" t="n"/>
      <c r="N153" s="18">
        <f>IF(COUNTA(A153,C153:H153,L153)=0,"",IF(NOT(ISNUMBER(A153)),"날짜를 확인하세요",IF(A153&gt;TODAY(),"오늘 이후 날짜예요",IF(COUNTIF($A$6:$A$1505,A153)&gt;1,"같은 날짜가 또 있어요",IF(COUNT(C153:H153)&lt;COUNTA(C153:H153),"금액에 글자가 있어요",IF(COUNTA(C153:H153)=0,"금액이 비었어요",IF(COUNTIF(C153:H153,"&lt;0")&gt;0,"금액이 0보다 작아요",IF(AND(L153&lt;&gt;"",OR(NOT(ISNUMBER(L153)),L153&lt;0,L153&lt;&gt;INT(N(L153)))),"손님 수를 확인하세요",""))))))))</f>
        <v/>
      </c>
      <c r="P153">
        <f>IF(I153="","",WEEKDAY(A153,2))</f>
        <v/>
      </c>
      <c r="Q153" s="19">
        <f>IF(I153="","",A153-WEEKDAY(A153,3))</f>
        <v/>
      </c>
    </row>
    <row r="154">
      <c r="A154" s="12" t="n">
        <v>45835</v>
      </c>
      <c r="B154" s="13">
        <f>IF(ISNUMBER(A154),CHOOSE(WEEKDAY(A154),"일","월","화","수","목","금","토"),"")</f>
        <v/>
      </c>
      <c r="C154" s="14" t="n">
        <v>545900</v>
      </c>
      <c r="D154" s="14" t="n">
        <v>80500</v>
      </c>
      <c r="E154" s="14" t="n">
        <v>17600</v>
      </c>
      <c r="F154" s="14" t="n">
        <v>219200</v>
      </c>
      <c r="G154" s="14" t="n">
        <v>113400</v>
      </c>
      <c r="H154" s="14" t="n">
        <v>45400</v>
      </c>
      <c r="I154" s="15">
        <f>IF(OR(A154="",NOT(N154="")),"",SUM(C154:H154))</f>
        <v/>
      </c>
      <c r="J154" s="16">
        <f>IF(I154="","",SUM(C154:E154))</f>
        <v/>
      </c>
      <c r="K154" s="16">
        <f>IF(I154="","",SUM(F154:H154))</f>
        <v/>
      </c>
      <c r="L154" s="14" t="n">
        <v>64</v>
      </c>
      <c r="M154" s="17" t="n"/>
      <c r="N154" s="18">
        <f>IF(COUNTA(A154,C154:H154,L154)=0,"",IF(NOT(ISNUMBER(A154)),"날짜를 확인하세요",IF(A154&gt;TODAY(),"오늘 이후 날짜예요",IF(COUNTIF($A$6:$A$1505,A154)&gt;1,"같은 날짜가 또 있어요",IF(COUNT(C154:H154)&lt;COUNTA(C154:H154),"금액에 글자가 있어요",IF(COUNTA(C154:H154)=0,"금액이 비었어요",IF(COUNTIF(C154:H154,"&lt;0")&gt;0,"금액이 0보다 작아요",IF(AND(L154&lt;&gt;"",OR(NOT(ISNUMBER(L154)),L154&lt;0,L154&lt;&gt;INT(N(L154)))),"손님 수를 확인하세요",""))))))))</f>
        <v/>
      </c>
      <c r="P154">
        <f>IF(I154="","",WEEKDAY(A154,2))</f>
        <v/>
      </c>
      <c r="Q154" s="19">
        <f>IF(I154="","",A154-WEEKDAY(A154,3))</f>
        <v/>
      </c>
    </row>
    <row r="155">
      <c r="A155" s="12" t="n">
        <v>45836</v>
      </c>
      <c r="B155" s="13">
        <f>IF(ISNUMBER(A155),CHOOSE(WEEKDAY(A155),"일","월","화","수","목","금","토"),"")</f>
        <v/>
      </c>
      <c r="C155" s="14" t="n">
        <v>653000</v>
      </c>
      <c r="D155" s="14" t="n">
        <v>64900</v>
      </c>
      <c r="E155" s="14" t="n">
        <v>28600</v>
      </c>
      <c r="F155" s="14" t="n">
        <v>212300</v>
      </c>
      <c r="G155" s="14" t="n">
        <v>109800</v>
      </c>
      <c r="H155" s="14" t="n">
        <v>43900</v>
      </c>
      <c r="I155" s="15">
        <f>IF(OR(A155="",NOT(N155="")),"",SUM(C155:H155))</f>
        <v/>
      </c>
      <c r="J155" s="16">
        <f>IF(I155="","",SUM(C155:E155))</f>
        <v/>
      </c>
      <c r="K155" s="16">
        <f>IF(I155="","",SUM(F155:H155))</f>
        <v/>
      </c>
      <c r="L155" s="14" t="n">
        <v>70</v>
      </c>
      <c r="M155" s="17" t="n"/>
      <c r="N155" s="18">
        <f>IF(COUNTA(A155,C155:H155,L155)=0,"",IF(NOT(ISNUMBER(A155)),"날짜를 확인하세요",IF(A155&gt;TODAY(),"오늘 이후 날짜예요",IF(COUNTIF($A$6:$A$1505,A155)&gt;1,"같은 날짜가 또 있어요",IF(COUNT(C155:H155)&lt;COUNTA(C155:H155),"금액에 글자가 있어요",IF(COUNTA(C155:H155)=0,"금액이 비었어요",IF(COUNTIF(C155:H155,"&lt;0")&gt;0,"금액이 0보다 작아요",IF(AND(L155&lt;&gt;"",OR(NOT(ISNUMBER(L155)),L155&lt;0,L155&lt;&gt;INT(N(L155)))),"손님 수를 확인하세요",""))))))))</f>
        <v/>
      </c>
      <c r="P155">
        <f>IF(I155="","",WEEKDAY(A155,2))</f>
        <v/>
      </c>
      <c r="Q155" s="19">
        <f>IF(I155="","",A155-WEEKDAY(A155,3))</f>
        <v/>
      </c>
    </row>
    <row r="156">
      <c r="A156" s="12" t="n">
        <v>45838</v>
      </c>
      <c r="B156" s="13">
        <f>IF(ISNUMBER(A156),CHOOSE(WEEKDAY(A156),"일","월","화","수","목","금","토"),"")</f>
        <v/>
      </c>
      <c r="C156" s="14" t="n">
        <v>376300</v>
      </c>
      <c r="D156" s="14" t="n">
        <v>44600</v>
      </c>
      <c r="E156" s="14" t="n">
        <v>3000</v>
      </c>
      <c r="F156" s="14" t="n">
        <v>205400</v>
      </c>
      <c r="G156" s="14" t="n">
        <v>106200</v>
      </c>
      <c r="H156" s="14" t="n">
        <v>42500</v>
      </c>
      <c r="I156" s="15">
        <f>IF(OR(A156="",NOT(N156="")),"",SUM(C156:H156))</f>
        <v/>
      </c>
      <c r="J156" s="16">
        <f>IF(I156="","",SUM(C156:E156))</f>
        <v/>
      </c>
      <c r="K156" s="16">
        <f>IF(I156="","",SUM(F156:H156))</f>
        <v/>
      </c>
      <c r="L156" s="14" t="n">
        <v>46</v>
      </c>
      <c r="M156" s="17" t="inlineStr">
        <is>
          <t>비</t>
        </is>
      </c>
      <c r="N156" s="18">
        <f>IF(COUNTA(A156,C156:H156,L156)=0,"",IF(NOT(ISNUMBER(A156)),"날짜를 확인하세요",IF(A156&gt;TODAY(),"오늘 이후 날짜예요",IF(COUNTIF($A$6:$A$1505,A156)&gt;1,"같은 날짜가 또 있어요",IF(COUNT(C156:H156)&lt;COUNTA(C156:H156),"금액에 글자가 있어요",IF(COUNTA(C156:H156)=0,"금액이 비었어요",IF(COUNTIF(C156:H156,"&lt;0")&gt;0,"금액이 0보다 작아요",IF(AND(L156&lt;&gt;"",OR(NOT(ISNUMBER(L156)),L156&lt;0,L156&lt;&gt;INT(N(L156)))),"손님 수를 확인하세요",""))))))))</f>
        <v/>
      </c>
      <c r="P156">
        <f>IF(I156="","",WEEKDAY(A156,2))</f>
        <v/>
      </c>
      <c r="Q156" s="19">
        <f>IF(I156="","",A156-WEEKDAY(A156,3))</f>
        <v/>
      </c>
    </row>
    <row r="157">
      <c r="A157" s="12" t="n">
        <v>45839</v>
      </c>
      <c r="B157" s="13">
        <f>IF(ISNUMBER(A157),CHOOSE(WEEKDAY(A157),"일","월","화","수","목","금","토"),"")</f>
        <v/>
      </c>
      <c r="C157" s="14" t="n">
        <v>283100</v>
      </c>
      <c r="D157" s="14" t="n">
        <v>44600</v>
      </c>
      <c r="E157" s="14" t="n">
        <v>10300</v>
      </c>
      <c r="F157" s="14" t="n">
        <v>181800</v>
      </c>
      <c r="G157" s="14" t="n">
        <v>94000</v>
      </c>
      <c r="H157" s="14" t="n">
        <v>37700</v>
      </c>
      <c r="I157" s="15">
        <f>IF(OR(A157="",NOT(N157="")),"",SUM(C157:H157))</f>
        <v/>
      </c>
      <c r="J157" s="16">
        <f>IF(I157="","",SUM(C157:E157))</f>
        <v/>
      </c>
      <c r="K157" s="16">
        <f>IF(I157="","",SUM(F157:H157))</f>
        <v/>
      </c>
      <c r="L157" s="14" t="n">
        <v>39</v>
      </c>
      <c r="M157" s="17" t="inlineStr">
        <is>
          <t>비</t>
        </is>
      </c>
      <c r="N157" s="18">
        <f>IF(COUNTA(A157,C157:H157,L157)=0,"",IF(NOT(ISNUMBER(A157)),"날짜를 확인하세요",IF(A157&gt;TODAY(),"오늘 이후 날짜예요",IF(COUNTIF($A$6:$A$1505,A157)&gt;1,"같은 날짜가 또 있어요",IF(COUNT(C157:H157)&lt;COUNTA(C157:H157),"금액에 글자가 있어요",IF(COUNTA(C157:H157)=0,"금액이 비었어요",IF(COUNTIF(C157:H157,"&lt;0")&gt;0,"금액이 0보다 작아요",IF(AND(L157&lt;&gt;"",OR(NOT(ISNUMBER(L157)),L157&lt;0,L157&lt;&gt;INT(N(L157)))),"손님 수를 확인하세요",""))))))))</f>
        <v/>
      </c>
      <c r="P157">
        <f>IF(I157="","",WEEKDAY(A157,2))</f>
        <v/>
      </c>
      <c r="Q157" s="19">
        <f>IF(I157="","",A157-WEEKDAY(A157,3))</f>
        <v/>
      </c>
    </row>
    <row r="158">
      <c r="A158" s="12" t="n">
        <v>45840</v>
      </c>
      <c r="B158" s="13">
        <f>IF(ISNUMBER(A158),CHOOSE(WEEKDAY(A158),"일","월","화","수","목","금","토"),"")</f>
        <v/>
      </c>
      <c r="C158" s="14" t="n">
        <v>563100</v>
      </c>
      <c r="D158" s="14" t="n">
        <v>61100</v>
      </c>
      <c r="E158" s="14" t="n">
        <v>12700</v>
      </c>
      <c r="F158" s="14" t="n">
        <v>138700</v>
      </c>
      <c r="G158" s="14" t="n">
        <v>71700</v>
      </c>
      <c r="H158" s="14" t="n">
        <v>28700</v>
      </c>
      <c r="I158" s="15">
        <f>IF(OR(A158="",NOT(N158="")),"",SUM(C158:H158))</f>
        <v/>
      </c>
      <c r="J158" s="16">
        <f>IF(I158="","",SUM(C158:E158))</f>
        <v/>
      </c>
      <c r="K158" s="16">
        <f>IF(I158="","",SUM(F158:H158))</f>
        <v/>
      </c>
      <c r="L158" s="14" t="n">
        <v>58</v>
      </c>
      <c r="M158" s="17" t="n"/>
      <c r="N158" s="18">
        <f>IF(COUNTA(A158,C158:H158,L158)=0,"",IF(NOT(ISNUMBER(A158)),"날짜를 확인하세요",IF(A158&gt;TODAY(),"오늘 이후 날짜예요",IF(COUNTIF($A$6:$A$1505,A158)&gt;1,"같은 날짜가 또 있어요",IF(COUNT(C158:H158)&lt;COUNTA(C158:H158),"금액에 글자가 있어요",IF(COUNTA(C158:H158)=0,"금액이 비었어요",IF(COUNTIF(C158:H158,"&lt;0")&gt;0,"금액이 0보다 작아요",IF(AND(L158&lt;&gt;"",OR(NOT(ISNUMBER(L158)),L158&lt;0,L158&lt;&gt;INT(N(L158)))),"손님 수를 확인하세요",""))))))))</f>
        <v/>
      </c>
      <c r="P158">
        <f>IF(I158="","",WEEKDAY(A158,2))</f>
        <v/>
      </c>
      <c r="Q158" s="19">
        <f>IF(I158="","",A158-WEEKDAY(A158,3))</f>
        <v/>
      </c>
    </row>
    <row r="159">
      <c r="A159" s="12" t="n">
        <v>45841</v>
      </c>
      <c r="B159" s="13">
        <f>IF(ISNUMBER(A159),CHOOSE(WEEKDAY(A159),"일","월","화","수","목","금","토"),"")</f>
        <v/>
      </c>
      <c r="C159" s="14" t="n">
        <v>618500</v>
      </c>
      <c r="D159" s="14" t="n">
        <v>86000</v>
      </c>
      <c r="E159" s="14" t="n">
        <v>6200</v>
      </c>
      <c r="F159" s="14" t="n">
        <v>158200</v>
      </c>
      <c r="G159" s="14" t="n">
        <v>81800</v>
      </c>
      <c r="H159" s="14" t="n">
        <v>32800</v>
      </c>
      <c r="I159" s="15">
        <f>IF(OR(A159="",NOT(N159="")),"",SUM(C159:H159))</f>
        <v/>
      </c>
      <c r="J159" s="16">
        <f>IF(I159="","",SUM(C159:E159))</f>
        <v/>
      </c>
      <c r="K159" s="16">
        <f>IF(I159="","",SUM(F159:H159))</f>
        <v/>
      </c>
      <c r="L159" s="14" t="n">
        <v>66</v>
      </c>
      <c r="M159" s="17" t="n"/>
      <c r="N159" s="18">
        <f>IF(COUNTA(A159,C159:H159,L159)=0,"",IF(NOT(ISNUMBER(A159)),"날짜를 확인하세요",IF(A159&gt;TODAY(),"오늘 이후 날짜예요",IF(COUNTIF($A$6:$A$1505,A159)&gt;1,"같은 날짜가 또 있어요",IF(COUNT(C159:H159)&lt;COUNTA(C159:H159),"금액에 글자가 있어요",IF(COUNTA(C159:H159)=0,"금액이 비었어요",IF(COUNTIF(C159:H159,"&lt;0")&gt;0,"금액이 0보다 작아요",IF(AND(L159&lt;&gt;"",OR(NOT(ISNUMBER(L159)),L159&lt;0,L159&lt;&gt;INT(N(L159)))),"손님 수를 확인하세요",""))))))))</f>
        <v/>
      </c>
      <c r="P159">
        <f>IF(I159="","",WEEKDAY(A159,2))</f>
        <v/>
      </c>
      <c r="Q159" s="19">
        <f>IF(I159="","",A159-WEEKDAY(A159,3))</f>
        <v/>
      </c>
    </row>
    <row r="160">
      <c r="A160" s="12" t="n">
        <v>45842</v>
      </c>
      <c r="B160" s="13">
        <f>IF(ISNUMBER(A160),CHOOSE(WEEKDAY(A160),"일","월","화","수","목","금","토"),"")</f>
        <v/>
      </c>
      <c r="C160" s="14" t="n">
        <v>586300</v>
      </c>
      <c r="D160" s="14" t="n">
        <v>56700</v>
      </c>
      <c r="E160" s="14" t="n">
        <v>6400</v>
      </c>
      <c r="F160" s="14" t="n">
        <v>215800</v>
      </c>
      <c r="G160" s="14" t="n">
        <v>111600</v>
      </c>
      <c r="H160" s="14" t="n">
        <v>44700</v>
      </c>
      <c r="I160" s="15">
        <f>IF(OR(A160="",NOT(N160="")),"",SUM(C160:H160))</f>
        <v/>
      </c>
      <c r="J160" s="16">
        <f>IF(I160="","",SUM(C160:E160))</f>
        <v/>
      </c>
      <c r="K160" s="16">
        <f>IF(I160="","",SUM(F160:H160))</f>
        <v/>
      </c>
      <c r="L160" s="14" t="n">
        <v>65</v>
      </c>
      <c r="M160" s="17" t="n"/>
      <c r="N160" s="18">
        <f>IF(COUNTA(A160,C160:H160,L160)=0,"",IF(NOT(ISNUMBER(A160)),"날짜를 확인하세요",IF(A160&gt;TODAY(),"오늘 이후 날짜예요",IF(COUNTIF($A$6:$A$1505,A160)&gt;1,"같은 날짜가 또 있어요",IF(COUNT(C160:H160)&lt;COUNTA(C160:H160),"금액에 글자가 있어요",IF(COUNTA(C160:H160)=0,"금액이 비었어요",IF(COUNTIF(C160:H160,"&lt;0")&gt;0,"금액이 0보다 작아요",IF(AND(L160&lt;&gt;"",OR(NOT(ISNUMBER(L160)),L160&lt;0,L160&lt;&gt;INT(N(L160)))),"손님 수를 확인하세요",""))))))))</f>
        <v/>
      </c>
      <c r="P160">
        <f>IF(I160="","",WEEKDAY(A160,2))</f>
        <v/>
      </c>
      <c r="Q160" s="19">
        <f>IF(I160="","",A160-WEEKDAY(A160,3))</f>
        <v/>
      </c>
    </row>
    <row r="161">
      <c r="A161" s="12" t="n">
        <v>45843</v>
      </c>
      <c r="B161" s="13">
        <f>IF(ISNUMBER(A161),CHOOSE(WEEKDAY(A161),"일","월","화","수","목","금","토"),"")</f>
        <v/>
      </c>
      <c r="C161" s="14" t="n">
        <v>479000</v>
      </c>
      <c r="D161" s="14" t="n">
        <v>41900</v>
      </c>
      <c r="E161" s="14" t="n">
        <v>8100</v>
      </c>
      <c r="F161" s="14" t="n">
        <v>268800</v>
      </c>
      <c r="G161" s="14" t="n">
        <v>139000</v>
      </c>
      <c r="H161" s="14" t="n">
        <v>55700</v>
      </c>
      <c r="I161" s="15">
        <f>IF(OR(A161="",NOT(N161="")),"",SUM(C161:H161))</f>
        <v/>
      </c>
      <c r="J161" s="16">
        <f>IF(I161="","",SUM(C161:E161))</f>
        <v/>
      </c>
      <c r="K161" s="16">
        <f>IF(I161="","",SUM(F161:H161))</f>
        <v/>
      </c>
      <c r="L161" s="14" t="n">
        <v>59</v>
      </c>
      <c r="M161" s="17" t="inlineStr">
        <is>
          <t>비</t>
        </is>
      </c>
      <c r="N161" s="18">
        <f>IF(COUNTA(A161,C161:H161,L161)=0,"",IF(NOT(ISNUMBER(A161)),"날짜를 확인하세요",IF(A161&gt;TODAY(),"오늘 이후 날짜예요",IF(COUNTIF($A$6:$A$1505,A161)&gt;1,"같은 날짜가 또 있어요",IF(COUNT(C161:H161)&lt;COUNTA(C161:H161),"금액에 글자가 있어요",IF(COUNTA(C161:H161)=0,"금액이 비었어요",IF(COUNTIF(C161:H161,"&lt;0")&gt;0,"금액이 0보다 작아요",IF(AND(L161&lt;&gt;"",OR(NOT(ISNUMBER(L161)),L161&lt;0,L161&lt;&gt;INT(N(L161)))),"손님 수를 확인하세요",""))))))))</f>
        <v/>
      </c>
      <c r="P161">
        <f>IF(I161="","",WEEKDAY(A161,2))</f>
        <v/>
      </c>
      <c r="Q161" s="19">
        <f>IF(I161="","",A161-WEEKDAY(A161,3))</f>
        <v/>
      </c>
    </row>
    <row r="162">
      <c r="A162" s="12" t="n">
        <v>45845</v>
      </c>
      <c r="B162" s="13">
        <f>IF(ISNUMBER(A162),CHOOSE(WEEKDAY(A162),"일","월","화","수","목","금","토"),"")</f>
        <v/>
      </c>
      <c r="C162" s="14" t="n">
        <v>482000</v>
      </c>
      <c r="D162" s="14" t="n">
        <v>79200</v>
      </c>
      <c r="E162" s="14" t="n">
        <v>11500</v>
      </c>
      <c r="F162" s="14" t="n">
        <v>129200</v>
      </c>
      <c r="G162" s="14" t="n">
        <v>66800</v>
      </c>
      <c r="H162" s="14" t="n">
        <v>26800</v>
      </c>
      <c r="I162" s="15">
        <f>IF(OR(A162="",NOT(N162="")),"",SUM(C162:H162))</f>
        <v/>
      </c>
      <c r="J162" s="16">
        <f>IF(I162="","",SUM(C162:E162))</f>
        <v/>
      </c>
      <c r="K162" s="16">
        <f>IF(I162="","",SUM(F162:H162))</f>
        <v/>
      </c>
      <c r="L162" s="14" t="n">
        <v>52</v>
      </c>
      <c r="M162" s="17" t="n"/>
      <c r="N162" s="18">
        <f>IF(COUNTA(A162,C162:H162,L162)=0,"",IF(NOT(ISNUMBER(A162)),"날짜를 확인하세요",IF(A162&gt;TODAY(),"오늘 이후 날짜예요",IF(COUNTIF($A$6:$A$1505,A162)&gt;1,"같은 날짜가 또 있어요",IF(COUNT(C162:H162)&lt;COUNTA(C162:H162),"금액에 글자가 있어요",IF(COUNTA(C162:H162)=0,"금액이 비었어요",IF(COUNTIF(C162:H162,"&lt;0")&gt;0,"금액이 0보다 작아요",IF(AND(L162&lt;&gt;"",OR(NOT(ISNUMBER(L162)),L162&lt;0,L162&lt;&gt;INT(N(L162)))),"손님 수를 확인하세요",""))))))))</f>
        <v/>
      </c>
      <c r="P162">
        <f>IF(I162="","",WEEKDAY(A162,2))</f>
        <v/>
      </c>
      <c r="Q162" s="19">
        <f>IF(I162="","",A162-WEEKDAY(A162,3))</f>
        <v/>
      </c>
    </row>
    <row r="163">
      <c r="A163" s="12" t="n">
        <v>45846</v>
      </c>
      <c r="B163" s="13">
        <f>IF(ISNUMBER(A163),CHOOSE(WEEKDAY(A163),"일","월","화","수","목","금","토"),"")</f>
        <v/>
      </c>
      <c r="C163" s="14" t="n">
        <v>519700</v>
      </c>
      <c r="D163" s="14" t="n">
        <v>59800</v>
      </c>
      <c r="E163" s="14" t="n">
        <v>11100</v>
      </c>
      <c r="F163" s="14" t="n">
        <v>119700</v>
      </c>
      <c r="G163" s="14" t="n">
        <v>61900</v>
      </c>
      <c r="H163" s="14" t="n">
        <v>24800</v>
      </c>
      <c r="I163" s="15">
        <f>IF(OR(A163="",NOT(N163="")),"",SUM(C163:H163))</f>
        <v/>
      </c>
      <c r="J163" s="16">
        <f>IF(I163="","",SUM(C163:E163))</f>
        <v/>
      </c>
      <c r="K163" s="16">
        <f>IF(I163="","",SUM(F163:H163))</f>
        <v/>
      </c>
      <c r="L163" s="14" t="n">
        <v>54</v>
      </c>
      <c r="M163" s="17" t="n"/>
      <c r="N163" s="18">
        <f>IF(COUNTA(A163,C163:H163,L163)=0,"",IF(NOT(ISNUMBER(A163)),"날짜를 확인하세요",IF(A163&gt;TODAY(),"오늘 이후 날짜예요",IF(COUNTIF($A$6:$A$1505,A163)&gt;1,"같은 날짜가 또 있어요",IF(COUNT(C163:H163)&lt;COUNTA(C163:H163),"금액에 글자가 있어요",IF(COUNTA(C163:H163)=0,"금액이 비었어요",IF(COUNTIF(C163:H163,"&lt;0")&gt;0,"금액이 0보다 작아요",IF(AND(L163&lt;&gt;"",OR(NOT(ISNUMBER(L163)),L163&lt;0,L163&lt;&gt;INT(N(L163)))),"손님 수를 확인하세요",""))))))))</f>
        <v/>
      </c>
      <c r="P163">
        <f>IF(I163="","",WEEKDAY(A163,2))</f>
        <v/>
      </c>
      <c r="Q163" s="19">
        <f>IF(I163="","",A163-WEEKDAY(A163,3))</f>
        <v/>
      </c>
    </row>
    <row r="164">
      <c r="A164" s="12" t="n">
        <v>45847</v>
      </c>
      <c r="B164" s="13">
        <f>IF(ISNUMBER(A164),CHOOSE(WEEKDAY(A164),"일","월","화","수","목","금","토"),"")</f>
        <v/>
      </c>
      <c r="C164" s="14" t="n">
        <v>588400</v>
      </c>
      <c r="D164" s="14" t="n">
        <v>86200</v>
      </c>
      <c r="E164" s="14" t="n">
        <v>14900</v>
      </c>
      <c r="F164" s="14" t="n">
        <v>138000</v>
      </c>
      <c r="G164" s="14" t="n">
        <v>71400</v>
      </c>
      <c r="H164" s="14" t="n">
        <v>28600</v>
      </c>
      <c r="I164" s="15">
        <f>IF(OR(A164="",NOT(N164="")),"",SUM(C164:H164))</f>
        <v/>
      </c>
      <c r="J164" s="16">
        <f>IF(I164="","",SUM(C164:E164))</f>
        <v/>
      </c>
      <c r="K164" s="16">
        <f>IF(I164="","",SUM(F164:H164))</f>
        <v/>
      </c>
      <c r="L164" s="14" t="n">
        <v>64</v>
      </c>
      <c r="M164" s="17" t="n"/>
      <c r="N164" s="18">
        <f>IF(COUNTA(A164,C164:H164,L164)=0,"",IF(NOT(ISNUMBER(A164)),"날짜를 확인하세요",IF(A164&gt;TODAY(),"오늘 이후 날짜예요",IF(COUNTIF($A$6:$A$1505,A164)&gt;1,"같은 날짜가 또 있어요",IF(COUNT(C164:H164)&lt;COUNTA(C164:H164),"금액에 글자가 있어요",IF(COUNTA(C164:H164)=0,"금액이 비었어요",IF(COUNTIF(C164:H164,"&lt;0")&gt;0,"금액이 0보다 작아요",IF(AND(L164&lt;&gt;"",OR(NOT(ISNUMBER(L164)),L164&lt;0,L164&lt;&gt;INT(N(L164)))),"손님 수를 확인하세요",""))))))))</f>
        <v/>
      </c>
      <c r="P164">
        <f>IF(I164="","",WEEKDAY(A164,2))</f>
        <v/>
      </c>
      <c r="Q164" s="19">
        <f>IF(I164="","",A164-WEEKDAY(A164,3))</f>
        <v/>
      </c>
    </row>
    <row r="165">
      <c r="A165" s="12" t="n">
        <v>45848</v>
      </c>
      <c r="B165" s="13">
        <f>IF(ISNUMBER(A165),CHOOSE(WEEKDAY(A165),"일","월","화","수","목","금","토"),"")</f>
        <v/>
      </c>
      <c r="C165" s="14" t="n">
        <v>429200</v>
      </c>
      <c r="D165" s="14" t="n">
        <v>55000</v>
      </c>
      <c r="E165" s="14" t="n">
        <v>25000</v>
      </c>
      <c r="F165" s="14" t="n">
        <v>131800</v>
      </c>
      <c r="G165" s="14" t="n">
        <v>68200</v>
      </c>
      <c r="H165" s="14" t="n">
        <v>27300</v>
      </c>
      <c r="I165" s="15">
        <f>IF(OR(A165="",NOT(N165="")),"",SUM(C165:H165))</f>
        <v/>
      </c>
      <c r="J165" s="16">
        <f>IF(I165="","",SUM(C165:E165))</f>
        <v/>
      </c>
      <c r="K165" s="16">
        <f>IF(I165="","",SUM(F165:H165))</f>
        <v/>
      </c>
      <c r="L165" s="14" t="n">
        <v>49</v>
      </c>
      <c r="M165" s="17" t="n"/>
      <c r="N165" s="18">
        <f>IF(COUNTA(A165,C165:H165,L165)=0,"",IF(NOT(ISNUMBER(A165)),"날짜를 확인하세요",IF(A165&gt;TODAY(),"오늘 이후 날짜예요",IF(COUNTIF($A$6:$A$1505,A165)&gt;1,"같은 날짜가 또 있어요",IF(COUNT(C165:H165)&lt;COUNTA(C165:H165),"금액에 글자가 있어요",IF(COUNTA(C165:H165)=0,"금액이 비었어요",IF(COUNTIF(C165:H165,"&lt;0")&gt;0,"금액이 0보다 작아요",IF(AND(L165&lt;&gt;"",OR(NOT(ISNUMBER(L165)),L165&lt;0,L165&lt;&gt;INT(N(L165)))),"손님 수를 확인하세요",""))))))))</f>
        <v/>
      </c>
      <c r="P165">
        <f>IF(I165="","",WEEKDAY(A165,2))</f>
        <v/>
      </c>
      <c r="Q165" s="19">
        <f>IF(I165="","",A165-WEEKDAY(A165,3))</f>
        <v/>
      </c>
    </row>
    <row r="166">
      <c r="A166" s="12" t="n">
        <v>45849</v>
      </c>
      <c r="B166" s="13">
        <f>IF(ISNUMBER(A166),CHOOSE(WEEKDAY(A166),"일","월","화","수","목","금","토"),"")</f>
        <v/>
      </c>
      <c r="C166" s="14" t="n">
        <v>529400</v>
      </c>
      <c r="D166" s="14" t="n">
        <v>59800</v>
      </c>
      <c r="E166" s="14" t="n">
        <v>26500</v>
      </c>
      <c r="F166" s="14" t="n">
        <v>174200</v>
      </c>
      <c r="G166" s="14" t="n">
        <v>90100</v>
      </c>
      <c r="H166" s="14" t="n">
        <v>36000</v>
      </c>
      <c r="I166" s="15">
        <f>IF(OR(A166="",NOT(N166="")),"",SUM(C166:H166))</f>
        <v/>
      </c>
      <c r="J166" s="16">
        <f>IF(I166="","",SUM(C166:E166))</f>
        <v/>
      </c>
      <c r="K166" s="16">
        <f>IF(I166="","",SUM(F166:H166))</f>
        <v/>
      </c>
      <c r="L166" s="14" t="n">
        <v>60</v>
      </c>
      <c r="M166" s="17" t="n"/>
      <c r="N166" s="18">
        <f>IF(COUNTA(A166,C166:H166,L166)=0,"",IF(NOT(ISNUMBER(A166)),"날짜를 확인하세요",IF(A166&gt;TODAY(),"오늘 이후 날짜예요",IF(COUNTIF($A$6:$A$1505,A166)&gt;1,"같은 날짜가 또 있어요",IF(COUNT(C166:H166)&lt;COUNTA(C166:H166),"금액에 글자가 있어요",IF(COUNTA(C166:H166)=0,"금액이 비었어요",IF(COUNTIF(C166:H166,"&lt;0")&gt;0,"금액이 0보다 작아요",IF(AND(L166&lt;&gt;"",OR(NOT(ISNUMBER(L166)),L166&lt;0,L166&lt;&gt;INT(N(L166)))),"손님 수를 확인하세요",""))))))))</f>
        <v/>
      </c>
      <c r="P166">
        <f>IF(I166="","",WEEKDAY(A166,2))</f>
        <v/>
      </c>
      <c r="Q166" s="19">
        <f>IF(I166="","",A166-WEEKDAY(A166,3))</f>
        <v/>
      </c>
    </row>
    <row r="167">
      <c r="A167" s="12" t="n">
        <v>45850</v>
      </c>
      <c r="B167" s="13">
        <f>IF(ISNUMBER(A167),CHOOSE(WEEKDAY(A167),"일","월","화","수","목","금","토"),"")</f>
        <v/>
      </c>
      <c r="C167" s="14" t="n">
        <v>563100</v>
      </c>
      <c r="D167" s="14" t="n">
        <v>77000</v>
      </c>
      <c r="E167" s="14" t="n">
        <v>17500</v>
      </c>
      <c r="F167" s="14" t="n">
        <v>191100</v>
      </c>
      <c r="G167" s="14" t="n">
        <v>98800</v>
      </c>
      <c r="H167" s="14" t="n">
        <v>39500</v>
      </c>
      <c r="I167" s="15">
        <f>IF(OR(A167="",NOT(N167="")),"",SUM(C167:H167))</f>
        <v/>
      </c>
      <c r="J167" s="16">
        <f>IF(I167="","",SUM(C167:E167))</f>
        <v/>
      </c>
      <c r="K167" s="16">
        <f>IF(I167="","",SUM(F167:H167))</f>
        <v/>
      </c>
      <c r="L167" s="14" t="n">
        <v>65</v>
      </c>
      <c r="M167" s="17" t="n"/>
      <c r="N167" s="18">
        <f>IF(COUNTA(A167,C167:H167,L167)=0,"",IF(NOT(ISNUMBER(A167)),"날짜를 확인하세요",IF(A167&gt;TODAY(),"오늘 이후 날짜예요",IF(COUNTIF($A$6:$A$1505,A167)&gt;1,"같은 날짜가 또 있어요",IF(COUNT(C167:H167)&lt;COUNTA(C167:H167),"금액에 글자가 있어요",IF(COUNTA(C167:H167)=0,"금액이 비었어요",IF(COUNTIF(C167:H167,"&lt;0")&gt;0,"금액이 0보다 작아요",IF(AND(L167&lt;&gt;"",OR(NOT(ISNUMBER(L167)),L167&lt;0,L167&lt;&gt;INT(N(L167)))),"손님 수를 확인하세요",""))))))))</f>
        <v/>
      </c>
      <c r="P167">
        <f>IF(I167="","",WEEKDAY(A167,2))</f>
        <v/>
      </c>
      <c r="Q167" s="19">
        <f>IF(I167="","",A167-WEEKDAY(A167,3))</f>
        <v/>
      </c>
    </row>
    <row r="168">
      <c r="A168" s="12" t="n">
        <v>45852</v>
      </c>
      <c r="B168" s="13">
        <f>IF(ISNUMBER(A168),CHOOSE(WEEKDAY(A168),"일","월","화","수","목","금","토"),"")</f>
        <v/>
      </c>
      <c r="C168" s="14" t="n">
        <v>501000</v>
      </c>
      <c r="D168" s="14" t="n">
        <v>41700</v>
      </c>
      <c r="E168" s="14" t="n">
        <v>5400</v>
      </c>
      <c r="F168" s="14" t="n">
        <v>141500</v>
      </c>
      <c r="G168" s="14" t="n">
        <v>73200</v>
      </c>
      <c r="H168" s="14" t="n">
        <v>29200</v>
      </c>
      <c r="I168" s="15">
        <f>IF(OR(A168="",NOT(N168="")),"",SUM(C168:H168))</f>
        <v/>
      </c>
      <c r="J168" s="16">
        <f>IF(I168="","",SUM(C168:E168))</f>
        <v/>
      </c>
      <c r="K168" s="16">
        <f>IF(I168="","",SUM(F168:H168))</f>
        <v/>
      </c>
      <c r="L168" s="14" t="n">
        <v>51</v>
      </c>
      <c r="M168" s="17" t="n"/>
      <c r="N168" s="18">
        <f>IF(COUNTA(A168,C168:H168,L168)=0,"",IF(NOT(ISNUMBER(A168)),"날짜를 확인하세요",IF(A168&gt;TODAY(),"오늘 이후 날짜예요",IF(COUNTIF($A$6:$A$1505,A168)&gt;1,"같은 날짜가 또 있어요",IF(COUNT(C168:H168)&lt;COUNTA(C168:H168),"금액에 글자가 있어요",IF(COUNTA(C168:H168)=0,"금액이 비었어요",IF(COUNTIF(C168:H168,"&lt;0")&gt;0,"금액이 0보다 작아요",IF(AND(L168&lt;&gt;"",OR(NOT(ISNUMBER(L168)),L168&lt;0,L168&lt;&gt;INT(N(L168)))),"손님 수를 확인하세요",""))))))))</f>
        <v/>
      </c>
      <c r="P168">
        <f>IF(I168="","",WEEKDAY(A168,2))</f>
        <v/>
      </c>
      <c r="Q168" s="19">
        <f>IF(I168="","",A168-WEEKDAY(A168,3))</f>
        <v/>
      </c>
    </row>
    <row r="169">
      <c r="A169" s="12" t="n">
        <v>45853</v>
      </c>
      <c r="B169" s="13">
        <f>IF(ISNUMBER(A169),CHOOSE(WEEKDAY(A169),"일","월","화","수","목","금","토"),"")</f>
        <v/>
      </c>
      <c r="C169" s="14" t="n">
        <v>449300</v>
      </c>
      <c r="D169" s="14" t="n">
        <v>62200</v>
      </c>
      <c r="E169" s="14" t="n">
        <v>11100</v>
      </c>
      <c r="F169" s="14" t="n">
        <v>153400</v>
      </c>
      <c r="G169" s="14" t="n">
        <v>79300</v>
      </c>
      <c r="H169" s="14" t="n">
        <v>31700</v>
      </c>
      <c r="I169" s="15">
        <f>IF(OR(A169="",NOT(N169="")),"",SUM(C169:H169))</f>
        <v/>
      </c>
      <c r="J169" s="16">
        <f>IF(I169="","",SUM(C169:E169))</f>
        <v/>
      </c>
      <c r="K169" s="16">
        <f>IF(I169="","",SUM(F169:H169))</f>
        <v/>
      </c>
      <c r="L169" s="14" t="n">
        <v>52</v>
      </c>
      <c r="M169" s="17" t="n"/>
      <c r="N169" s="18">
        <f>IF(COUNTA(A169,C169:H169,L169)=0,"",IF(NOT(ISNUMBER(A169)),"날짜를 확인하세요",IF(A169&gt;TODAY(),"오늘 이후 날짜예요",IF(COUNTIF($A$6:$A$1505,A169)&gt;1,"같은 날짜가 또 있어요",IF(COUNT(C169:H169)&lt;COUNTA(C169:H169),"금액에 글자가 있어요",IF(COUNTA(C169:H169)=0,"금액이 비었어요",IF(COUNTIF(C169:H169,"&lt;0")&gt;0,"금액이 0보다 작아요",IF(AND(L169&lt;&gt;"",OR(NOT(ISNUMBER(L169)),L169&lt;0,L169&lt;&gt;INT(N(L169)))),"손님 수를 확인하세요",""))))))))</f>
        <v/>
      </c>
      <c r="P169">
        <f>IF(I169="","",WEEKDAY(A169,2))</f>
        <v/>
      </c>
      <c r="Q169" s="19">
        <f>IF(I169="","",A169-WEEKDAY(A169,3))</f>
        <v/>
      </c>
    </row>
    <row r="170">
      <c r="A170" s="12" t="n">
        <v>45854</v>
      </c>
      <c r="B170" s="13">
        <f>IF(ISNUMBER(A170),CHOOSE(WEEKDAY(A170),"일","월","화","수","목","금","토"),"")</f>
        <v/>
      </c>
      <c r="C170" s="14" t="n">
        <v>489500</v>
      </c>
      <c r="D170" s="14" t="n">
        <v>49100</v>
      </c>
      <c r="E170" s="14" t="n">
        <v>19900</v>
      </c>
      <c r="F170" s="14" t="n">
        <v>154900</v>
      </c>
      <c r="G170" s="14" t="n">
        <v>80100</v>
      </c>
      <c r="H170" s="14" t="n">
        <v>32000</v>
      </c>
      <c r="I170" s="15">
        <f>IF(OR(A170="",NOT(N170="")),"",SUM(C170:H170))</f>
        <v/>
      </c>
      <c r="J170" s="16">
        <f>IF(I170="","",SUM(C170:E170))</f>
        <v/>
      </c>
      <c r="K170" s="16">
        <f>IF(I170="","",SUM(F170:H170))</f>
        <v/>
      </c>
      <c r="L170" s="14" t="n">
        <v>53</v>
      </c>
      <c r="M170" s="17" t="n"/>
      <c r="N170" s="18">
        <f>IF(COUNTA(A170,C170:H170,L170)=0,"",IF(NOT(ISNUMBER(A170)),"날짜를 확인하세요",IF(A170&gt;TODAY(),"오늘 이후 날짜예요",IF(COUNTIF($A$6:$A$1505,A170)&gt;1,"같은 날짜가 또 있어요",IF(COUNT(C170:H170)&lt;COUNTA(C170:H170),"금액에 글자가 있어요",IF(COUNTA(C170:H170)=0,"금액이 비었어요",IF(COUNTIF(C170:H170,"&lt;0")&gt;0,"금액이 0보다 작아요",IF(AND(L170&lt;&gt;"",OR(NOT(ISNUMBER(L170)),L170&lt;0,L170&lt;&gt;INT(N(L170)))),"손님 수를 확인하세요",""))))))))</f>
        <v/>
      </c>
      <c r="P170">
        <f>IF(I170="","",WEEKDAY(A170,2))</f>
        <v/>
      </c>
      <c r="Q170" s="19">
        <f>IF(I170="","",A170-WEEKDAY(A170,3))</f>
        <v/>
      </c>
    </row>
    <row r="171">
      <c r="A171" s="12" t="n">
        <v>45855</v>
      </c>
      <c r="B171" s="13">
        <f>IF(ISNUMBER(A171),CHOOSE(WEEKDAY(A171),"일","월","화","수","목","금","토"),"")</f>
        <v/>
      </c>
      <c r="C171" s="14" t="n">
        <v>607000</v>
      </c>
      <c r="D171" s="14" t="n">
        <v>79400</v>
      </c>
      <c r="E171" s="14" t="n">
        <v>1300</v>
      </c>
      <c r="F171" s="14" t="n">
        <v>144900</v>
      </c>
      <c r="G171" s="14" t="n">
        <v>74900</v>
      </c>
      <c r="H171" s="14" t="n">
        <v>30000</v>
      </c>
      <c r="I171" s="15">
        <f>IF(OR(A171="",NOT(N171="")),"",SUM(C171:H171))</f>
        <v/>
      </c>
      <c r="J171" s="16">
        <f>IF(I171="","",SUM(C171:E171))</f>
        <v/>
      </c>
      <c r="K171" s="16">
        <f>IF(I171="","",SUM(F171:H171))</f>
        <v/>
      </c>
      <c r="L171" s="14" t="n">
        <v>65</v>
      </c>
      <c r="M171" s="17" t="n"/>
      <c r="N171" s="18">
        <f>IF(COUNTA(A171,C171:H171,L171)=0,"",IF(NOT(ISNUMBER(A171)),"날짜를 확인하세요",IF(A171&gt;TODAY(),"오늘 이후 날짜예요",IF(COUNTIF($A$6:$A$1505,A171)&gt;1,"같은 날짜가 또 있어요",IF(COUNT(C171:H171)&lt;COUNTA(C171:H171),"금액에 글자가 있어요",IF(COUNTA(C171:H171)=0,"금액이 비었어요",IF(COUNTIF(C171:H171,"&lt;0")&gt;0,"금액이 0보다 작아요",IF(AND(L171&lt;&gt;"",OR(NOT(ISNUMBER(L171)),L171&lt;0,L171&lt;&gt;INT(N(L171)))),"손님 수를 확인하세요",""))))))))</f>
        <v/>
      </c>
      <c r="P171">
        <f>IF(I171="","",WEEKDAY(A171,2))</f>
        <v/>
      </c>
      <c r="Q171" s="19">
        <f>IF(I171="","",A171-WEEKDAY(A171,3))</f>
        <v/>
      </c>
    </row>
    <row r="172">
      <c r="A172" s="12" t="n">
        <v>45856</v>
      </c>
      <c r="B172" s="13">
        <f>IF(ISNUMBER(A172),CHOOSE(WEEKDAY(A172),"일","월","화","수","목","금","토"),"")</f>
        <v/>
      </c>
      <c r="C172" s="14" t="n">
        <v>515000</v>
      </c>
      <c r="D172" s="14" t="n">
        <v>40000</v>
      </c>
      <c r="E172" s="14" t="n">
        <v>26200</v>
      </c>
      <c r="F172" s="14" t="n">
        <v>209800</v>
      </c>
      <c r="G172" s="14" t="n">
        <v>108500</v>
      </c>
      <c r="H172" s="14" t="n">
        <v>43500</v>
      </c>
      <c r="I172" s="15">
        <f>IF(OR(A172="",NOT(N172="")),"",SUM(C172:H172))</f>
        <v/>
      </c>
      <c r="J172" s="16">
        <f>IF(I172="","",SUM(C172:E172))</f>
        <v/>
      </c>
      <c r="K172" s="16">
        <f>IF(I172="","",SUM(F172:H172))</f>
        <v/>
      </c>
      <c r="L172" s="14" t="n">
        <v>60</v>
      </c>
      <c r="M172" s="17" t="n"/>
      <c r="N172" s="18">
        <f>IF(COUNTA(A172,C172:H172,L172)=0,"",IF(NOT(ISNUMBER(A172)),"날짜를 확인하세요",IF(A172&gt;TODAY(),"오늘 이후 날짜예요",IF(COUNTIF($A$6:$A$1505,A172)&gt;1,"같은 날짜가 또 있어요",IF(COUNT(C172:H172)&lt;COUNTA(C172:H172),"금액에 글자가 있어요",IF(COUNTA(C172:H172)=0,"금액이 비었어요",IF(COUNTIF(C172:H172,"&lt;0")&gt;0,"금액이 0보다 작아요",IF(AND(L172&lt;&gt;"",OR(NOT(ISNUMBER(L172)),L172&lt;0,L172&lt;&gt;INT(N(L172)))),"손님 수를 확인하세요",""))))))))</f>
        <v/>
      </c>
      <c r="P172">
        <f>IF(I172="","",WEEKDAY(A172,2))</f>
        <v/>
      </c>
      <c r="Q172" s="19">
        <f>IF(I172="","",A172-WEEKDAY(A172,3))</f>
        <v/>
      </c>
    </row>
    <row r="173">
      <c r="A173" s="12" t="n">
        <v>45857</v>
      </c>
      <c r="B173" s="13">
        <f>IF(ISNUMBER(A173),CHOOSE(WEEKDAY(A173),"일","월","화","수","목","금","토"),"")</f>
        <v/>
      </c>
      <c r="C173" s="14" t="n">
        <v>678500</v>
      </c>
      <c r="D173" s="14" t="n">
        <v>110400</v>
      </c>
      <c r="E173" s="14" t="n">
        <v>19200</v>
      </c>
      <c r="F173" s="14" t="n">
        <v>212200</v>
      </c>
      <c r="G173" s="14" t="n">
        <v>109800</v>
      </c>
      <c r="H173" s="14" t="n">
        <v>43900</v>
      </c>
      <c r="I173" s="15">
        <f>IF(OR(A173="",NOT(N173="")),"",SUM(C173:H173))</f>
        <v/>
      </c>
      <c r="J173" s="16">
        <f>IF(I173="","",SUM(C173:E173))</f>
        <v/>
      </c>
      <c r="K173" s="16">
        <f>IF(I173="","",SUM(F173:H173))</f>
        <v/>
      </c>
      <c r="L173" s="14" t="n">
        <v>76</v>
      </c>
      <c r="M173" s="17" t="n"/>
      <c r="N173" s="18">
        <f>IF(COUNTA(A173,C173:H173,L173)=0,"",IF(NOT(ISNUMBER(A173)),"날짜를 확인하세요",IF(A173&gt;TODAY(),"오늘 이후 날짜예요",IF(COUNTIF($A$6:$A$1505,A173)&gt;1,"같은 날짜가 또 있어요",IF(COUNT(C173:H173)&lt;COUNTA(C173:H173),"금액에 글자가 있어요",IF(COUNTA(C173:H173)=0,"금액이 비었어요",IF(COUNTIF(C173:H173,"&lt;0")&gt;0,"금액이 0보다 작아요",IF(AND(L173&lt;&gt;"",OR(NOT(ISNUMBER(L173)),L173&lt;0,L173&lt;&gt;INT(N(L173)))),"손님 수를 확인하세요",""))))))))</f>
        <v/>
      </c>
      <c r="P173">
        <f>IF(I173="","",WEEKDAY(A173,2))</f>
        <v/>
      </c>
      <c r="Q173" s="19">
        <f>IF(I173="","",A173-WEEKDAY(A173,3))</f>
        <v/>
      </c>
    </row>
    <row r="174">
      <c r="A174" s="12" t="n">
        <v>45859</v>
      </c>
      <c r="B174" s="13">
        <f>IF(ISNUMBER(A174),CHOOSE(WEEKDAY(A174),"일","월","화","수","목","금","토"),"")</f>
        <v/>
      </c>
      <c r="C174" s="14" t="n">
        <v>497500</v>
      </c>
      <c r="D174" s="14" t="n">
        <v>80200</v>
      </c>
      <c r="E174" s="14" t="n">
        <v>18900</v>
      </c>
      <c r="F174" s="14" t="n">
        <v>150200</v>
      </c>
      <c r="G174" s="14" t="n">
        <v>77700</v>
      </c>
      <c r="H174" s="14" t="n">
        <v>31000</v>
      </c>
      <c r="I174" s="15">
        <f>IF(OR(A174="",NOT(N174="")),"",SUM(C174:H174))</f>
        <v/>
      </c>
      <c r="J174" s="16">
        <f>IF(I174="","",SUM(C174:E174))</f>
        <v/>
      </c>
      <c r="K174" s="16">
        <f>IF(I174="","",SUM(F174:H174))</f>
        <v/>
      </c>
      <c r="L174" s="14" t="n">
        <v>58</v>
      </c>
      <c r="M174" s="17" t="n"/>
      <c r="N174" s="18">
        <f>IF(COUNTA(A174,C174:H174,L174)=0,"",IF(NOT(ISNUMBER(A174)),"날짜를 확인하세요",IF(A174&gt;TODAY(),"오늘 이후 날짜예요",IF(COUNTIF($A$6:$A$1505,A174)&gt;1,"같은 날짜가 또 있어요",IF(COUNT(C174:H174)&lt;COUNTA(C174:H174),"금액에 글자가 있어요",IF(COUNTA(C174:H174)=0,"금액이 비었어요",IF(COUNTIF(C174:H174,"&lt;0")&gt;0,"금액이 0보다 작아요",IF(AND(L174&lt;&gt;"",OR(NOT(ISNUMBER(L174)),L174&lt;0,L174&lt;&gt;INT(N(L174)))),"손님 수를 확인하세요",""))))))))</f>
        <v/>
      </c>
      <c r="P174">
        <f>IF(I174="","",WEEKDAY(A174,2))</f>
        <v/>
      </c>
      <c r="Q174" s="19">
        <f>IF(I174="","",A174-WEEKDAY(A174,3))</f>
        <v/>
      </c>
    </row>
    <row r="175">
      <c r="A175" s="12" t="n">
        <v>45860</v>
      </c>
      <c r="B175" s="13">
        <f>IF(ISNUMBER(A175),CHOOSE(WEEKDAY(A175),"일","월","화","수","목","금","토"),"")</f>
        <v/>
      </c>
      <c r="C175" s="14" t="n">
        <v>491700</v>
      </c>
      <c r="D175" s="14" t="n">
        <v>65800</v>
      </c>
      <c r="E175" s="14" t="n">
        <v>25300</v>
      </c>
      <c r="F175" s="14" t="n">
        <v>154700</v>
      </c>
      <c r="G175" s="14" t="n">
        <v>80000</v>
      </c>
      <c r="H175" s="14" t="n">
        <v>32000</v>
      </c>
      <c r="I175" s="15">
        <f>IF(OR(A175="",NOT(N175="")),"",SUM(C175:H175))</f>
        <v/>
      </c>
      <c r="J175" s="16">
        <f>IF(I175="","",SUM(C175:E175))</f>
        <v/>
      </c>
      <c r="K175" s="16">
        <f>IF(I175="","",SUM(F175:H175))</f>
        <v/>
      </c>
      <c r="L175" s="14" t="n">
        <v>57</v>
      </c>
      <c r="M175" s="17" t="n"/>
      <c r="N175" s="18">
        <f>IF(COUNTA(A175,C175:H175,L175)=0,"",IF(NOT(ISNUMBER(A175)),"날짜를 확인하세요",IF(A175&gt;TODAY(),"오늘 이후 날짜예요",IF(COUNTIF($A$6:$A$1505,A175)&gt;1,"같은 날짜가 또 있어요",IF(COUNT(C175:H175)&lt;COUNTA(C175:H175),"금액에 글자가 있어요",IF(COUNTA(C175:H175)=0,"금액이 비었어요",IF(COUNTIF(C175:H175,"&lt;0")&gt;0,"금액이 0보다 작아요",IF(AND(L175&lt;&gt;"",OR(NOT(ISNUMBER(L175)),L175&lt;0,L175&lt;&gt;INT(N(L175)))),"손님 수를 확인하세요",""))))))))</f>
        <v/>
      </c>
      <c r="P175">
        <f>IF(I175="","",WEEKDAY(A175,2))</f>
        <v/>
      </c>
      <c r="Q175" s="19">
        <f>IF(I175="","",A175-WEEKDAY(A175,3))</f>
        <v/>
      </c>
    </row>
    <row r="176">
      <c r="A176" s="12" t="n">
        <v>45861</v>
      </c>
      <c r="B176" s="13">
        <f>IF(ISNUMBER(A176),CHOOSE(WEEKDAY(A176),"일","월","화","수","목","금","토"),"")</f>
        <v/>
      </c>
      <c r="C176" s="14" t="n">
        <v>489700</v>
      </c>
      <c r="D176" s="14" t="n">
        <v>50600</v>
      </c>
      <c r="E176" s="14" t="n">
        <v>12400</v>
      </c>
      <c r="F176" s="14" t="n">
        <v>140800</v>
      </c>
      <c r="G176" s="14" t="n">
        <v>72800</v>
      </c>
      <c r="H176" s="14" t="n">
        <v>29200</v>
      </c>
      <c r="I176" s="15">
        <f>IF(OR(A176="",NOT(N176="")),"",SUM(C176:H176))</f>
        <v/>
      </c>
      <c r="J176" s="16">
        <f>IF(I176="","",SUM(C176:E176))</f>
        <v/>
      </c>
      <c r="K176" s="16">
        <f>IF(I176="","",SUM(F176:H176))</f>
        <v/>
      </c>
      <c r="L176" s="14" t="n">
        <v>52</v>
      </c>
      <c r="M176" s="17" t="n"/>
      <c r="N176" s="18">
        <f>IF(COUNTA(A176,C176:H176,L176)=0,"",IF(NOT(ISNUMBER(A176)),"날짜를 확인하세요",IF(A176&gt;TODAY(),"오늘 이후 날짜예요",IF(COUNTIF($A$6:$A$1505,A176)&gt;1,"같은 날짜가 또 있어요",IF(COUNT(C176:H176)&lt;COUNTA(C176:H176),"금액에 글자가 있어요",IF(COUNTA(C176:H176)=0,"금액이 비었어요",IF(COUNTIF(C176:H176,"&lt;0")&gt;0,"금액이 0보다 작아요",IF(AND(L176&lt;&gt;"",OR(NOT(ISNUMBER(L176)),L176&lt;0,L176&lt;&gt;INT(N(L176)))),"손님 수를 확인하세요",""))))))))</f>
        <v/>
      </c>
      <c r="P176">
        <f>IF(I176="","",WEEKDAY(A176,2))</f>
        <v/>
      </c>
      <c r="Q176" s="19">
        <f>IF(I176="","",A176-WEEKDAY(A176,3))</f>
        <v/>
      </c>
    </row>
    <row r="177">
      <c r="A177" s="12" t="n">
        <v>45862</v>
      </c>
      <c r="B177" s="13">
        <f>IF(ISNUMBER(A177),CHOOSE(WEEKDAY(A177),"일","월","화","수","목","금","토"),"")</f>
        <v/>
      </c>
      <c r="C177" s="14" t="n">
        <v>472500</v>
      </c>
      <c r="D177" s="14" t="n">
        <v>54100</v>
      </c>
      <c r="E177" s="14" t="n">
        <v>26400</v>
      </c>
      <c r="F177" s="14" t="n">
        <v>111100</v>
      </c>
      <c r="G177" s="14" t="n">
        <v>57400</v>
      </c>
      <c r="H177" s="14" t="n">
        <v>23000</v>
      </c>
      <c r="I177" s="15">
        <f>IF(OR(A177="",NOT(N177="")),"",SUM(C177:H177))</f>
        <v/>
      </c>
      <c r="J177" s="16">
        <f>IF(I177="","",SUM(C177:E177))</f>
        <v/>
      </c>
      <c r="K177" s="16">
        <f>IF(I177="","",SUM(F177:H177))</f>
        <v/>
      </c>
      <c r="L177" s="14" t="n">
        <v>51</v>
      </c>
      <c r="M177" s="17" t="n"/>
      <c r="N177" s="18">
        <f>IF(COUNTA(A177,C177:H177,L177)=0,"",IF(NOT(ISNUMBER(A177)),"날짜를 확인하세요",IF(A177&gt;TODAY(),"오늘 이후 날짜예요",IF(COUNTIF($A$6:$A$1505,A177)&gt;1,"같은 날짜가 또 있어요",IF(COUNT(C177:H177)&lt;COUNTA(C177:H177),"금액에 글자가 있어요",IF(COUNTA(C177:H177)=0,"금액이 비었어요",IF(COUNTIF(C177:H177,"&lt;0")&gt;0,"금액이 0보다 작아요",IF(AND(L177&lt;&gt;"",OR(NOT(ISNUMBER(L177)),L177&lt;0,L177&lt;&gt;INT(N(L177)))),"손님 수를 확인하세요",""))))))))</f>
        <v/>
      </c>
      <c r="P177">
        <f>IF(I177="","",WEEKDAY(A177,2))</f>
        <v/>
      </c>
      <c r="Q177" s="19">
        <f>IF(I177="","",A177-WEEKDAY(A177,3))</f>
        <v/>
      </c>
    </row>
    <row r="178">
      <c r="A178" s="12" t="n">
        <v>45863</v>
      </c>
      <c r="B178" s="13">
        <f>IF(ISNUMBER(A178),CHOOSE(WEEKDAY(A178),"일","월","화","수","목","금","토"),"")</f>
        <v/>
      </c>
      <c r="C178" s="14" t="n">
        <v>569700</v>
      </c>
      <c r="D178" s="14" t="n">
        <v>68700</v>
      </c>
      <c r="E178" s="14" t="n">
        <v>17600</v>
      </c>
      <c r="F178" s="14" t="n">
        <v>169100</v>
      </c>
      <c r="G178" s="14" t="n">
        <v>87400</v>
      </c>
      <c r="H178" s="14" t="n">
        <v>35000</v>
      </c>
      <c r="I178" s="15">
        <f>IF(OR(A178="",NOT(N178="")),"",SUM(C178:H178))</f>
        <v/>
      </c>
      <c r="J178" s="16">
        <f>IF(I178="","",SUM(C178:E178))</f>
        <v/>
      </c>
      <c r="K178" s="16">
        <f>IF(I178="","",SUM(F178:H178))</f>
        <v/>
      </c>
      <c r="L178" s="14" t="n">
        <v>62</v>
      </c>
      <c r="M178" s="17" t="n"/>
      <c r="N178" s="18">
        <f>IF(COUNTA(A178,C178:H178,L178)=0,"",IF(NOT(ISNUMBER(A178)),"날짜를 확인하세요",IF(A178&gt;TODAY(),"오늘 이후 날짜예요",IF(COUNTIF($A$6:$A$1505,A178)&gt;1,"같은 날짜가 또 있어요",IF(COUNT(C178:H178)&lt;COUNTA(C178:H178),"금액에 글자가 있어요",IF(COUNTA(C178:H178)=0,"금액이 비었어요",IF(COUNTIF(C178:H178,"&lt;0")&gt;0,"금액이 0보다 작아요",IF(AND(L178&lt;&gt;"",OR(NOT(ISNUMBER(L178)),L178&lt;0,L178&lt;&gt;INT(N(L178)))),"손님 수를 확인하세요",""))))))))</f>
        <v/>
      </c>
      <c r="P178">
        <f>IF(I178="","",WEEKDAY(A178,2))</f>
        <v/>
      </c>
      <c r="Q178" s="19">
        <f>IF(I178="","",A178-WEEKDAY(A178,3))</f>
        <v/>
      </c>
    </row>
    <row r="179">
      <c r="A179" s="12" t="n">
        <v>45864</v>
      </c>
      <c r="B179" s="13">
        <f>IF(ISNUMBER(A179),CHOOSE(WEEKDAY(A179),"일","월","화","수","목","금","토"),"")</f>
        <v/>
      </c>
      <c r="C179" s="14" t="n">
        <v>499900</v>
      </c>
      <c r="D179" s="14" t="n">
        <v>52800</v>
      </c>
      <c r="E179" s="14" t="n">
        <v>7900</v>
      </c>
      <c r="F179" s="14" t="n">
        <v>282400</v>
      </c>
      <c r="G179" s="14" t="n">
        <v>146100</v>
      </c>
      <c r="H179" s="14" t="n">
        <v>58400</v>
      </c>
      <c r="I179" s="15">
        <f>IF(OR(A179="",NOT(N179="")),"",SUM(C179:H179))</f>
        <v/>
      </c>
      <c r="J179" s="16">
        <f>IF(I179="","",SUM(C179:E179))</f>
        <v/>
      </c>
      <c r="K179" s="16">
        <f>IF(I179="","",SUM(F179:H179))</f>
        <v/>
      </c>
      <c r="L179" s="14" t="n">
        <v>63</v>
      </c>
      <c r="M179" s="17" t="inlineStr">
        <is>
          <t>비</t>
        </is>
      </c>
      <c r="N179" s="18">
        <f>IF(COUNTA(A179,C179:H179,L179)=0,"",IF(NOT(ISNUMBER(A179)),"날짜를 확인하세요",IF(A179&gt;TODAY(),"오늘 이후 날짜예요",IF(COUNTIF($A$6:$A$1505,A179)&gt;1,"같은 날짜가 또 있어요",IF(COUNT(C179:H179)&lt;COUNTA(C179:H179),"금액에 글자가 있어요",IF(COUNTA(C179:H179)=0,"금액이 비었어요",IF(COUNTIF(C179:H179,"&lt;0")&gt;0,"금액이 0보다 작아요",IF(AND(L179&lt;&gt;"",OR(NOT(ISNUMBER(L179)),L179&lt;0,L179&lt;&gt;INT(N(L179)))),"손님 수를 확인하세요",""))))))))</f>
        <v/>
      </c>
      <c r="P179">
        <f>IF(I179="","",WEEKDAY(A179,2))</f>
        <v/>
      </c>
      <c r="Q179" s="19">
        <f>IF(I179="","",A179-WEEKDAY(A179,3))</f>
        <v/>
      </c>
    </row>
    <row r="180">
      <c r="A180" s="12" t="n">
        <v>45866</v>
      </c>
      <c r="B180" s="13">
        <f>IF(ISNUMBER(A180),CHOOSE(WEEKDAY(A180),"일","월","화","수","목","금","토"),"")</f>
        <v/>
      </c>
      <c r="C180" s="14" t="n">
        <v>532400</v>
      </c>
      <c r="D180" s="14" t="n">
        <v>56400</v>
      </c>
      <c r="E180" s="14" t="n">
        <v>23100</v>
      </c>
      <c r="F180" s="14" t="n">
        <v>142200</v>
      </c>
      <c r="G180" s="14" t="n">
        <v>73500</v>
      </c>
      <c r="H180" s="14" t="n">
        <v>29400</v>
      </c>
      <c r="I180" s="15">
        <f>IF(OR(A180="",NOT(N180="")),"",SUM(C180:H180))</f>
        <v/>
      </c>
      <c r="J180" s="16">
        <f>IF(I180="","",SUM(C180:E180))</f>
        <v/>
      </c>
      <c r="K180" s="16">
        <f>IF(I180="","",SUM(F180:H180))</f>
        <v/>
      </c>
      <c r="L180" s="14" t="n">
        <v>57</v>
      </c>
      <c r="M180" s="17" t="n"/>
      <c r="N180" s="18">
        <f>IF(COUNTA(A180,C180:H180,L180)=0,"",IF(NOT(ISNUMBER(A180)),"날짜를 확인하세요",IF(A180&gt;TODAY(),"오늘 이후 날짜예요",IF(COUNTIF($A$6:$A$1505,A180)&gt;1,"같은 날짜가 또 있어요",IF(COUNT(C180:H180)&lt;COUNTA(C180:H180),"금액에 글자가 있어요",IF(COUNTA(C180:H180)=0,"금액이 비었어요",IF(COUNTIF(C180:H180,"&lt;0")&gt;0,"금액이 0보다 작아요",IF(AND(L180&lt;&gt;"",OR(NOT(ISNUMBER(L180)),L180&lt;0,L180&lt;&gt;INT(N(L180)))),"손님 수를 확인하세요",""))))))))</f>
        <v/>
      </c>
      <c r="P180">
        <f>IF(I180="","",WEEKDAY(A180,2))</f>
        <v/>
      </c>
      <c r="Q180" s="19">
        <f>IF(I180="","",A180-WEEKDAY(A180,3))</f>
        <v/>
      </c>
    </row>
    <row r="181">
      <c r="A181" s="12" t="n">
        <v>45867</v>
      </c>
      <c r="B181" s="13">
        <f>IF(ISNUMBER(A181),CHOOSE(WEEKDAY(A181),"일","월","화","수","목","금","토"),"")</f>
        <v/>
      </c>
      <c r="C181" s="14" t="n">
        <v>535700</v>
      </c>
      <c r="D181" s="14" t="n">
        <v>63300</v>
      </c>
      <c r="E181" s="14" t="n">
        <v>2700</v>
      </c>
      <c r="F181" s="14" t="n">
        <v>125500</v>
      </c>
      <c r="G181" s="14" t="n">
        <v>64900</v>
      </c>
      <c r="H181" s="14" t="n">
        <v>25900</v>
      </c>
      <c r="I181" s="15">
        <f>IF(OR(A181="",NOT(N181="")),"",SUM(C181:H181))</f>
        <v/>
      </c>
      <c r="J181" s="16">
        <f>IF(I181="","",SUM(C181:E181))</f>
        <v/>
      </c>
      <c r="K181" s="16">
        <f>IF(I181="","",SUM(F181:H181))</f>
        <v/>
      </c>
      <c r="L181" s="14" t="n">
        <v>56</v>
      </c>
      <c r="M181" s="17" t="n"/>
      <c r="N181" s="18">
        <f>IF(COUNTA(A181,C181:H181,L181)=0,"",IF(NOT(ISNUMBER(A181)),"날짜를 확인하세요",IF(A181&gt;TODAY(),"오늘 이후 날짜예요",IF(COUNTIF($A$6:$A$1505,A181)&gt;1,"같은 날짜가 또 있어요",IF(COUNT(C181:H181)&lt;COUNTA(C181:H181),"금액에 글자가 있어요",IF(COUNTA(C181:H181)=0,"금액이 비었어요",IF(COUNTIF(C181:H181,"&lt;0")&gt;0,"금액이 0보다 작아요",IF(AND(L181&lt;&gt;"",OR(NOT(ISNUMBER(L181)),L181&lt;0,L181&lt;&gt;INT(N(L181)))),"손님 수를 확인하세요",""))))))))</f>
        <v/>
      </c>
      <c r="P181">
        <f>IF(I181="","",WEEKDAY(A181,2))</f>
        <v/>
      </c>
      <c r="Q181" s="19">
        <f>IF(I181="","",A181-WEEKDAY(A181,3))</f>
        <v/>
      </c>
    </row>
    <row r="182">
      <c r="A182" s="12" t="n">
        <v>45868</v>
      </c>
      <c r="B182" s="13">
        <f>IF(ISNUMBER(A182),CHOOSE(WEEKDAY(A182),"일","월","화","수","목","금","토"),"")</f>
        <v/>
      </c>
      <c r="C182" s="14" t="n">
        <v>570300</v>
      </c>
      <c r="D182" s="14" t="n">
        <v>37400</v>
      </c>
      <c r="E182" s="14" t="n">
        <v>11900</v>
      </c>
      <c r="F182" s="14" t="n">
        <v>135700</v>
      </c>
      <c r="G182" s="14" t="n">
        <v>70200</v>
      </c>
      <c r="H182" s="14" t="n">
        <v>28000</v>
      </c>
      <c r="I182" s="15">
        <f>IF(OR(A182="",NOT(N182="")),"",SUM(C182:H182))</f>
        <v/>
      </c>
      <c r="J182" s="16">
        <f>IF(I182="","",SUM(C182:E182))</f>
        <v/>
      </c>
      <c r="K182" s="16">
        <f>IF(I182="","",SUM(F182:H182))</f>
        <v/>
      </c>
      <c r="L182" s="14" t="n">
        <v>57</v>
      </c>
      <c r="M182" s="17" t="n"/>
      <c r="N182" s="18">
        <f>IF(COUNTA(A182,C182:H182,L182)=0,"",IF(NOT(ISNUMBER(A182)),"날짜를 확인하세요",IF(A182&gt;TODAY(),"오늘 이후 날짜예요",IF(COUNTIF($A$6:$A$1505,A182)&gt;1,"같은 날짜가 또 있어요",IF(COUNT(C182:H182)&lt;COUNTA(C182:H182),"금액에 글자가 있어요",IF(COUNTA(C182:H182)=0,"금액이 비었어요",IF(COUNTIF(C182:H182,"&lt;0")&gt;0,"금액이 0보다 작아요",IF(AND(L182&lt;&gt;"",OR(NOT(ISNUMBER(L182)),L182&lt;0,L182&lt;&gt;INT(N(L182)))),"손님 수를 확인하세요",""))))))))</f>
        <v/>
      </c>
      <c r="P182">
        <f>IF(I182="","",WEEKDAY(A182,2))</f>
        <v/>
      </c>
      <c r="Q182" s="19">
        <f>IF(I182="","",A182-WEEKDAY(A182,3))</f>
        <v/>
      </c>
    </row>
    <row r="183">
      <c r="A183" s="12" t="n">
        <v>45869</v>
      </c>
      <c r="B183" s="13">
        <f>IF(ISNUMBER(A183),CHOOSE(WEEKDAY(A183),"일","월","화","수","목","금","토"),"")</f>
        <v/>
      </c>
      <c r="C183" s="14" t="n">
        <v>597900</v>
      </c>
      <c r="D183" s="14" t="n">
        <v>56300</v>
      </c>
      <c r="E183" s="14" t="n">
        <v>18600</v>
      </c>
      <c r="F183" s="14" t="n">
        <v>143100</v>
      </c>
      <c r="G183" s="14" t="n">
        <v>74000</v>
      </c>
      <c r="H183" s="14" t="n">
        <v>29600</v>
      </c>
      <c r="I183" s="15">
        <f>IF(OR(A183="",NOT(N183="")),"",SUM(C183:H183))</f>
        <v/>
      </c>
      <c r="J183" s="16">
        <f>IF(I183="","",SUM(C183:E183))</f>
        <v/>
      </c>
      <c r="K183" s="16">
        <f>IF(I183="","",SUM(F183:H183))</f>
        <v/>
      </c>
      <c r="L183" s="14" t="n">
        <v>61</v>
      </c>
      <c r="M183" s="17" t="n"/>
      <c r="N183" s="18">
        <f>IF(COUNTA(A183,C183:H183,L183)=0,"",IF(NOT(ISNUMBER(A183)),"날짜를 확인하세요",IF(A183&gt;TODAY(),"오늘 이후 날짜예요",IF(COUNTIF($A$6:$A$1505,A183)&gt;1,"같은 날짜가 또 있어요",IF(COUNT(C183:H183)&lt;COUNTA(C183:H183),"금액에 글자가 있어요",IF(COUNTA(C183:H183)=0,"금액이 비었어요",IF(COUNTIF(C183:H183,"&lt;0")&gt;0,"금액이 0보다 작아요",IF(AND(L183&lt;&gt;"",OR(NOT(ISNUMBER(L183)),L183&lt;0,L183&lt;&gt;INT(N(L183)))),"손님 수를 확인하세요",""))))))))</f>
        <v/>
      </c>
      <c r="P183">
        <f>IF(I183="","",WEEKDAY(A183,2))</f>
        <v/>
      </c>
      <c r="Q183" s="19">
        <f>IF(I183="","",A183-WEEKDAY(A183,3))</f>
        <v/>
      </c>
    </row>
    <row r="184">
      <c r="A184" s="12" t="n">
        <v>45870</v>
      </c>
      <c r="B184" s="13">
        <f>IF(ISNUMBER(A184),CHOOSE(WEEKDAY(A184),"일","월","화","수","목","금","토"),"")</f>
        <v/>
      </c>
      <c r="C184" s="14" t="n">
        <v>598800</v>
      </c>
      <c r="D184" s="14" t="n">
        <v>52400</v>
      </c>
      <c r="E184" s="14" t="n">
        <v>3500</v>
      </c>
      <c r="F184" s="14" t="n">
        <v>238800</v>
      </c>
      <c r="G184" s="14" t="n">
        <v>123500</v>
      </c>
      <c r="H184" s="14" t="n">
        <v>49500</v>
      </c>
      <c r="I184" s="15">
        <f>IF(OR(A184="",NOT(N184="")),"",SUM(C184:H184))</f>
        <v/>
      </c>
      <c r="J184" s="16">
        <f>IF(I184="","",SUM(C184:E184))</f>
        <v/>
      </c>
      <c r="K184" s="16">
        <f>IF(I184="","",SUM(F184:H184))</f>
        <v/>
      </c>
      <c r="L184" s="14" t="n">
        <v>67</v>
      </c>
      <c r="M184" s="17" t="n"/>
      <c r="N184" s="18">
        <f>IF(COUNTA(A184,C184:H184,L184)=0,"",IF(NOT(ISNUMBER(A184)),"날짜를 확인하세요",IF(A184&gt;TODAY(),"오늘 이후 날짜예요",IF(COUNTIF($A$6:$A$1505,A184)&gt;1,"같은 날짜가 또 있어요",IF(COUNT(C184:H184)&lt;COUNTA(C184:H184),"금액에 글자가 있어요",IF(COUNTA(C184:H184)=0,"금액이 비었어요",IF(COUNTIF(C184:H184,"&lt;0")&gt;0,"금액이 0보다 작아요",IF(AND(L184&lt;&gt;"",OR(NOT(ISNUMBER(L184)),L184&lt;0,L184&lt;&gt;INT(N(L184)))),"손님 수를 확인하세요",""))))))))</f>
        <v/>
      </c>
      <c r="P184">
        <f>IF(I184="","",WEEKDAY(A184,2))</f>
        <v/>
      </c>
      <c r="Q184" s="19">
        <f>IF(I184="","",A184-WEEKDAY(A184,3))</f>
        <v/>
      </c>
    </row>
    <row r="185">
      <c r="A185" s="12" t="n">
        <v>45871</v>
      </c>
      <c r="B185" s="13">
        <f>IF(ISNUMBER(A185),CHOOSE(WEEKDAY(A185),"일","월","화","수","목","금","토"),"")</f>
        <v/>
      </c>
      <c r="C185" s="14" t="n">
        <v>668800</v>
      </c>
      <c r="D185" s="14" t="n">
        <v>51000</v>
      </c>
      <c r="E185" s="14" t="n">
        <v>11800</v>
      </c>
      <c r="F185" s="14" t="n">
        <v>247300</v>
      </c>
      <c r="G185" s="14" t="n">
        <v>127900</v>
      </c>
      <c r="H185" s="14" t="n">
        <v>51200</v>
      </c>
      <c r="I185" s="15">
        <f>IF(OR(A185="",NOT(N185="")),"",SUM(C185:H185))</f>
        <v/>
      </c>
      <c r="J185" s="16">
        <f>IF(I185="","",SUM(C185:E185))</f>
        <v/>
      </c>
      <c r="K185" s="16">
        <f>IF(I185="","",SUM(F185:H185))</f>
        <v/>
      </c>
      <c r="L185" s="14" t="n">
        <v>73</v>
      </c>
      <c r="M185" s="17" t="n"/>
      <c r="N185" s="18">
        <f>IF(COUNTA(A185,C185:H185,L185)=0,"",IF(NOT(ISNUMBER(A185)),"날짜를 확인하세요",IF(A185&gt;TODAY(),"오늘 이후 날짜예요",IF(COUNTIF($A$6:$A$1505,A185)&gt;1,"같은 날짜가 또 있어요",IF(COUNT(C185:H185)&lt;COUNTA(C185:H185),"금액에 글자가 있어요",IF(COUNTA(C185:H185)=0,"금액이 비었어요",IF(COUNTIF(C185:H185,"&lt;0")&gt;0,"금액이 0보다 작아요",IF(AND(L185&lt;&gt;"",OR(NOT(ISNUMBER(L185)),L185&lt;0,L185&lt;&gt;INT(N(L185)))),"손님 수를 확인하세요",""))))))))</f>
        <v/>
      </c>
      <c r="P185">
        <f>IF(I185="","",WEEKDAY(A185,2))</f>
        <v/>
      </c>
      <c r="Q185" s="19">
        <f>IF(I185="","",A185-WEEKDAY(A185,3))</f>
        <v/>
      </c>
    </row>
    <row r="186">
      <c r="A186" s="12" t="n">
        <v>45873</v>
      </c>
      <c r="B186" s="13">
        <f>IF(ISNUMBER(A186),CHOOSE(WEEKDAY(A186),"일","월","화","수","목","금","토"),"")</f>
        <v/>
      </c>
      <c r="C186" s="14" t="n">
        <v>454900</v>
      </c>
      <c r="D186" s="14" t="n">
        <v>45500</v>
      </c>
      <c r="E186" s="14" t="n">
        <v>6100</v>
      </c>
      <c r="F186" s="14" t="n">
        <v>118600</v>
      </c>
      <c r="G186" s="14" t="n">
        <v>61400</v>
      </c>
      <c r="H186" s="14" t="n">
        <v>24500</v>
      </c>
      <c r="I186" s="15">
        <f>IF(OR(A186="",NOT(N186="")),"",SUM(C186:H186))</f>
        <v/>
      </c>
      <c r="J186" s="16">
        <f>IF(I186="","",SUM(C186:E186))</f>
        <v/>
      </c>
      <c r="K186" s="16">
        <f>IF(I186="","",SUM(F186:H186))</f>
        <v/>
      </c>
      <c r="L186" s="14" t="n">
        <v>47</v>
      </c>
      <c r="M186" s="17" t="n"/>
      <c r="N186" s="18">
        <f>IF(COUNTA(A186,C186:H186,L186)=0,"",IF(NOT(ISNUMBER(A186)),"날짜를 확인하세요",IF(A186&gt;TODAY(),"오늘 이후 날짜예요",IF(COUNTIF($A$6:$A$1505,A186)&gt;1,"같은 날짜가 또 있어요",IF(COUNT(C186:H186)&lt;COUNTA(C186:H186),"금액에 글자가 있어요",IF(COUNTA(C186:H186)=0,"금액이 비었어요",IF(COUNTIF(C186:H186,"&lt;0")&gt;0,"금액이 0보다 작아요",IF(AND(L186&lt;&gt;"",OR(NOT(ISNUMBER(L186)),L186&lt;0,L186&lt;&gt;INT(N(L186)))),"손님 수를 확인하세요",""))))))))</f>
        <v/>
      </c>
      <c r="P186">
        <f>IF(I186="","",WEEKDAY(A186,2))</f>
        <v/>
      </c>
      <c r="Q186" s="19">
        <f>IF(I186="","",A186-WEEKDAY(A186,3))</f>
        <v/>
      </c>
    </row>
    <row r="187">
      <c r="A187" s="12" t="n">
        <v>45874</v>
      </c>
      <c r="B187" s="13">
        <f>IF(ISNUMBER(A187),CHOOSE(WEEKDAY(A187),"일","월","화","수","목","금","토"),"")</f>
        <v/>
      </c>
      <c r="C187" s="14" t="n">
        <v>395300</v>
      </c>
      <c r="D187" s="14" t="n">
        <v>48300</v>
      </c>
      <c r="E187" s="14" t="n">
        <v>12000</v>
      </c>
      <c r="F187" s="14" t="n">
        <v>127000</v>
      </c>
      <c r="G187" s="14" t="n">
        <v>65700</v>
      </c>
      <c r="H187" s="14" t="n">
        <v>26200</v>
      </c>
      <c r="I187" s="15">
        <f>IF(OR(A187="",NOT(N187="")),"",SUM(C187:H187))</f>
        <v/>
      </c>
      <c r="J187" s="16">
        <f>IF(I187="","",SUM(C187:E187))</f>
        <v/>
      </c>
      <c r="K187" s="16">
        <f>IF(I187="","",SUM(F187:H187))</f>
        <v/>
      </c>
      <c r="L187" s="14" t="n">
        <v>44</v>
      </c>
      <c r="M187" s="17" t="n"/>
      <c r="N187" s="18">
        <f>IF(COUNTA(A187,C187:H187,L187)=0,"",IF(NOT(ISNUMBER(A187)),"날짜를 확인하세요",IF(A187&gt;TODAY(),"오늘 이후 날짜예요",IF(COUNTIF($A$6:$A$1505,A187)&gt;1,"같은 날짜가 또 있어요",IF(COUNT(C187:H187)&lt;COUNTA(C187:H187),"금액에 글자가 있어요",IF(COUNTA(C187:H187)=0,"금액이 비었어요",IF(COUNTIF(C187:H187,"&lt;0")&gt;0,"금액이 0보다 작아요",IF(AND(L187&lt;&gt;"",OR(NOT(ISNUMBER(L187)),L187&lt;0,L187&lt;&gt;INT(N(L187)))),"손님 수를 확인하세요",""))))))))</f>
        <v/>
      </c>
      <c r="P187">
        <f>IF(I187="","",WEEKDAY(A187,2))</f>
        <v/>
      </c>
      <c r="Q187" s="19">
        <f>IF(I187="","",A187-WEEKDAY(A187,3))</f>
        <v/>
      </c>
    </row>
    <row r="188">
      <c r="A188" s="12" t="n">
        <v>45875</v>
      </c>
      <c r="B188" s="13">
        <f>IF(ISNUMBER(A188),CHOOSE(WEEKDAY(A188),"일","월","화","수","목","금","토"),"")</f>
        <v/>
      </c>
      <c r="C188" s="14" t="n">
        <v>422800</v>
      </c>
      <c r="D188" s="14" t="n">
        <v>70500</v>
      </c>
      <c r="E188" s="14" t="n">
        <v>13900</v>
      </c>
      <c r="F188" s="14" t="n">
        <v>102300</v>
      </c>
      <c r="G188" s="14" t="n">
        <v>52900</v>
      </c>
      <c r="H188" s="14" t="n">
        <v>21100</v>
      </c>
      <c r="I188" s="15">
        <f>IF(OR(A188="",NOT(N188="")),"",SUM(C188:H188))</f>
        <v/>
      </c>
      <c r="J188" s="16">
        <f>IF(I188="","",SUM(C188:E188))</f>
        <v/>
      </c>
      <c r="K188" s="16">
        <f>IF(I188="","",SUM(F188:H188))</f>
        <v/>
      </c>
      <c r="L188" s="14" t="n">
        <v>47</v>
      </c>
      <c r="M188" s="17" t="n"/>
      <c r="N188" s="18">
        <f>IF(COUNTA(A188,C188:H188,L188)=0,"",IF(NOT(ISNUMBER(A188)),"날짜를 확인하세요",IF(A188&gt;TODAY(),"오늘 이후 날짜예요",IF(COUNTIF($A$6:$A$1505,A188)&gt;1,"같은 날짜가 또 있어요",IF(COUNT(C188:H188)&lt;COUNTA(C188:H188),"금액에 글자가 있어요",IF(COUNTA(C188:H188)=0,"금액이 비었어요",IF(COUNTIF(C188:H188,"&lt;0")&gt;0,"금액이 0보다 작아요",IF(AND(L188&lt;&gt;"",OR(NOT(ISNUMBER(L188)),L188&lt;0,L188&lt;&gt;INT(N(L188)))),"손님 수를 확인하세요",""))))))))</f>
        <v/>
      </c>
      <c r="P188">
        <f>IF(I188="","",WEEKDAY(A188,2))</f>
        <v/>
      </c>
      <c r="Q188" s="19">
        <f>IF(I188="","",A188-WEEKDAY(A188,3))</f>
        <v/>
      </c>
    </row>
    <row r="189">
      <c r="A189" s="12" t="n">
        <v>45876</v>
      </c>
      <c r="B189" s="13">
        <f>IF(ISNUMBER(A189),CHOOSE(WEEKDAY(A189),"일","월","화","수","목","금","토"),"")</f>
        <v/>
      </c>
      <c r="C189" s="14" t="n">
        <v>433600</v>
      </c>
      <c r="D189" s="14" t="n">
        <v>40700</v>
      </c>
      <c r="E189" s="14" t="n">
        <v>22000</v>
      </c>
      <c r="F189" s="14" t="n">
        <v>121000</v>
      </c>
      <c r="G189" s="14" t="n">
        <v>62600</v>
      </c>
      <c r="H189" s="14" t="n">
        <v>25100</v>
      </c>
      <c r="I189" s="15">
        <f>IF(OR(A189="",NOT(N189="")),"",SUM(C189:H189))</f>
        <v/>
      </c>
      <c r="J189" s="16">
        <f>IF(I189="","",SUM(C189:E189))</f>
        <v/>
      </c>
      <c r="K189" s="16">
        <f>IF(I189="","",SUM(F189:H189))</f>
        <v/>
      </c>
      <c r="L189" s="14" t="n">
        <v>46</v>
      </c>
      <c r="M189" s="17" t="n"/>
      <c r="N189" s="18">
        <f>IF(COUNTA(A189,C189:H189,L189)=0,"",IF(NOT(ISNUMBER(A189)),"날짜를 확인하세요",IF(A189&gt;TODAY(),"오늘 이후 날짜예요",IF(COUNTIF($A$6:$A$1505,A189)&gt;1,"같은 날짜가 또 있어요",IF(COUNT(C189:H189)&lt;COUNTA(C189:H189),"금액에 글자가 있어요",IF(COUNTA(C189:H189)=0,"금액이 비었어요",IF(COUNTIF(C189:H189,"&lt;0")&gt;0,"금액이 0보다 작아요",IF(AND(L189&lt;&gt;"",OR(NOT(ISNUMBER(L189)),L189&lt;0,L189&lt;&gt;INT(N(L189)))),"손님 수를 확인하세요",""))))))))</f>
        <v/>
      </c>
      <c r="P189">
        <f>IF(I189="","",WEEKDAY(A189,2))</f>
        <v/>
      </c>
      <c r="Q189" s="19">
        <f>IF(I189="","",A189-WEEKDAY(A189,3))</f>
        <v/>
      </c>
    </row>
    <row r="190">
      <c r="A190" s="12" t="n">
        <v>45877</v>
      </c>
      <c r="B190" s="13">
        <f>IF(ISNUMBER(A190),CHOOSE(WEEKDAY(A190),"일","월","화","수","목","금","토"),"")</f>
        <v/>
      </c>
      <c r="C190" s="14" t="n">
        <v>560300</v>
      </c>
      <c r="D190" s="14" t="n">
        <v>75400</v>
      </c>
      <c r="E190" s="14" t="n">
        <v>13800</v>
      </c>
      <c r="F190" s="14" t="n">
        <v>205900</v>
      </c>
      <c r="G190" s="14" t="n">
        <v>106500</v>
      </c>
      <c r="H190" s="14" t="n">
        <v>42600</v>
      </c>
      <c r="I190" s="15">
        <f>IF(OR(A190="",NOT(N190="")),"",SUM(C190:H190))</f>
        <v/>
      </c>
      <c r="J190" s="16">
        <f>IF(I190="","",SUM(C190:E190))</f>
        <v/>
      </c>
      <c r="K190" s="16">
        <f>IF(I190="","",SUM(F190:H190))</f>
        <v/>
      </c>
      <c r="L190" s="14" t="n">
        <v>66</v>
      </c>
      <c r="M190" s="17" t="n"/>
      <c r="N190" s="18">
        <f>IF(COUNTA(A190,C190:H190,L190)=0,"",IF(NOT(ISNUMBER(A190)),"날짜를 확인하세요",IF(A190&gt;TODAY(),"오늘 이후 날짜예요",IF(COUNTIF($A$6:$A$1505,A190)&gt;1,"같은 날짜가 또 있어요",IF(COUNT(C190:H190)&lt;COUNTA(C190:H190),"금액에 글자가 있어요",IF(COUNTA(C190:H190)=0,"금액이 비었어요",IF(COUNTIF(C190:H190,"&lt;0")&gt;0,"금액이 0보다 작아요",IF(AND(L190&lt;&gt;"",OR(NOT(ISNUMBER(L190)),L190&lt;0,L190&lt;&gt;INT(N(L190)))),"손님 수를 확인하세요",""))))))))</f>
        <v/>
      </c>
      <c r="P190">
        <f>IF(I190="","",WEEKDAY(A190,2))</f>
        <v/>
      </c>
      <c r="Q190" s="19">
        <f>IF(I190="","",A190-WEEKDAY(A190,3))</f>
        <v/>
      </c>
    </row>
    <row r="191">
      <c r="A191" s="12" t="n">
        <v>45878</v>
      </c>
      <c r="B191" s="13">
        <f>IF(ISNUMBER(A191),CHOOSE(WEEKDAY(A191),"일","월","화","수","목","금","토"),"")</f>
        <v/>
      </c>
      <c r="C191" s="14" t="n">
        <v>489300</v>
      </c>
      <c r="D191" s="14" t="n">
        <v>69600</v>
      </c>
      <c r="E191" s="14" t="n">
        <v>18300</v>
      </c>
      <c r="F191" s="14" t="n">
        <v>201100</v>
      </c>
      <c r="G191" s="14" t="n">
        <v>104000</v>
      </c>
      <c r="H191" s="14" t="n">
        <v>41700</v>
      </c>
      <c r="I191" s="15">
        <f>IF(OR(A191="",NOT(N191="")),"",SUM(C191:H191))</f>
        <v/>
      </c>
      <c r="J191" s="16">
        <f>IF(I191="","",SUM(C191:E191))</f>
        <v/>
      </c>
      <c r="K191" s="16">
        <f>IF(I191="","",SUM(F191:H191))</f>
        <v/>
      </c>
      <c r="L191" s="14" t="n">
        <v>58</v>
      </c>
      <c r="M191" s="17" t="n"/>
      <c r="N191" s="18">
        <f>IF(COUNTA(A191,C191:H191,L191)=0,"",IF(NOT(ISNUMBER(A191)),"날짜를 확인하세요",IF(A191&gt;TODAY(),"오늘 이후 날짜예요",IF(COUNTIF($A$6:$A$1505,A191)&gt;1,"같은 날짜가 또 있어요",IF(COUNT(C191:H191)&lt;COUNTA(C191:H191),"금액에 글자가 있어요",IF(COUNTA(C191:H191)=0,"금액이 비었어요",IF(COUNTIF(C191:H191,"&lt;0")&gt;0,"금액이 0보다 작아요",IF(AND(L191&lt;&gt;"",OR(NOT(ISNUMBER(L191)),L191&lt;0,L191&lt;&gt;INT(N(L191)))),"손님 수를 확인하세요",""))))))))</f>
        <v/>
      </c>
      <c r="P191">
        <f>IF(I191="","",WEEKDAY(A191,2))</f>
        <v/>
      </c>
      <c r="Q191" s="19">
        <f>IF(I191="","",A191-WEEKDAY(A191,3))</f>
        <v/>
      </c>
    </row>
    <row r="192">
      <c r="A192" s="12" t="n">
        <v>45884</v>
      </c>
      <c r="B192" s="13">
        <f>IF(ISNUMBER(A192),CHOOSE(WEEKDAY(A192),"일","월","화","수","목","금","토"),"")</f>
        <v/>
      </c>
      <c r="C192" s="14" t="n">
        <v>502500</v>
      </c>
      <c r="D192" s="14" t="n">
        <v>57400</v>
      </c>
      <c r="E192" s="14" t="n">
        <v>9100</v>
      </c>
      <c r="F192" s="14" t="n">
        <v>148200</v>
      </c>
      <c r="G192" s="14" t="n">
        <v>76600</v>
      </c>
      <c r="H192" s="14" t="n">
        <v>30700</v>
      </c>
      <c r="I192" s="15">
        <f>IF(OR(A192="",NOT(N192="")),"",SUM(C192:H192))</f>
        <v/>
      </c>
      <c r="J192" s="16">
        <f>IF(I192="","",SUM(C192:E192))</f>
        <v/>
      </c>
      <c r="K192" s="16">
        <f>IF(I192="","",SUM(F192:H192))</f>
        <v/>
      </c>
      <c r="L192" s="14" t="n">
        <v>54</v>
      </c>
      <c r="M192" s="17" t="n"/>
      <c r="N192" s="18">
        <f>IF(COUNTA(A192,C192:H192,L192)=0,"",IF(NOT(ISNUMBER(A192)),"날짜를 확인하세요",IF(A192&gt;TODAY(),"오늘 이후 날짜예요",IF(COUNTIF($A$6:$A$1505,A192)&gt;1,"같은 날짜가 또 있어요",IF(COUNT(C192:H192)&lt;COUNTA(C192:H192),"금액에 글자가 있어요",IF(COUNTA(C192:H192)=0,"금액이 비었어요",IF(COUNTIF(C192:H192,"&lt;0")&gt;0,"금액이 0보다 작아요",IF(AND(L192&lt;&gt;"",OR(NOT(ISNUMBER(L192)),L192&lt;0,L192&lt;&gt;INT(N(L192)))),"손님 수를 확인하세요",""))))))))</f>
        <v/>
      </c>
      <c r="P192">
        <f>IF(I192="","",WEEKDAY(A192,2))</f>
        <v/>
      </c>
      <c r="Q192" s="19">
        <f>IF(I192="","",A192-WEEKDAY(A192,3))</f>
        <v/>
      </c>
    </row>
    <row r="193">
      <c r="A193" s="12" t="n">
        <v>45885</v>
      </c>
      <c r="B193" s="13">
        <f>IF(ISNUMBER(A193),CHOOSE(WEEKDAY(A193),"일","월","화","수","목","금","토"),"")</f>
        <v/>
      </c>
      <c r="C193" s="14" t="n">
        <v>543200</v>
      </c>
      <c r="D193" s="14" t="n">
        <v>77700</v>
      </c>
      <c r="E193" s="14" t="n">
        <v>14700</v>
      </c>
      <c r="F193" s="14" t="n">
        <v>273700</v>
      </c>
      <c r="G193" s="14" t="n">
        <v>141600</v>
      </c>
      <c r="H193" s="14" t="n">
        <v>56600</v>
      </c>
      <c r="I193" s="15">
        <f>IF(OR(A193="",NOT(N193="")),"",SUM(C193:H193))</f>
        <v/>
      </c>
      <c r="J193" s="16">
        <f>IF(I193="","",SUM(C193:E193))</f>
        <v/>
      </c>
      <c r="K193" s="16">
        <f>IF(I193="","",SUM(F193:H193))</f>
        <v/>
      </c>
      <c r="L193" s="14" t="n">
        <v>68</v>
      </c>
      <c r="M193" s="17" t="inlineStr">
        <is>
          <t>비</t>
        </is>
      </c>
      <c r="N193" s="18">
        <f>IF(COUNTA(A193,C193:H193,L193)=0,"",IF(NOT(ISNUMBER(A193)),"날짜를 확인하세요",IF(A193&gt;TODAY(),"오늘 이후 날짜예요",IF(COUNTIF($A$6:$A$1505,A193)&gt;1,"같은 날짜가 또 있어요",IF(COUNT(C193:H193)&lt;COUNTA(C193:H193),"금액에 글자가 있어요",IF(COUNTA(C193:H193)=0,"금액이 비었어요",IF(COUNTIF(C193:H193,"&lt;0")&gt;0,"금액이 0보다 작아요",IF(AND(L193&lt;&gt;"",OR(NOT(ISNUMBER(L193)),L193&lt;0,L193&lt;&gt;INT(N(L193)))),"손님 수를 확인하세요",""))))))))</f>
        <v/>
      </c>
      <c r="P193">
        <f>IF(I193="","",WEEKDAY(A193,2))</f>
        <v/>
      </c>
      <c r="Q193" s="19">
        <f>IF(I193="","",A193-WEEKDAY(A193,3))</f>
        <v/>
      </c>
    </row>
    <row r="194">
      <c r="A194" s="12" t="n">
        <v>45887</v>
      </c>
      <c r="B194" s="13">
        <f>IF(ISNUMBER(A194),CHOOSE(WEEKDAY(A194),"일","월","화","수","목","금","토"),"")</f>
        <v/>
      </c>
      <c r="C194" s="14" t="n">
        <v>517900</v>
      </c>
      <c r="D194" s="14" t="n">
        <v>84100</v>
      </c>
      <c r="E194" s="14" t="n">
        <v>13000</v>
      </c>
      <c r="F194" s="14" t="n">
        <v>143300</v>
      </c>
      <c r="G194" s="14" t="n">
        <v>74100</v>
      </c>
      <c r="H194" s="14" t="n">
        <v>29600</v>
      </c>
      <c r="I194" s="15">
        <f>IF(OR(A194="",NOT(N194="")),"",SUM(C194:H194))</f>
        <v/>
      </c>
      <c r="J194" s="16">
        <f>IF(I194="","",SUM(C194:E194))</f>
        <v/>
      </c>
      <c r="K194" s="16">
        <f>IF(I194="","",SUM(F194:H194))</f>
        <v/>
      </c>
      <c r="L194" s="14" t="n">
        <v>57</v>
      </c>
      <c r="M194" s="17" t="n"/>
      <c r="N194" s="18">
        <f>IF(COUNTA(A194,C194:H194,L194)=0,"",IF(NOT(ISNUMBER(A194)),"날짜를 확인하세요",IF(A194&gt;TODAY(),"오늘 이후 날짜예요",IF(COUNTIF($A$6:$A$1505,A194)&gt;1,"같은 날짜가 또 있어요",IF(COUNT(C194:H194)&lt;COUNTA(C194:H194),"금액에 글자가 있어요",IF(COUNTA(C194:H194)=0,"금액이 비었어요",IF(COUNTIF(C194:H194,"&lt;0")&gt;0,"금액이 0보다 작아요",IF(AND(L194&lt;&gt;"",OR(NOT(ISNUMBER(L194)),L194&lt;0,L194&lt;&gt;INT(N(L194)))),"손님 수를 확인하세요",""))))))))</f>
        <v/>
      </c>
      <c r="P194">
        <f>IF(I194="","",WEEKDAY(A194,2))</f>
        <v/>
      </c>
      <c r="Q194" s="19">
        <f>IF(I194="","",A194-WEEKDAY(A194,3))</f>
        <v/>
      </c>
    </row>
    <row r="195">
      <c r="A195" s="12" t="n">
        <v>45888</v>
      </c>
      <c r="B195" s="13">
        <f>IF(ISNUMBER(A195),CHOOSE(WEEKDAY(A195),"일","월","화","수","목","금","토"),"")</f>
        <v/>
      </c>
      <c r="C195" s="14" t="n">
        <v>451000</v>
      </c>
      <c r="D195" s="14" t="n">
        <v>72100</v>
      </c>
      <c r="E195" s="14" t="n">
        <v>11000</v>
      </c>
      <c r="F195" s="14" t="n">
        <v>121700</v>
      </c>
      <c r="G195" s="14" t="n">
        <v>63000</v>
      </c>
      <c r="H195" s="14" t="n">
        <v>25200</v>
      </c>
      <c r="I195" s="15">
        <f>IF(OR(A195="",NOT(N195="")),"",SUM(C195:H195))</f>
        <v/>
      </c>
      <c r="J195" s="16">
        <f>IF(I195="","",SUM(C195:E195))</f>
        <v/>
      </c>
      <c r="K195" s="16">
        <f>IF(I195="","",SUM(F195:H195))</f>
        <v/>
      </c>
      <c r="L195" s="14" t="n">
        <v>49</v>
      </c>
      <c r="M195" s="17" t="n"/>
      <c r="N195" s="18">
        <f>IF(COUNTA(A195,C195:H195,L195)=0,"",IF(NOT(ISNUMBER(A195)),"날짜를 확인하세요",IF(A195&gt;TODAY(),"오늘 이후 날짜예요",IF(COUNTIF($A$6:$A$1505,A195)&gt;1,"같은 날짜가 또 있어요",IF(COUNT(C195:H195)&lt;COUNTA(C195:H195),"금액에 글자가 있어요",IF(COUNTA(C195:H195)=0,"금액이 비었어요",IF(COUNTIF(C195:H195,"&lt;0")&gt;0,"금액이 0보다 작아요",IF(AND(L195&lt;&gt;"",OR(NOT(ISNUMBER(L195)),L195&lt;0,L195&lt;&gt;INT(N(L195)))),"손님 수를 확인하세요",""))))))))</f>
        <v/>
      </c>
      <c r="P195">
        <f>IF(I195="","",WEEKDAY(A195,2))</f>
        <v/>
      </c>
      <c r="Q195" s="19">
        <f>IF(I195="","",A195-WEEKDAY(A195,3))</f>
        <v/>
      </c>
    </row>
    <row r="196">
      <c r="A196" s="12" t="n">
        <v>45889</v>
      </c>
      <c r="B196" s="13">
        <f>IF(ISNUMBER(A196),CHOOSE(WEEKDAY(A196),"일","월","화","수","목","금","토"),"")</f>
        <v/>
      </c>
      <c r="C196" s="14" t="n">
        <v>427200</v>
      </c>
      <c r="D196" s="14" t="n">
        <v>40500</v>
      </c>
      <c r="E196" s="14" t="n">
        <v>24300</v>
      </c>
      <c r="F196" s="14" t="n">
        <v>100900</v>
      </c>
      <c r="G196" s="14" t="n">
        <v>52200</v>
      </c>
      <c r="H196" s="14" t="n">
        <v>20900</v>
      </c>
      <c r="I196" s="15">
        <f>IF(OR(A196="",NOT(N196="")),"",SUM(C196:H196))</f>
        <v/>
      </c>
      <c r="J196" s="16">
        <f>IF(I196="","",SUM(C196:E196))</f>
        <v/>
      </c>
      <c r="K196" s="16">
        <f>IF(I196="","",SUM(F196:H196))</f>
        <v/>
      </c>
      <c r="L196" s="14" t="n">
        <v>45</v>
      </c>
      <c r="M196" s="17" t="n"/>
      <c r="N196" s="18">
        <f>IF(COUNTA(A196,C196:H196,L196)=0,"",IF(NOT(ISNUMBER(A196)),"날짜를 확인하세요",IF(A196&gt;TODAY(),"오늘 이후 날짜예요",IF(COUNTIF($A$6:$A$1505,A196)&gt;1,"같은 날짜가 또 있어요",IF(COUNT(C196:H196)&lt;COUNTA(C196:H196),"금액에 글자가 있어요",IF(COUNTA(C196:H196)=0,"금액이 비었어요",IF(COUNTIF(C196:H196,"&lt;0")&gt;0,"금액이 0보다 작아요",IF(AND(L196&lt;&gt;"",OR(NOT(ISNUMBER(L196)),L196&lt;0,L196&lt;&gt;INT(N(L196)))),"손님 수를 확인하세요",""))))))))</f>
        <v/>
      </c>
      <c r="P196">
        <f>IF(I196="","",WEEKDAY(A196,2))</f>
        <v/>
      </c>
      <c r="Q196" s="19">
        <f>IF(I196="","",A196-WEEKDAY(A196,3))</f>
        <v/>
      </c>
    </row>
    <row r="197">
      <c r="A197" s="12" t="n">
        <v>45890</v>
      </c>
      <c r="B197" s="13">
        <f>IF(ISNUMBER(A197),CHOOSE(WEEKDAY(A197),"일","월","화","수","목","금","토"),"")</f>
        <v/>
      </c>
      <c r="C197" s="14" t="n">
        <v>440700</v>
      </c>
      <c r="D197" s="14" t="n">
        <v>57100</v>
      </c>
      <c r="E197" s="14" t="n">
        <v>5600</v>
      </c>
      <c r="F197" s="14" t="n">
        <v>120700</v>
      </c>
      <c r="G197" s="14" t="n">
        <v>62400</v>
      </c>
      <c r="H197" s="14" t="n">
        <v>25000</v>
      </c>
      <c r="I197" s="15">
        <f>IF(OR(A197="",NOT(N197="")),"",SUM(C197:H197))</f>
        <v/>
      </c>
      <c r="J197" s="16">
        <f>IF(I197="","",SUM(C197:E197))</f>
        <v/>
      </c>
      <c r="K197" s="16">
        <f>IF(I197="","",SUM(F197:H197))</f>
        <v/>
      </c>
      <c r="L197" s="14" t="n">
        <v>47</v>
      </c>
      <c r="M197" s="17" t="n"/>
      <c r="N197" s="18">
        <f>IF(COUNTA(A197,C197:H197,L197)=0,"",IF(NOT(ISNUMBER(A197)),"날짜를 확인하세요",IF(A197&gt;TODAY(),"오늘 이후 날짜예요",IF(COUNTIF($A$6:$A$1505,A197)&gt;1,"같은 날짜가 또 있어요",IF(COUNT(C197:H197)&lt;COUNTA(C197:H197),"금액에 글자가 있어요",IF(COUNTA(C197:H197)=0,"금액이 비었어요",IF(COUNTIF(C197:H197,"&lt;0")&gt;0,"금액이 0보다 작아요",IF(AND(L197&lt;&gt;"",OR(NOT(ISNUMBER(L197)),L197&lt;0,L197&lt;&gt;INT(N(L197)))),"손님 수를 확인하세요",""))))))))</f>
        <v/>
      </c>
      <c r="P197">
        <f>IF(I197="","",WEEKDAY(A197,2))</f>
        <v/>
      </c>
      <c r="Q197" s="19">
        <f>IF(I197="","",A197-WEEKDAY(A197,3))</f>
        <v/>
      </c>
    </row>
    <row r="198">
      <c r="A198" s="12" t="n">
        <v>45891</v>
      </c>
      <c r="B198" s="13">
        <f>IF(ISNUMBER(A198),CHOOSE(WEEKDAY(A198),"일","월","화","수","목","금","토"),"")</f>
        <v/>
      </c>
      <c r="C198" s="14" t="n">
        <v>643100</v>
      </c>
      <c r="D198" s="14" t="n">
        <v>75500</v>
      </c>
      <c r="E198" s="14" t="n">
        <v>27900</v>
      </c>
      <c r="F198" s="14" t="n">
        <v>188200</v>
      </c>
      <c r="G198" s="14" t="n">
        <v>97400</v>
      </c>
      <c r="H198" s="14" t="n">
        <v>38900</v>
      </c>
      <c r="I198" s="15">
        <f>IF(OR(A198="",NOT(N198="")),"",SUM(C198:H198))</f>
        <v/>
      </c>
      <c r="J198" s="16">
        <f>IF(I198="","",SUM(C198:E198))</f>
        <v/>
      </c>
      <c r="K198" s="16">
        <f>IF(I198="","",SUM(F198:H198))</f>
        <v/>
      </c>
      <c r="L198" s="14" t="n">
        <v>71</v>
      </c>
      <c r="M198" s="17" t="n"/>
      <c r="N198" s="18">
        <f>IF(COUNTA(A198,C198:H198,L198)=0,"",IF(NOT(ISNUMBER(A198)),"날짜를 확인하세요",IF(A198&gt;TODAY(),"오늘 이후 날짜예요",IF(COUNTIF($A$6:$A$1505,A198)&gt;1,"같은 날짜가 또 있어요",IF(COUNT(C198:H198)&lt;COUNTA(C198:H198),"금액에 글자가 있어요",IF(COUNTA(C198:H198)=0,"금액이 비었어요",IF(COUNTIF(C198:H198,"&lt;0")&gt;0,"금액이 0보다 작아요",IF(AND(L198&lt;&gt;"",OR(NOT(ISNUMBER(L198)),L198&lt;0,L198&lt;&gt;INT(N(L198)))),"손님 수를 확인하세요",""))))))))</f>
        <v/>
      </c>
      <c r="P198">
        <f>IF(I198="","",WEEKDAY(A198,2))</f>
        <v/>
      </c>
      <c r="Q198" s="19">
        <f>IF(I198="","",A198-WEEKDAY(A198,3))</f>
        <v/>
      </c>
    </row>
    <row r="199">
      <c r="A199" s="12" t="n">
        <v>45892</v>
      </c>
      <c r="B199" s="13">
        <f>IF(ISNUMBER(A199),CHOOSE(WEEKDAY(A199),"일","월","화","수","목","금","토"),"")</f>
        <v/>
      </c>
      <c r="C199" s="14" t="n">
        <v>478500</v>
      </c>
      <c r="D199" s="14" t="n">
        <v>68900</v>
      </c>
      <c r="E199" s="14" t="n">
        <v>24900</v>
      </c>
      <c r="F199" s="14" t="n">
        <v>211200</v>
      </c>
      <c r="G199" s="14" t="n">
        <v>109300</v>
      </c>
      <c r="H199" s="14" t="n">
        <v>43700</v>
      </c>
      <c r="I199" s="15">
        <f>IF(OR(A199="",NOT(N199="")),"",SUM(C199:H199))</f>
        <v/>
      </c>
      <c r="J199" s="16">
        <f>IF(I199="","",SUM(C199:E199))</f>
        <v/>
      </c>
      <c r="K199" s="16">
        <f>IF(I199="","",SUM(F199:H199))</f>
        <v/>
      </c>
      <c r="L199" s="14" t="n">
        <v>60</v>
      </c>
      <c r="M199" s="17" t="n"/>
      <c r="N199" s="18">
        <f>IF(COUNTA(A199,C199:H199,L199)=0,"",IF(NOT(ISNUMBER(A199)),"날짜를 확인하세요",IF(A199&gt;TODAY(),"오늘 이후 날짜예요",IF(COUNTIF($A$6:$A$1505,A199)&gt;1,"같은 날짜가 또 있어요",IF(COUNT(C199:H199)&lt;COUNTA(C199:H199),"금액에 글자가 있어요",IF(COUNTA(C199:H199)=0,"금액이 비었어요",IF(COUNTIF(C199:H199,"&lt;0")&gt;0,"금액이 0보다 작아요",IF(AND(L199&lt;&gt;"",OR(NOT(ISNUMBER(L199)),L199&lt;0,L199&lt;&gt;INT(N(L199)))),"손님 수를 확인하세요",""))))))))</f>
        <v/>
      </c>
      <c r="P199">
        <f>IF(I199="","",WEEKDAY(A199,2))</f>
        <v/>
      </c>
      <c r="Q199" s="19">
        <f>IF(I199="","",A199-WEEKDAY(A199,3))</f>
        <v/>
      </c>
    </row>
    <row r="200">
      <c r="A200" s="12" t="n">
        <v>45894</v>
      </c>
      <c r="B200" s="13">
        <f>IF(ISNUMBER(A200),CHOOSE(WEEKDAY(A200),"일","월","화","수","목","금","토"),"")</f>
        <v/>
      </c>
      <c r="C200" s="14" t="n">
        <v>419400</v>
      </c>
      <c r="D200" s="14" t="n">
        <v>51000</v>
      </c>
      <c r="E200" s="14" t="n">
        <v>6200</v>
      </c>
      <c r="F200" s="14" t="n">
        <v>185300</v>
      </c>
      <c r="G200" s="14" t="n">
        <v>95800</v>
      </c>
      <c r="H200" s="14" t="n">
        <v>38300</v>
      </c>
      <c r="I200" s="15">
        <f>IF(OR(A200="",NOT(N200="")),"",SUM(C200:H200))</f>
        <v/>
      </c>
      <c r="J200" s="16">
        <f>IF(I200="","",SUM(C200:E200))</f>
        <v/>
      </c>
      <c r="K200" s="16">
        <f>IF(I200="","",SUM(F200:H200))</f>
        <v/>
      </c>
      <c r="L200" s="14" t="n">
        <v>49</v>
      </c>
      <c r="M200" s="17" t="inlineStr">
        <is>
          <t>비</t>
        </is>
      </c>
      <c r="N200" s="18">
        <f>IF(COUNTA(A200,C200:H200,L200)=0,"",IF(NOT(ISNUMBER(A200)),"날짜를 확인하세요",IF(A200&gt;TODAY(),"오늘 이후 날짜예요",IF(COUNTIF($A$6:$A$1505,A200)&gt;1,"같은 날짜가 또 있어요",IF(COUNT(C200:H200)&lt;COUNTA(C200:H200),"금액에 글자가 있어요",IF(COUNTA(C200:H200)=0,"금액이 비었어요",IF(COUNTIF(C200:H200,"&lt;0")&gt;0,"금액이 0보다 작아요",IF(AND(L200&lt;&gt;"",OR(NOT(ISNUMBER(L200)),L200&lt;0,L200&lt;&gt;INT(N(L200)))),"손님 수를 확인하세요",""))))))))</f>
        <v/>
      </c>
      <c r="P200">
        <f>IF(I200="","",WEEKDAY(A200,2))</f>
        <v/>
      </c>
      <c r="Q200" s="19">
        <f>IF(I200="","",A200-WEEKDAY(A200,3))</f>
        <v/>
      </c>
    </row>
    <row r="201">
      <c r="A201" s="12" t="n">
        <v>45895</v>
      </c>
      <c r="B201" s="13">
        <f>IF(ISNUMBER(A201),CHOOSE(WEEKDAY(A201),"일","월","화","수","목","금","토"),"")</f>
        <v/>
      </c>
      <c r="C201" s="14" t="n">
        <v>493900</v>
      </c>
      <c r="D201" s="14" t="n">
        <v>67700</v>
      </c>
      <c r="E201" s="14" t="n">
        <v>16600</v>
      </c>
      <c r="F201" s="14" t="n">
        <v>154200</v>
      </c>
      <c r="G201" s="14" t="n">
        <v>79700</v>
      </c>
      <c r="H201" s="14" t="n">
        <v>31900</v>
      </c>
      <c r="I201" s="15">
        <f>IF(OR(A201="",NOT(N201="")),"",SUM(C201:H201))</f>
        <v/>
      </c>
      <c r="J201" s="16">
        <f>IF(I201="","",SUM(C201:E201))</f>
        <v/>
      </c>
      <c r="K201" s="16">
        <f>IF(I201="","",SUM(F201:H201))</f>
        <v/>
      </c>
      <c r="L201" s="14" t="n">
        <v>56</v>
      </c>
      <c r="M201" s="17" t="n"/>
      <c r="N201" s="18">
        <f>IF(COUNTA(A201,C201:H201,L201)=0,"",IF(NOT(ISNUMBER(A201)),"날짜를 확인하세요",IF(A201&gt;TODAY(),"오늘 이후 날짜예요",IF(COUNTIF($A$6:$A$1505,A201)&gt;1,"같은 날짜가 또 있어요",IF(COUNT(C201:H201)&lt;COUNTA(C201:H201),"금액에 글자가 있어요",IF(COUNTA(C201:H201)=0,"금액이 비었어요",IF(COUNTIF(C201:H201,"&lt;0")&gt;0,"금액이 0보다 작아요",IF(AND(L201&lt;&gt;"",OR(NOT(ISNUMBER(L201)),L201&lt;0,L201&lt;&gt;INT(N(L201)))),"손님 수를 확인하세요",""))))))))</f>
        <v/>
      </c>
      <c r="P201">
        <f>IF(I201="","",WEEKDAY(A201,2))</f>
        <v/>
      </c>
      <c r="Q201" s="19">
        <f>IF(I201="","",A201-WEEKDAY(A201,3))</f>
        <v/>
      </c>
    </row>
    <row r="202">
      <c r="A202" s="12" t="n">
        <v>45896</v>
      </c>
      <c r="B202" s="13">
        <f>IF(ISNUMBER(A202),CHOOSE(WEEKDAY(A202),"일","월","화","수","목","금","토"),"")</f>
        <v/>
      </c>
      <c r="C202" s="14" t="n">
        <v>508000</v>
      </c>
      <c r="D202" s="14" t="n">
        <v>68900</v>
      </c>
      <c r="E202" s="14" t="n">
        <v>22600</v>
      </c>
      <c r="F202" s="14" t="n">
        <v>139200</v>
      </c>
      <c r="G202" s="14" t="n">
        <v>72000</v>
      </c>
      <c r="H202" s="14" t="n">
        <v>28800</v>
      </c>
      <c r="I202" s="15">
        <f>IF(OR(A202="",NOT(N202="")),"",SUM(C202:H202))</f>
        <v/>
      </c>
      <c r="J202" s="16">
        <f>IF(I202="","",SUM(C202:E202))</f>
        <v/>
      </c>
      <c r="K202" s="16">
        <f>IF(I202="","",SUM(F202:H202))</f>
        <v/>
      </c>
      <c r="L202" s="14" t="n">
        <v>57</v>
      </c>
      <c r="M202" s="17" t="n"/>
      <c r="N202" s="18">
        <f>IF(COUNTA(A202,C202:H202,L202)=0,"",IF(NOT(ISNUMBER(A202)),"날짜를 확인하세요",IF(A202&gt;TODAY(),"오늘 이후 날짜예요",IF(COUNTIF($A$6:$A$1505,A202)&gt;1,"같은 날짜가 또 있어요",IF(COUNT(C202:H202)&lt;COUNTA(C202:H202),"금액에 글자가 있어요",IF(COUNTA(C202:H202)=0,"금액이 비었어요",IF(COUNTIF(C202:H202,"&lt;0")&gt;0,"금액이 0보다 작아요",IF(AND(L202&lt;&gt;"",OR(NOT(ISNUMBER(L202)),L202&lt;0,L202&lt;&gt;INT(N(L202)))),"손님 수를 확인하세요",""))))))))</f>
        <v/>
      </c>
      <c r="P202">
        <f>IF(I202="","",WEEKDAY(A202,2))</f>
        <v/>
      </c>
      <c r="Q202" s="19">
        <f>IF(I202="","",A202-WEEKDAY(A202,3))</f>
        <v/>
      </c>
    </row>
    <row r="203">
      <c r="A203" s="12" t="n">
        <v>45897</v>
      </c>
      <c r="B203" s="13">
        <f>IF(ISNUMBER(A203),CHOOSE(WEEKDAY(A203),"일","월","화","수","목","금","토"),"")</f>
        <v/>
      </c>
      <c r="C203" s="14" t="n">
        <v>507200</v>
      </c>
      <c r="D203" s="14" t="n">
        <v>44600</v>
      </c>
      <c r="E203" s="14" t="n">
        <v>27200</v>
      </c>
      <c r="F203" s="14" t="n">
        <v>161000</v>
      </c>
      <c r="G203" s="14" t="n">
        <v>83200</v>
      </c>
      <c r="H203" s="14" t="n">
        <v>33300</v>
      </c>
      <c r="I203" s="15">
        <f>IF(OR(A203="",NOT(N203="")),"",SUM(C203:H203))</f>
        <v/>
      </c>
      <c r="J203" s="16">
        <f>IF(I203="","",SUM(C203:E203))</f>
        <v/>
      </c>
      <c r="K203" s="16">
        <f>IF(I203="","",SUM(F203:H203))</f>
        <v/>
      </c>
      <c r="L203" s="14" t="n">
        <v>56</v>
      </c>
      <c r="M203" s="17" t="n"/>
      <c r="N203" s="18">
        <f>IF(COUNTA(A203,C203:H203,L203)=0,"",IF(NOT(ISNUMBER(A203)),"날짜를 확인하세요",IF(A203&gt;TODAY(),"오늘 이후 날짜예요",IF(COUNTIF($A$6:$A$1505,A203)&gt;1,"같은 날짜가 또 있어요",IF(COUNT(C203:H203)&lt;COUNTA(C203:H203),"금액에 글자가 있어요",IF(COUNTA(C203:H203)=0,"금액이 비었어요",IF(COUNTIF(C203:H203,"&lt;0")&gt;0,"금액이 0보다 작아요",IF(AND(L203&lt;&gt;"",OR(NOT(ISNUMBER(L203)),L203&lt;0,L203&lt;&gt;INT(N(L203)))),"손님 수를 확인하세요",""))))))))</f>
        <v/>
      </c>
      <c r="P203">
        <f>IF(I203="","",WEEKDAY(A203,2))</f>
        <v/>
      </c>
      <c r="Q203" s="19">
        <f>IF(I203="","",A203-WEEKDAY(A203,3))</f>
        <v/>
      </c>
    </row>
    <row r="204">
      <c r="A204" s="12" t="n">
        <v>45898</v>
      </c>
      <c r="B204" s="13">
        <f>IF(ISNUMBER(A204),CHOOSE(WEEKDAY(A204),"일","월","화","수","목","금","토"),"")</f>
        <v/>
      </c>
      <c r="C204" s="14" t="n">
        <v>693900</v>
      </c>
      <c r="D204" s="14" t="n">
        <v>65100</v>
      </c>
      <c r="E204" s="14" t="n">
        <v>14000</v>
      </c>
      <c r="F204" s="14" t="n">
        <v>209700</v>
      </c>
      <c r="G204" s="14" t="n">
        <v>108400</v>
      </c>
      <c r="H204" s="14" t="n">
        <v>43400</v>
      </c>
      <c r="I204" s="15">
        <f>IF(OR(A204="",NOT(N204="")),"",SUM(C204:H204))</f>
        <v/>
      </c>
      <c r="J204" s="16">
        <f>IF(I204="","",SUM(C204:E204))</f>
        <v/>
      </c>
      <c r="K204" s="16">
        <f>IF(I204="","",SUM(F204:H204))</f>
        <v/>
      </c>
      <c r="L204" s="14" t="n">
        <v>73</v>
      </c>
      <c r="M204" s="17" t="n"/>
      <c r="N204" s="18">
        <f>IF(COUNTA(A204,C204:H204,L204)=0,"",IF(NOT(ISNUMBER(A204)),"날짜를 확인하세요",IF(A204&gt;TODAY(),"오늘 이후 날짜예요",IF(COUNTIF($A$6:$A$1505,A204)&gt;1,"같은 날짜가 또 있어요",IF(COUNT(C204:H204)&lt;COUNTA(C204:H204),"금액에 글자가 있어요",IF(COUNTA(C204:H204)=0,"금액이 비었어요",IF(COUNTIF(C204:H204,"&lt;0")&gt;0,"금액이 0보다 작아요",IF(AND(L204&lt;&gt;"",OR(NOT(ISNUMBER(L204)),L204&lt;0,L204&lt;&gt;INT(N(L204)))),"손님 수를 확인하세요",""))))))))</f>
        <v/>
      </c>
      <c r="P204">
        <f>IF(I204="","",WEEKDAY(A204,2))</f>
        <v/>
      </c>
      <c r="Q204" s="19">
        <f>IF(I204="","",A204-WEEKDAY(A204,3))</f>
        <v/>
      </c>
    </row>
    <row r="205">
      <c r="A205" s="12" t="n">
        <v>45899</v>
      </c>
      <c r="B205" s="13">
        <f>IF(ISNUMBER(A205),CHOOSE(WEEKDAY(A205),"일","월","화","수","목","금","토"),"")</f>
        <v/>
      </c>
      <c r="C205" s="14" t="n">
        <v>705200</v>
      </c>
      <c r="D205" s="14" t="n">
        <v>60600</v>
      </c>
      <c r="E205" s="14" t="n">
        <v>26200</v>
      </c>
      <c r="F205" s="14" t="n">
        <v>203600</v>
      </c>
      <c r="G205" s="14" t="n">
        <v>105300</v>
      </c>
      <c r="H205" s="14" t="n">
        <v>42100</v>
      </c>
      <c r="I205" s="15">
        <f>IF(OR(A205="",NOT(N205="")),"",SUM(C205:H205))</f>
        <v/>
      </c>
      <c r="J205" s="16">
        <f>IF(I205="","",SUM(C205:E205))</f>
        <v/>
      </c>
      <c r="K205" s="16">
        <f>IF(I205="","",SUM(F205:H205))</f>
        <v/>
      </c>
      <c r="L205" s="14" t="n">
        <v>74</v>
      </c>
      <c r="M205" s="17" t="n"/>
      <c r="N205" s="18">
        <f>IF(COUNTA(A205,C205:H205,L205)=0,"",IF(NOT(ISNUMBER(A205)),"날짜를 확인하세요",IF(A205&gt;TODAY(),"오늘 이후 날짜예요",IF(COUNTIF($A$6:$A$1505,A205)&gt;1,"같은 날짜가 또 있어요",IF(COUNT(C205:H205)&lt;COUNTA(C205:H205),"금액에 글자가 있어요",IF(COUNTA(C205:H205)=0,"금액이 비었어요",IF(COUNTIF(C205:H205,"&lt;0")&gt;0,"금액이 0보다 작아요",IF(AND(L205&lt;&gt;"",OR(NOT(ISNUMBER(L205)),L205&lt;0,L205&lt;&gt;INT(N(L205)))),"손님 수를 확인하세요",""))))))))</f>
        <v/>
      </c>
      <c r="P205">
        <f>IF(I205="","",WEEKDAY(A205,2))</f>
        <v/>
      </c>
      <c r="Q205" s="19">
        <f>IF(I205="","",A205-WEEKDAY(A205,3))</f>
        <v/>
      </c>
    </row>
    <row r="206">
      <c r="A206" s="12" t="n">
        <v>45901</v>
      </c>
      <c r="B206" s="13">
        <f>IF(ISNUMBER(A206),CHOOSE(WEEKDAY(A206),"일","월","화","수","목","금","토"),"")</f>
        <v/>
      </c>
      <c r="C206" s="14" t="n">
        <v>514400</v>
      </c>
      <c r="D206" s="14" t="n">
        <v>47100</v>
      </c>
      <c r="E206" s="14" t="n">
        <v>1200</v>
      </c>
      <c r="F206" s="14" t="n">
        <v>150700</v>
      </c>
      <c r="G206" s="14" t="n">
        <v>77900</v>
      </c>
      <c r="H206" s="14" t="n">
        <v>31200</v>
      </c>
      <c r="I206" s="15">
        <f>IF(OR(A206="",NOT(N206="")),"",SUM(C206:H206))</f>
        <v/>
      </c>
      <c r="J206" s="16">
        <f>IF(I206="","",SUM(C206:E206))</f>
        <v/>
      </c>
      <c r="K206" s="16">
        <f>IF(I206="","",SUM(F206:H206))</f>
        <v/>
      </c>
      <c r="L206" s="14" t="n">
        <v>56</v>
      </c>
      <c r="M206" s="17" t="n"/>
      <c r="N206" s="18">
        <f>IF(COUNTA(A206,C206:H206,L206)=0,"",IF(NOT(ISNUMBER(A206)),"날짜를 확인하세요",IF(A206&gt;TODAY(),"오늘 이후 날짜예요",IF(COUNTIF($A$6:$A$1505,A206)&gt;1,"같은 날짜가 또 있어요",IF(COUNT(C206:H206)&lt;COUNTA(C206:H206),"금액에 글자가 있어요",IF(COUNTA(C206:H206)=0,"금액이 비었어요",IF(COUNTIF(C206:H206,"&lt;0")&gt;0,"금액이 0보다 작아요",IF(AND(L206&lt;&gt;"",OR(NOT(ISNUMBER(L206)),L206&lt;0,L206&lt;&gt;INT(N(L206)))),"손님 수를 확인하세요",""))))))))</f>
        <v/>
      </c>
      <c r="P206">
        <f>IF(I206="","",WEEKDAY(A206,2))</f>
        <v/>
      </c>
      <c r="Q206" s="19">
        <f>IF(I206="","",A206-WEEKDAY(A206,3))</f>
        <v/>
      </c>
    </row>
    <row r="207">
      <c r="A207" s="12" t="n">
        <v>45902</v>
      </c>
      <c r="B207" s="13">
        <f>IF(ISNUMBER(A207),CHOOSE(WEEKDAY(A207),"일","월","화","수","목","금","토"),"")</f>
        <v/>
      </c>
      <c r="C207" s="14" t="n">
        <v>496100</v>
      </c>
      <c r="D207" s="14" t="n">
        <v>47300</v>
      </c>
      <c r="E207" s="14" t="n">
        <v>27200</v>
      </c>
      <c r="F207" s="14" t="n">
        <v>142900</v>
      </c>
      <c r="G207" s="14" t="n">
        <v>73900</v>
      </c>
      <c r="H207" s="14" t="n">
        <v>29600</v>
      </c>
      <c r="I207" s="15">
        <f>IF(OR(A207="",NOT(N207="")),"",SUM(C207:H207))</f>
        <v/>
      </c>
      <c r="J207" s="16">
        <f>IF(I207="","",SUM(C207:E207))</f>
        <v/>
      </c>
      <c r="K207" s="16">
        <f>IF(I207="","",SUM(F207:H207))</f>
        <v/>
      </c>
      <c r="L207" s="14" t="n">
        <v>56</v>
      </c>
      <c r="M207" s="17" t="n"/>
      <c r="N207" s="18">
        <f>IF(COUNTA(A207,C207:H207,L207)=0,"",IF(NOT(ISNUMBER(A207)),"날짜를 확인하세요",IF(A207&gt;TODAY(),"오늘 이후 날짜예요",IF(COUNTIF($A$6:$A$1505,A207)&gt;1,"같은 날짜가 또 있어요",IF(COUNT(C207:H207)&lt;COUNTA(C207:H207),"금액에 글자가 있어요",IF(COUNTA(C207:H207)=0,"금액이 비었어요",IF(COUNTIF(C207:H207,"&lt;0")&gt;0,"금액이 0보다 작아요",IF(AND(L207&lt;&gt;"",OR(NOT(ISNUMBER(L207)),L207&lt;0,L207&lt;&gt;INT(N(L207)))),"손님 수를 확인하세요",""))))))))</f>
        <v/>
      </c>
      <c r="P207">
        <f>IF(I207="","",WEEKDAY(A207,2))</f>
        <v/>
      </c>
      <c r="Q207" s="19">
        <f>IF(I207="","",A207-WEEKDAY(A207,3))</f>
        <v/>
      </c>
    </row>
    <row r="208">
      <c r="A208" s="12" t="n">
        <v>45903</v>
      </c>
      <c r="B208" s="13">
        <f>IF(ISNUMBER(A208),CHOOSE(WEEKDAY(A208),"일","월","화","수","목","금","토"),"")</f>
        <v/>
      </c>
      <c r="C208" s="14" t="n">
        <v>443000</v>
      </c>
      <c r="D208" s="14" t="n">
        <v>55900</v>
      </c>
      <c r="E208" s="14" t="n">
        <v>12400</v>
      </c>
      <c r="F208" s="14" t="n">
        <v>130900</v>
      </c>
      <c r="G208" s="14" t="n">
        <v>67700</v>
      </c>
      <c r="H208" s="14" t="n">
        <v>27100</v>
      </c>
      <c r="I208" s="15">
        <f>IF(OR(A208="",NOT(N208="")),"",SUM(C208:H208))</f>
        <v/>
      </c>
      <c r="J208" s="16">
        <f>IF(I208="","",SUM(C208:E208))</f>
        <v/>
      </c>
      <c r="K208" s="16">
        <f>IF(I208="","",SUM(F208:H208))</f>
        <v/>
      </c>
      <c r="L208" s="14" t="n">
        <v>48</v>
      </c>
      <c r="M208" s="17" t="n"/>
      <c r="N208" s="18">
        <f>IF(COUNTA(A208,C208:H208,L208)=0,"",IF(NOT(ISNUMBER(A208)),"날짜를 확인하세요",IF(A208&gt;TODAY(),"오늘 이후 날짜예요",IF(COUNTIF($A$6:$A$1505,A208)&gt;1,"같은 날짜가 또 있어요",IF(COUNT(C208:H208)&lt;COUNTA(C208:H208),"금액에 글자가 있어요",IF(COUNTA(C208:H208)=0,"금액이 비었어요",IF(COUNTIF(C208:H208,"&lt;0")&gt;0,"금액이 0보다 작아요",IF(AND(L208&lt;&gt;"",OR(NOT(ISNUMBER(L208)),L208&lt;0,L208&lt;&gt;INT(N(L208)))),"손님 수를 확인하세요",""))))))))</f>
        <v/>
      </c>
      <c r="P208">
        <f>IF(I208="","",WEEKDAY(A208,2))</f>
        <v/>
      </c>
      <c r="Q208" s="19">
        <f>IF(I208="","",A208-WEEKDAY(A208,3))</f>
        <v/>
      </c>
    </row>
    <row r="209">
      <c r="A209" s="12" t="n">
        <v>45904</v>
      </c>
      <c r="B209" s="13">
        <f>IF(ISNUMBER(A209),CHOOSE(WEEKDAY(A209),"일","월","화","수","목","금","토"),"")</f>
        <v/>
      </c>
      <c r="C209" s="14" t="n">
        <v>450500</v>
      </c>
      <c r="D209" s="14" t="n">
        <v>70800</v>
      </c>
      <c r="E209" s="14" t="n">
        <v>1000</v>
      </c>
      <c r="F209" s="14" t="n">
        <v>156700</v>
      </c>
      <c r="G209" s="14" t="n">
        <v>81100</v>
      </c>
      <c r="H209" s="14" t="n">
        <v>32400</v>
      </c>
      <c r="I209" s="15">
        <f>IF(OR(A209="",NOT(N209="")),"",SUM(C209:H209))</f>
        <v/>
      </c>
      <c r="J209" s="16">
        <f>IF(I209="","",SUM(C209:E209))</f>
        <v/>
      </c>
      <c r="K209" s="16">
        <f>IF(I209="","",SUM(F209:H209))</f>
        <v/>
      </c>
      <c r="L209" s="14" t="n">
        <v>54</v>
      </c>
      <c r="M209" s="17" t="n"/>
      <c r="N209" s="18">
        <f>IF(COUNTA(A209,C209:H209,L209)=0,"",IF(NOT(ISNUMBER(A209)),"날짜를 확인하세요",IF(A209&gt;TODAY(),"오늘 이후 날짜예요",IF(COUNTIF($A$6:$A$1505,A209)&gt;1,"같은 날짜가 또 있어요",IF(COUNT(C209:H209)&lt;COUNTA(C209:H209),"금액에 글자가 있어요",IF(COUNTA(C209:H209)=0,"금액이 비었어요",IF(COUNTIF(C209:H209,"&lt;0")&gt;0,"금액이 0보다 작아요",IF(AND(L209&lt;&gt;"",OR(NOT(ISNUMBER(L209)),L209&lt;0,L209&lt;&gt;INT(N(L209)))),"손님 수를 확인하세요",""))))))))</f>
        <v/>
      </c>
      <c r="P209">
        <f>IF(I209="","",WEEKDAY(A209,2))</f>
        <v/>
      </c>
      <c r="Q209" s="19">
        <f>IF(I209="","",A209-WEEKDAY(A209,3))</f>
        <v/>
      </c>
    </row>
    <row r="210">
      <c r="A210" s="12" t="n">
        <v>45905</v>
      </c>
      <c r="B210" s="13">
        <f>IF(ISNUMBER(A210),CHOOSE(WEEKDAY(A210),"일","월","화","수","목","금","토"),"")</f>
        <v/>
      </c>
      <c r="C210" s="14" t="n">
        <v>533800</v>
      </c>
      <c r="D210" s="14" t="n">
        <v>86300</v>
      </c>
      <c r="E210" s="14" t="n">
        <v>7300</v>
      </c>
      <c r="F210" s="14" t="n">
        <v>243400</v>
      </c>
      <c r="G210" s="14" t="n">
        <v>125900</v>
      </c>
      <c r="H210" s="14" t="n">
        <v>50300</v>
      </c>
      <c r="I210" s="15">
        <f>IF(OR(A210="",NOT(N210="")),"",SUM(C210:H210))</f>
        <v/>
      </c>
      <c r="J210" s="16">
        <f>IF(I210="","",SUM(C210:E210))</f>
        <v/>
      </c>
      <c r="K210" s="16">
        <f>IF(I210="","",SUM(F210:H210))</f>
        <v/>
      </c>
      <c r="L210" s="14" t="n">
        <v>66</v>
      </c>
      <c r="M210" s="17" t="n"/>
      <c r="N210" s="18">
        <f>IF(COUNTA(A210,C210:H210,L210)=0,"",IF(NOT(ISNUMBER(A210)),"날짜를 확인하세요",IF(A210&gt;TODAY(),"오늘 이후 날짜예요",IF(COUNTIF($A$6:$A$1505,A210)&gt;1,"같은 날짜가 또 있어요",IF(COUNT(C210:H210)&lt;COUNTA(C210:H210),"금액에 글자가 있어요",IF(COUNTA(C210:H210)=0,"금액이 비었어요",IF(COUNTIF(C210:H210,"&lt;0")&gt;0,"금액이 0보다 작아요",IF(AND(L210&lt;&gt;"",OR(NOT(ISNUMBER(L210)),L210&lt;0,L210&lt;&gt;INT(N(L210)))),"손님 수를 확인하세요",""))))))))</f>
        <v/>
      </c>
      <c r="P210">
        <f>IF(I210="","",WEEKDAY(A210,2))</f>
        <v/>
      </c>
      <c r="Q210" s="19">
        <f>IF(I210="","",A210-WEEKDAY(A210,3))</f>
        <v/>
      </c>
    </row>
    <row r="211">
      <c r="A211" s="12" t="n">
        <v>45906</v>
      </c>
      <c r="B211" s="13">
        <f>IF(ISNUMBER(A211),CHOOSE(WEEKDAY(A211),"일","월","화","수","목","금","토"),"")</f>
        <v/>
      </c>
      <c r="C211" s="14" t="n">
        <v>672500</v>
      </c>
      <c r="D211" s="14" t="n">
        <v>74700</v>
      </c>
      <c r="E211" s="14" t="n">
        <v>33600</v>
      </c>
      <c r="F211" s="14" t="n">
        <v>214100</v>
      </c>
      <c r="G211" s="14" t="n">
        <v>110800</v>
      </c>
      <c r="H211" s="14" t="n">
        <v>44300</v>
      </c>
      <c r="I211" s="15">
        <f>IF(OR(A211="",NOT(N211="")),"",SUM(C211:H211))</f>
        <v/>
      </c>
      <c r="J211" s="16">
        <f>IF(I211="","",SUM(C211:E211))</f>
        <v/>
      </c>
      <c r="K211" s="16">
        <f>IF(I211="","",SUM(F211:H211))</f>
        <v/>
      </c>
      <c r="L211" s="14" t="n">
        <v>77</v>
      </c>
      <c r="M211" s="17" t="n"/>
      <c r="N211" s="18">
        <f>IF(COUNTA(A211,C211:H211,L211)=0,"",IF(NOT(ISNUMBER(A211)),"날짜를 확인하세요",IF(A211&gt;TODAY(),"오늘 이후 날짜예요",IF(COUNTIF($A$6:$A$1505,A211)&gt;1,"같은 날짜가 또 있어요",IF(COUNT(C211:H211)&lt;COUNTA(C211:H211),"금액에 글자가 있어요",IF(COUNTA(C211:H211)=0,"금액이 비었어요",IF(COUNTIF(C211:H211,"&lt;0")&gt;0,"금액이 0보다 작아요",IF(AND(L211&lt;&gt;"",OR(NOT(ISNUMBER(L211)),L211&lt;0,L211&lt;&gt;INT(N(L211)))),"손님 수를 확인하세요",""))))))))</f>
        <v/>
      </c>
      <c r="P211">
        <f>IF(I211="","",WEEKDAY(A211,2))</f>
        <v/>
      </c>
      <c r="Q211" s="19">
        <f>IF(I211="","",A211-WEEKDAY(A211,3))</f>
        <v/>
      </c>
    </row>
    <row r="212">
      <c r="A212" s="12" t="n">
        <v>45908</v>
      </c>
      <c r="B212" s="13">
        <f>IF(ISNUMBER(A212),CHOOSE(WEEKDAY(A212),"일","월","화","수","목","금","토"),"")</f>
        <v/>
      </c>
      <c r="C212" s="14" t="n">
        <v>424700</v>
      </c>
      <c r="D212" s="14" t="n">
        <v>68700</v>
      </c>
      <c r="E212" s="14" t="n">
        <v>8500</v>
      </c>
      <c r="F212" s="14" t="n">
        <v>187700</v>
      </c>
      <c r="G212" s="14" t="n">
        <v>97100</v>
      </c>
      <c r="H212" s="14" t="n">
        <v>38800</v>
      </c>
      <c r="I212" s="15">
        <f>IF(OR(A212="",NOT(N212="")),"",SUM(C212:H212))</f>
        <v/>
      </c>
      <c r="J212" s="16">
        <f>IF(I212="","",SUM(C212:E212))</f>
        <v/>
      </c>
      <c r="K212" s="16">
        <f>IF(I212="","",SUM(F212:H212))</f>
        <v/>
      </c>
      <c r="L212" s="14" t="n">
        <v>54</v>
      </c>
      <c r="M212" s="17" t="inlineStr">
        <is>
          <t>비</t>
        </is>
      </c>
      <c r="N212" s="18">
        <f>IF(COUNTA(A212,C212:H212,L212)=0,"",IF(NOT(ISNUMBER(A212)),"날짜를 확인하세요",IF(A212&gt;TODAY(),"오늘 이후 날짜예요",IF(COUNTIF($A$6:$A$1505,A212)&gt;1,"같은 날짜가 또 있어요",IF(COUNT(C212:H212)&lt;COUNTA(C212:H212),"금액에 글자가 있어요",IF(COUNTA(C212:H212)=0,"금액이 비었어요",IF(COUNTIF(C212:H212,"&lt;0")&gt;0,"금액이 0보다 작아요",IF(AND(L212&lt;&gt;"",OR(NOT(ISNUMBER(L212)),L212&lt;0,L212&lt;&gt;INT(N(L212)))),"손님 수를 확인하세요",""))))))))</f>
        <v/>
      </c>
      <c r="P212">
        <f>IF(I212="","",WEEKDAY(A212,2))</f>
        <v/>
      </c>
      <c r="Q212" s="19">
        <f>IF(I212="","",A212-WEEKDAY(A212,3))</f>
        <v/>
      </c>
    </row>
    <row r="213">
      <c r="A213" s="12" t="n">
        <v>45909</v>
      </c>
      <c r="B213" s="13">
        <f>IF(ISNUMBER(A213),CHOOSE(WEEKDAY(A213),"일","월","화","수","목","금","토"),"")</f>
        <v/>
      </c>
      <c r="C213" s="14" t="n">
        <v>395300</v>
      </c>
      <c r="D213" s="14" t="n">
        <v>33400</v>
      </c>
      <c r="E213" s="14" t="n">
        <v>11500</v>
      </c>
      <c r="F213" s="14" t="n">
        <v>108600</v>
      </c>
      <c r="G213" s="14" t="n">
        <v>56200</v>
      </c>
      <c r="H213" s="14" t="n">
        <v>22500</v>
      </c>
      <c r="I213" s="15">
        <f>IF(OR(A213="",NOT(N213="")),"",SUM(C213:H213))</f>
        <v/>
      </c>
      <c r="J213" s="16">
        <f>IF(I213="","",SUM(C213:E213))</f>
        <v/>
      </c>
      <c r="K213" s="16">
        <f>IF(I213="","",SUM(F213:H213))</f>
        <v/>
      </c>
      <c r="L213" s="14" t="n">
        <v>42</v>
      </c>
      <c r="M213" s="17" t="n"/>
      <c r="N213" s="18">
        <f>IF(COUNTA(A213,C213:H213,L213)=0,"",IF(NOT(ISNUMBER(A213)),"날짜를 확인하세요",IF(A213&gt;TODAY(),"오늘 이후 날짜예요",IF(COUNTIF($A$6:$A$1505,A213)&gt;1,"같은 날짜가 또 있어요",IF(COUNT(C213:H213)&lt;COUNTA(C213:H213),"금액에 글자가 있어요",IF(COUNTA(C213:H213)=0,"금액이 비었어요",IF(COUNTIF(C213:H213,"&lt;0")&gt;0,"금액이 0보다 작아요",IF(AND(L213&lt;&gt;"",OR(NOT(ISNUMBER(L213)),L213&lt;0,L213&lt;&gt;INT(N(L213)))),"손님 수를 확인하세요",""))))))))</f>
        <v/>
      </c>
      <c r="P213">
        <f>IF(I213="","",WEEKDAY(A213,2))</f>
        <v/>
      </c>
      <c r="Q213" s="19">
        <f>IF(I213="","",A213-WEEKDAY(A213,3))</f>
        <v/>
      </c>
    </row>
    <row r="214">
      <c r="A214" s="12" t="n">
        <v>45910</v>
      </c>
      <c r="B214" s="13">
        <f>IF(ISNUMBER(A214),CHOOSE(WEEKDAY(A214),"일","월","화","수","목","금","토"),"")</f>
        <v/>
      </c>
      <c r="C214" s="14" t="n">
        <v>375200</v>
      </c>
      <c r="D214" s="14" t="n">
        <v>55700</v>
      </c>
      <c r="E214" s="14" t="n">
        <v>12300</v>
      </c>
      <c r="F214" s="14" t="n">
        <v>177400</v>
      </c>
      <c r="G214" s="14" t="n">
        <v>91700</v>
      </c>
      <c r="H214" s="14" t="n">
        <v>36700</v>
      </c>
      <c r="I214" s="15">
        <f>IF(OR(A214="",NOT(N214="")),"",SUM(C214:H214))</f>
        <v/>
      </c>
      <c r="J214" s="16">
        <f>IF(I214="","",SUM(C214:E214))</f>
        <v/>
      </c>
      <c r="K214" s="16">
        <f>IF(I214="","",SUM(F214:H214))</f>
        <v/>
      </c>
      <c r="L214" s="14" t="n">
        <v>47</v>
      </c>
      <c r="M214" s="17" t="inlineStr">
        <is>
          <t>비</t>
        </is>
      </c>
      <c r="N214" s="18">
        <f>IF(COUNTA(A214,C214:H214,L214)=0,"",IF(NOT(ISNUMBER(A214)),"날짜를 확인하세요",IF(A214&gt;TODAY(),"오늘 이후 날짜예요",IF(COUNTIF($A$6:$A$1505,A214)&gt;1,"같은 날짜가 또 있어요",IF(COUNT(C214:H214)&lt;COUNTA(C214:H214),"금액에 글자가 있어요",IF(COUNTA(C214:H214)=0,"금액이 비었어요",IF(COUNTIF(C214:H214,"&lt;0")&gt;0,"금액이 0보다 작아요",IF(AND(L214&lt;&gt;"",OR(NOT(ISNUMBER(L214)),L214&lt;0,L214&lt;&gt;INT(N(L214)))),"손님 수를 확인하세요",""))))))))</f>
        <v/>
      </c>
      <c r="P214">
        <f>IF(I214="","",WEEKDAY(A214,2))</f>
        <v/>
      </c>
      <c r="Q214" s="19">
        <f>IF(I214="","",A214-WEEKDAY(A214,3))</f>
        <v/>
      </c>
    </row>
    <row r="215">
      <c r="A215" s="12" t="n">
        <v>45911</v>
      </c>
      <c r="B215" s="13">
        <f>IF(ISNUMBER(A215),CHOOSE(WEEKDAY(A215),"일","월","화","수","목","금","토"),"")</f>
        <v/>
      </c>
      <c r="C215" s="14" t="n">
        <v>418400</v>
      </c>
      <c r="D215" s="14" t="n">
        <v>38300</v>
      </c>
      <c r="E215" s="14" t="n">
        <v>12900</v>
      </c>
      <c r="F215" s="14" t="n">
        <v>115100</v>
      </c>
      <c r="G215" s="14" t="n">
        <v>59500</v>
      </c>
      <c r="H215" s="14" t="n">
        <v>23800</v>
      </c>
      <c r="I215" s="15">
        <f>IF(OR(A215="",NOT(N215="")),"",SUM(C215:H215))</f>
        <v/>
      </c>
      <c r="J215" s="16">
        <f>IF(I215="","",SUM(C215:E215))</f>
        <v/>
      </c>
      <c r="K215" s="16">
        <f>IF(I215="","",SUM(F215:H215))</f>
        <v/>
      </c>
      <c r="L215" s="14" t="n">
        <v>45</v>
      </c>
      <c r="M215" s="17" t="n"/>
      <c r="N215" s="18">
        <f>IF(COUNTA(A215,C215:H215,L215)=0,"",IF(NOT(ISNUMBER(A215)),"날짜를 확인하세요",IF(A215&gt;TODAY(),"오늘 이후 날짜예요",IF(COUNTIF($A$6:$A$1505,A215)&gt;1,"같은 날짜가 또 있어요",IF(COUNT(C215:H215)&lt;COUNTA(C215:H215),"금액에 글자가 있어요",IF(COUNTA(C215:H215)=0,"금액이 비었어요",IF(COUNTIF(C215:H215,"&lt;0")&gt;0,"금액이 0보다 작아요",IF(AND(L215&lt;&gt;"",OR(NOT(ISNUMBER(L215)),L215&lt;0,L215&lt;&gt;INT(N(L215)))),"손님 수를 확인하세요",""))))))))</f>
        <v/>
      </c>
      <c r="P215">
        <f>IF(I215="","",WEEKDAY(A215,2))</f>
        <v/>
      </c>
      <c r="Q215" s="19">
        <f>IF(I215="","",A215-WEEKDAY(A215,3))</f>
        <v/>
      </c>
    </row>
    <row r="216">
      <c r="A216" s="12" t="n">
        <v>45912</v>
      </c>
      <c r="B216" s="13">
        <f>IF(ISNUMBER(A216),CHOOSE(WEEKDAY(A216),"일","월","화","수","목","금","토"),"")</f>
        <v/>
      </c>
      <c r="C216" s="14" t="n">
        <v>592300</v>
      </c>
      <c r="D216" s="14" t="n">
        <v>61800</v>
      </c>
      <c r="E216" s="14" t="n">
        <v>32400</v>
      </c>
      <c r="F216" s="14" t="n">
        <v>267400</v>
      </c>
      <c r="G216" s="14" t="n">
        <v>138300</v>
      </c>
      <c r="H216" s="14" t="n">
        <v>55300</v>
      </c>
      <c r="I216" s="15">
        <f>IF(OR(A216="",NOT(N216="")),"",SUM(C216:H216))</f>
        <v/>
      </c>
      <c r="J216" s="16">
        <f>IF(I216="","",SUM(C216:E216))</f>
        <v/>
      </c>
      <c r="K216" s="16">
        <f>IF(I216="","",SUM(F216:H216))</f>
        <v/>
      </c>
      <c r="L216" s="14" t="n">
        <v>72</v>
      </c>
      <c r="M216" s="17" t="n"/>
      <c r="N216" s="18">
        <f>IF(COUNTA(A216,C216:H216,L216)=0,"",IF(NOT(ISNUMBER(A216)),"날짜를 확인하세요",IF(A216&gt;TODAY(),"오늘 이후 날짜예요",IF(COUNTIF($A$6:$A$1505,A216)&gt;1,"같은 날짜가 또 있어요",IF(COUNT(C216:H216)&lt;COUNTA(C216:H216),"금액에 글자가 있어요",IF(COUNTA(C216:H216)=0,"금액이 비었어요",IF(COUNTIF(C216:H216,"&lt;0")&gt;0,"금액이 0보다 작아요",IF(AND(L216&lt;&gt;"",OR(NOT(ISNUMBER(L216)),L216&lt;0,L216&lt;&gt;INT(N(L216)))),"손님 수를 확인하세요",""))))))))</f>
        <v/>
      </c>
      <c r="P216">
        <f>IF(I216="","",WEEKDAY(A216,2))</f>
        <v/>
      </c>
      <c r="Q216" s="19">
        <f>IF(I216="","",A216-WEEKDAY(A216,3))</f>
        <v/>
      </c>
    </row>
    <row r="217">
      <c r="A217" s="12" t="n">
        <v>45913</v>
      </c>
      <c r="B217" s="13">
        <f>IF(ISNUMBER(A217),CHOOSE(WEEKDAY(A217),"일","월","화","수","목","금","토"),"")</f>
        <v/>
      </c>
      <c r="C217" s="14" t="n">
        <v>633200</v>
      </c>
      <c r="D217" s="14" t="n">
        <v>84500</v>
      </c>
      <c r="E217" s="14" t="n">
        <v>31400</v>
      </c>
      <c r="F217" s="14" t="n">
        <v>253100</v>
      </c>
      <c r="G217" s="14" t="n">
        <v>130900</v>
      </c>
      <c r="H217" s="14" t="n">
        <v>52400</v>
      </c>
      <c r="I217" s="15">
        <f>IF(OR(A217="",NOT(N217="")),"",SUM(C217:H217))</f>
        <v/>
      </c>
      <c r="J217" s="16">
        <f>IF(I217="","",SUM(C217:E217))</f>
        <v/>
      </c>
      <c r="K217" s="16">
        <f>IF(I217="","",SUM(F217:H217))</f>
        <v/>
      </c>
      <c r="L217" s="14" t="n">
        <v>77</v>
      </c>
      <c r="M217" s="17" t="n"/>
      <c r="N217" s="18">
        <f>IF(COUNTA(A217,C217:H217,L217)=0,"",IF(NOT(ISNUMBER(A217)),"날짜를 확인하세요",IF(A217&gt;TODAY(),"오늘 이후 날짜예요",IF(COUNTIF($A$6:$A$1505,A217)&gt;1,"같은 날짜가 또 있어요",IF(COUNT(C217:H217)&lt;COUNTA(C217:H217),"금액에 글자가 있어요",IF(COUNTA(C217:H217)=0,"금액이 비었어요",IF(COUNTIF(C217:H217,"&lt;0")&gt;0,"금액이 0보다 작아요",IF(AND(L217&lt;&gt;"",OR(NOT(ISNUMBER(L217)),L217&lt;0,L217&lt;&gt;INT(N(L217)))),"손님 수를 확인하세요",""))))))))</f>
        <v/>
      </c>
      <c r="P217">
        <f>IF(I217="","",WEEKDAY(A217,2))</f>
        <v/>
      </c>
      <c r="Q217" s="19">
        <f>IF(I217="","",A217-WEEKDAY(A217,3))</f>
        <v/>
      </c>
    </row>
    <row r="218">
      <c r="A218" s="12" t="n">
        <v>45915</v>
      </c>
      <c r="B218" s="13">
        <f>IF(ISNUMBER(A218),CHOOSE(WEEKDAY(A218),"일","월","화","수","목","금","토"),"")</f>
        <v/>
      </c>
      <c r="C218" s="14" t="n">
        <v>478000</v>
      </c>
      <c r="D218" s="14" t="n">
        <v>68700</v>
      </c>
      <c r="E218" s="14" t="n">
        <v>3800</v>
      </c>
      <c r="F218" s="14" t="n">
        <v>116600</v>
      </c>
      <c r="G218" s="14" t="n">
        <v>60300</v>
      </c>
      <c r="H218" s="14" t="n">
        <v>24100</v>
      </c>
      <c r="I218" s="15">
        <f>IF(OR(A218="",NOT(N218="")),"",SUM(C218:H218))</f>
        <v/>
      </c>
      <c r="J218" s="16">
        <f>IF(I218="","",SUM(C218:E218))</f>
        <v/>
      </c>
      <c r="K218" s="16">
        <f>IF(I218="","",SUM(F218:H218))</f>
        <v/>
      </c>
      <c r="L218" s="14" t="n">
        <v>52</v>
      </c>
      <c r="M218" s="17" t="n"/>
      <c r="N218" s="18">
        <f>IF(COUNTA(A218,C218:H218,L218)=0,"",IF(NOT(ISNUMBER(A218)),"날짜를 확인하세요",IF(A218&gt;TODAY(),"오늘 이후 날짜예요",IF(COUNTIF($A$6:$A$1505,A218)&gt;1,"같은 날짜가 또 있어요",IF(COUNT(C218:H218)&lt;COUNTA(C218:H218),"금액에 글자가 있어요",IF(COUNTA(C218:H218)=0,"금액이 비었어요",IF(COUNTIF(C218:H218,"&lt;0")&gt;0,"금액이 0보다 작아요",IF(AND(L218&lt;&gt;"",OR(NOT(ISNUMBER(L218)),L218&lt;0,L218&lt;&gt;INT(N(L218)))),"손님 수를 확인하세요",""))))))))</f>
        <v/>
      </c>
      <c r="P218">
        <f>IF(I218="","",WEEKDAY(A218,2))</f>
        <v/>
      </c>
      <c r="Q218" s="19">
        <f>IF(I218="","",A218-WEEKDAY(A218,3))</f>
        <v/>
      </c>
    </row>
    <row r="219">
      <c r="A219" s="12" t="n">
        <v>45916</v>
      </c>
      <c r="B219" s="13">
        <f>IF(ISNUMBER(A219),CHOOSE(WEEKDAY(A219),"일","월","화","수","목","금","토"),"")</f>
        <v/>
      </c>
      <c r="C219" s="14" t="n">
        <v>504500</v>
      </c>
      <c r="D219" s="14" t="n">
        <v>68800</v>
      </c>
      <c r="E219" s="14" t="n">
        <v>9400</v>
      </c>
      <c r="F219" s="14" t="n">
        <v>150100</v>
      </c>
      <c r="G219" s="14" t="n">
        <v>77600</v>
      </c>
      <c r="H219" s="14" t="n">
        <v>31100</v>
      </c>
      <c r="I219" s="15">
        <f>IF(OR(A219="",NOT(N219="")),"",SUM(C219:H219))</f>
        <v/>
      </c>
      <c r="J219" s="16">
        <f>IF(I219="","",SUM(C219:E219))</f>
        <v/>
      </c>
      <c r="K219" s="16">
        <f>IF(I219="","",SUM(F219:H219))</f>
        <v/>
      </c>
      <c r="L219" s="14" t="n">
        <v>56</v>
      </c>
      <c r="M219" s="17" t="n"/>
      <c r="N219" s="18">
        <f>IF(COUNTA(A219,C219:H219,L219)=0,"",IF(NOT(ISNUMBER(A219)),"날짜를 확인하세요",IF(A219&gt;TODAY(),"오늘 이후 날짜예요",IF(COUNTIF($A$6:$A$1505,A219)&gt;1,"같은 날짜가 또 있어요",IF(COUNT(C219:H219)&lt;COUNTA(C219:H219),"금액에 글자가 있어요",IF(COUNTA(C219:H219)=0,"금액이 비었어요",IF(COUNTIF(C219:H219,"&lt;0")&gt;0,"금액이 0보다 작아요",IF(AND(L219&lt;&gt;"",OR(NOT(ISNUMBER(L219)),L219&lt;0,L219&lt;&gt;INT(N(L219)))),"손님 수를 확인하세요",""))))))))</f>
        <v/>
      </c>
      <c r="P219">
        <f>IF(I219="","",WEEKDAY(A219,2))</f>
        <v/>
      </c>
      <c r="Q219" s="19">
        <f>IF(I219="","",A219-WEEKDAY(A219,3))</f>
        <v/>
      </c>
    </row>
    <row r="220">
      <c r="A220" s="12" t="n">
        <v>45917</v>
      </c>
      <c r="B220" s="13">
        <f>IF(ISNUMBER(A220),CHOOSE(WEEKDAY(A220),"일","월","화","수","목","금","토"),"")</f>
        <v/>
      </c>
      <c r="C220" s="14" t="n">
        <v>488100</v>
      </c>
      <c r="D220" s="14" t="n">
        <v>33700</v>
      </c>
      <c r="E220" s="14" t="n">
        <v>4300</v>
      </c>
      <c r="F220" s="14" t="n">
        <v>182600</v>
      </c>
      <c r="G220" s="14" t="n">
        <v>94500</v>
      </c>
      <c r="H220" s="14" t="n">
        <v>37800</v>
      </c>
      <c r="I220" s="15">
        <f>IF(OR(A220="",NOT(N220="")),"",SUM(C220:H220))</f>
        <v/>
      </c>
      <c r="J220" s="16">
        <f>IF(I220="","",SUM(C220:E220))</f>
        <v/>
      </c>
      <c r="K220" s="16">
        <f>IF(I220="","",SUM(F220:H220))</f>
        <v/>
      </c>
      <c r="L220" s="14" t="n">
        <v>55</v>
      </c>
      <c r="M220" s="17" t="inlineStr">
        <is>
          <t>비</t>
        </is>
      </c>
      <c r="N220" s="18">
        <f>IF(COUNTA(A220,C220:H220,L220)=0,"",IF(NOT(ISNUMBER(A220)),"날짜를 확인하세요",IF(A220&gt;TODAY(),"오늘 이후 날짜예요",IF(COUNTIF($A$6:$A$1505,A220)&gt;1,"같은 날짜가 또 있어요",IF(COUNT(C220:H220)&lt;COUNTA(C220:H220),"금액에 글자가 있어요",IF(COUNTA(C220:H220)=0,"금액이 비었어요",IF(COUNTIF(C220:H220,"&lt;0")&gt;0,"금액이 0보다 작아요",IF(AND(L220&lt;&gt;"",OR(NOT(ISNUMBER(L220)),L220&lt;0,L220&lt;&gt;INT(N(L220)))),"손님 수를 확인하세요",""))))))))</f>
        <v/>
      </c>
      <c r="P220">
        <f>IF(I220="","",WEEKDAY(A220,2))</f>
        <v/>
      </c>
      <c r="Q220" s="19">
        <f>IF(I220="","",A220-WEEKDAY(A220,3))</f>
        <v/>
      </c>
    </row>
    <row r="221">
      <c r="A221" s="12" t="n">
        <v>45918</v>
      </c>
      <c r="B221" s="13">
        <f>IF(ISNUMBER(A221),CHOOSE(WEEKDAY(A221),"일","월","화","수","목","금","토"),"")</f>
        <v/>
      </c>
      <c r="C221" s="14" t="n">
        <v>499700</v>
      </c>
      <c r="D221" s="14" t="n">
        <v>73200</v>
      </c>
      <c r="E221" s="14" t="n">
        <v>27300</v>
      </c>
      <c r="F221" s="14" t="n">
        <v>180600</v>
      </c>
      <c r="G221" s="14" t="n">
        <v>93400</v>
      </c>
      <c r="H221" s="14" t="n">
        <v>37300</v>
      </c>
      <c r="I221" s="15">
        <f>IF(OR(A221="",NOT(N221="")),"",SUM(C221:H221))</f>
        <v/>
      </c>
      <c r="J221" s="16">
        <f>IF(I221="","",SUM(C221:E221))</f>
        <v/>
      </c>
      <c r="K221" s="16">
        <f>IF(I221="","",SUM(F221:H221))</f>
        <v/>
      </c>
      <c r="L221" s="14" t="n">
        <v>59</v>
      </c>
      <c r="M221" s="17" t="n"/>
      <c r="N221" s="18">
        <f>IF(COUNTA(A221,C221:H221,L221)=0,"",IF(NOT(ISNUMBER(A221)),"날짜를 확인하세요",IF(A221&gt;TODAY(),"오늘 이후 날짜예요",IF(COUNTIF($A$6:$A$1505,A221)&gt;1,"같은 날짜가 또 있어요",IF(COUNT(C221:H221)&lt;COUNTA(C221:H221),"금액에 글자가 있어요",IF(COUNTA(C221:H221)=0,"금액이 비었어요",IF(COUNTIF(C221:H221,"&lt;0")&gt;0,"금액이 0보다 작아요",IF(AND(L221&lt;&gt;"",OR(NOT(ISNUMBER(L221)),L221&lt;0,L221&lt;&gt;INT(N(L221)))),"손님 수를 확인하세요",""))))))))</f>
        <v/>
      </c>
      <c r="P221">
        <f>IF(I221="","",WEEKDAY(A221,2))</f>
        <v/>
      </c>
      <c r="Q221" s="19">
        <f>IF(I221="","",A221-WEEKDAY(A221,3))</f>
        <v/>
      </c>
    </row>
    <row r="222">
      <c r="A222" s="12" t="n">
        <v>45919</v>
      </c>
      <c r="B222" s="13">
        <f>IF(ISNUMBER(A222),CHOOSE(WEEKDAY(A222),"일","월","화","수","목","금","토"),"")</f>
        <v/>
      </c>
      <c r="C222" s="14" t="n">
        <v>567900</v>
      </c>
      <c r="D222" s="14" t="n">
        <v>85800</v>
      </c>
      <c r="E222" s="14" t="n">
        <v>32600</v>
      </c>
      <c r="F222" s="14" t="n">
        <v>212700</v>
      </c>
      <c r="G222" s="14" t="n">
        <v>110000</v>
      </c>
      <c r="H222" s="14" t="n">
        <v>44000</v>
      </c>
      <c r="I222" s="15">
        <f>IF(OR(A222="",NOT(N222="")),"",SUM(C222:H222))</f>
        <v/>
      </c>
      <c r="J222" s="16">
        <f>IF(I222="","",SUM(C222:E222))</f>
        <v/>
      </c>
      <c r="K222" s="16">
        <f>IF(I222="","",SUM(F222:H222))</f>
        <v/>
      </c>
      <c r="L222" s="14" t="n">
        <v>70</v>
      </c>
      <c r="M222" s="17" t="n"/>
      <c r="N222" s="18">
        <f>IF(COUNTA(A222,C222:H222,L222)=0,"",IF(NOT(ISNUMBER(A222)),"날짜를 확인하세요",IF(A222&gt;TODAY(),"오늘 이후 날짜예요",IF(COUNTIF($A$6:$A$1505,A222)&gt;1,"같은 날짜가 또 있어요",IF(COUNT(C222:H222)&lt;COUNTA(C222:H222),"금액에 글자가 있어요",IF(COUNTA(C222:H222)=0,"금액이 비었어요",IF(COUNTIF(C222:H222,"&lt;0")&gt;0,"금액이 0보다 작아요",IF(AND(L222&lt;&gt;"",OR(NOT(ISNUMBER(L222)),L222&lt;0,L222&lt;&gt;INT(N(L222)))),"손님 수를 확인하세요",""))))))))</f>
        <v/>
      </c>
      <c r="P222">
        <f>IF(I222="","",WEEKDAY(A222,2))</f>
        <v/>
      </c>
      <c r="Q222" s="19">
        <f>IF(I222="","",A222-WEEKDAY(A222,3))</f>
        <v/>
      </c>
    </row>
    <row r="223">
      <c r="A223" s="12" t="n">
        <v>45920</v>
      </c>
      <c r="B223" s="13">
        <f>IF(ISNUMBER(A223),CHOOSE(WEEKDAY(A223),"일","월","화","수","목","금","토"),"")</f>
        <v/>
      </c>
      <c r="C223" s="14" t="n">
        <v>650000</v>
      </c>
      <c r="D223" s="14" t="n">
        <v>59400</v>
      </c>
      <c r="E223" s="14" t="n">
        <v>19800</v>
      </c>
      <c r="F223" s="14" t="n">
        <v>253100</v>
      </c>
      <c r="G223" s="14" t="n">
        <v>130900</v>
      </c>
      <c r="H223" s="14" t="n">
        <v>52300</v>
      </c>
      <c r="I223" s="15">
        <f>IF(OR(A223="",NOT(N223="")),"",SUM(C223:H223))</f>
        <v/>
      </c>
      <c r="J223" s="16">
        <f>IF(I223="","",SUM(C223:E223))</f>
        <v/>
      </c>
      <c r="K223" s="16">
        <f>IF(I223="","",SUM(F223:H223))</f>
        <v/>
      </c>
      <c r="L223" s="14" t="n">
        <v>74</v>
      </c>
      <c r="M223" s="17" t="n"/>
      <c r="N223" s="18">
        <f>IF(COUNTA(A223,C223:H223,L223)=0,"",IF(NOT(ISNUMBER(A223)),"날짜를 확인하세요",IF(A223&gt;TODAY(),"오늘 이후 날짜예요",IF(COUNTIF($A$6:$A$1505,A223)&gt;1,"같은 날짜가 또 있어요",IF(COUNT(C223:H223)&lt;COUNTA(C223:H223),"금액에 글자가 있어요",IF(COUNTA(C223:H223)=0,"금액이 비었어요",IF(COUNTIF(C223:H223,"&lt;0")&gt;0,"금액이 0보다 작아요",IF(AND(L223&lt;&gt;"",OR(NOT(ISNUMBER(L223)),L223&lt;0,L223&lt;&gt;INT(N(L223)))),"손님 수를 확인하세요",""))))))))</f>
        <v/>
      </c>
      <c r="P223">
        <f>IF(I223="","",WEEKDAY(A223,2))</f>
        <v/>
      </c>
      <c r="Q223" s="19">
        <f>IF(I223="","",A223-WEEKDAY(A223,3))</f>
        <v/>
      </c>
    </row>
    <row r="224">
      <c r="A224" s="12" t="n">
        <v>45922</v>
      </c>
      <c r="B224" s="13">
        <f>IF(ISNUMBER(A224),CHOOSE(WEEKDAY(A224),"일","월","화","수","목","금","토"),"")</f>
        <v/>
      </c>
      <c r="C224" s="14" t="n">
        <v>555200</v>
      </c>
      <c r="D224" s="14" t="n">
        <v>67300</v>
      </c>
      <c r="E224" s="14" t="n">
        <v>25700</v>
      </c>
      <c r="F224" s="14" t="n">
        <v>140800</v>
      </c>
      <c r="G224" s="14" t="n">
        <v>72800</v>
      </c>
      <c r="H224" s="14" t="n">
        <v>29200</v>
      </c>
      <c r="I224" s="15">
        <f>IF(OR(A224="",NOT(N224="")),"",SUM(C224:H224))</f>
        <v/>
      </c>
      <c r="J224" s="16">
        <f>IF(I224="","",SUM(C224:E224))</f>
        <v/>
      </c>
      <c r="K224" s="16">
        <f>IF(I224="","",SUM(F224:H224))</f>
        <v/>
      </c>
      <c r="L224" s="14" t="n">
        <v>61</v>
      </c>
      <c r="M224" s="17" t="n"/>
      <c r="N224" s="18">
        <f>IF(COUNTA(A224,C224:H224,L224)=0,"",IF(NOT(ISNUMBER(A224)),"날짜를 확인하세요",IF(A224&gt;TODAY(),"오늘 이후 날짜예요",IF(COUNTIF($A$6:$A$1505,A224)&gt;1,"같은 날짜가 또 있어요",IF(COUNT(C224:H224)&lt;COUNTA(C224:H224),"금액에 글자가 있어요",IF(COUNTA(C224:H224)=0,"금액이 비었어요",IF(COUNTIF(C224:H224,"&lt;0")&gt;0,"금액이 0보다 작아요",IF(AND(L224&lt;&gt;"",OR(NOT(ISNUMBER(L224)),L224&lt;0,L224&lt;&gt;INT(N(L224)))),"손님 수를 확인하세요",""))))))))</f>
        <v/>
      </c>
      <c r="P224">
        <f>IF(I224="","",WEEKDAY(A224,2))</f>
        <v/>
      </c>
      <c r="Q224" s="19">
        <f>IF(I224="","",A224-WEEKDAY(A224,3))</f>
        <v/>
      </c>
    </row>
    <row r="225">
      <c r="A225" s="12" t="n">
        <v>45923</v>
      </c>
      <c r="B225" s="13">
        <f>IF(ISNUMBER(A225),CHOOSE(WEEKDAY(A225),"일","월","화","수","목","금","토"),"")</f>
        <v/>
      </c>
      <c r="C225" s="14" t="n">
        <v>519500</v>
      </c>
      <c r="D225" s="14" t="n">
        <v>49400</v>
      </c>
      <c r="E225" s="14" t="n">
        <v>15200</v>
      </c>
      <c r="F225" s="14" t="n">
        <v>122300</v>
      </c>
      <c r="G225" s="14" t="n">
        <v>63300</v>
      </c>
      <c r="H225" s="14" t="n">
        <v>25300</v>
      </c>
      <c r="I225" s="15">
        <f>IF(OR(A225="",NOT(N225="")),"",SUM(C225:H225))</f>
        <v/>
      </c>
      <c r="J225" s="16">
        <f>IF(I225="","",SUM(C225:E225))</f>
        <v/>
      </c>
      <c r="K225" s="16">
        <f>IF(I225="","",SUM(F225:H225))</f>
        <v/>
      </c>
      <c r="L225" s="14" t="n">
        <v>55</v>
      </c>
      <c r="M225" s="17" t="n"/>
      <c r="N225" s="18">
        <f>IF(COUNTA(A225,C225:H225,L225)=0,"",IF(NOT(ISNUMBER(A225)),"날짜를 확인하세요",IF(A225&gt;TODAY(),"오늘 이후 날짜예요",IF(COUNTIF($A$6:$A$1505,A225)&gt;1,"같은 날짜가 또 있어요",IF(COUNT(C225:H225)&lt;COUNTA(C225:H225),"금액에 글자가 있어요",IF(COUNTA(C225:H225)=0,"금액이 비었어요",IF(COUNTIF(C225:H225,"&lt;0")&gt;0,"금액이 0보다 작아요",IF(AND(L225&lt;&gt;"",OR(NOT(ISNUMBER(L225)),L225&lt;0,L225&lt;&gt;INT(N(L225)))),"손님 수를 확인하세요",""))))))))</f>
        <v/>
      </c>
      <c r="P225">
        <f>IF(I225="","",WEEKDAY(A225,2))</f>
        <v/>
      </c>
      <c r="Q225" s="19">
        <f>IF(I225="","",A225-WEEKDAY(A225,3))</f>
        <v/>
      </c>
    </row>
    <row r="226">
      <c r="A226" s="12" t="n">
        <v>45924</v>
      </c>
      <c r="B226" s="13">
        <f>IF(ISNUMBER(A226),CHOOSE(WEEKDAY(A226),"일","월","화","수","목","금","토"),"")</f>
        <v/>
      </c>
      <c r="C226" s="14" t="n">
        <v>597300</v>
      </c>
      <c r="D226" s="14" t="n">
        <v>88800</v>
      </c>
      <c r="E226" s="14" t="n">
        <v>16500</v>
      </c>
      <c r="F226" s="14" t="n">
        <v>148700</v>
      </c>
      <c r="G226" s="14" t="n">
        <v>76900</v>
      </c>
      <c r="H226" s="14" t="n">
        <v>30800</v>
      </c>
      <c r="I226" s="15">
        <f>IF(OR(A226="",NOT(N226="")),"",SUM(C226:H226))</f>
        <v/>
      </c>
      <c r="J226" s="16">
        <f>IF(I226="","",SUM(C226:E226))</f>
        <v/>
      </c>
      <c r="K226" s="16">
        <f>IF(I226="","",SUM(F226:H226))</f>
        <v/>
      </c>
      <c r="L226" s="14" t="n">
        <v>67</v>
      </c>
      <c r="M226" s="17" t="n"/>
      <c r="N226" s="18">
        <f>IF(COUNTA(A226,C226:H226,L226)=0,"",IF(NOT(ISNUMBER(A226)),"날짜를 확인하세요",IF(A226&gt;TODAY(),"오늘 이후 날짜예요",IF(COUNTIF($A$6:$A$1505,A226)&gt;1,"같은 날짜가 또 있어요",IF(COUNT(C226:H226)&lt;COUNTA(C226:H226),"금액에 글자가 있어요",IF(COUNTA(C226:H226)=0,"금액이 비었어요",IF(COUNTIF(C226:H226,"&lt;0")&gt;0,"금액이 0보다 작아요",IF(AND(L226&lt;&gt;"",OR(NOT(ISNUMBER(L226)),L226&lt;0,L226&lt;&gt;INT(N(L226)))),"손님 수를 확인하세요",""))))))))</f>
        <v/>
      </c>
      <c r="P226">
        <f>IF(I226="","",WEEKDAY(A226,2))</f>
        <v/>
      </c>
      <c r="Q226" s="19">
        <f>IF(I226="","",A226-WEEKDAY(A226,3))</f>
        <v/>
      </c>
    </row>
    <row r="227">
      <c r="A227" s="12" t="n">
        <v>45925</v>
      </c>
      <c r="B227" s="13">
        <f>IF(ISNUMBER(A227),CHOOSE(WEEKDAY(A227),"일","월","화","수","목","금","토"),"")</f>
        <v/>
      </c>
      <c r="C227" s="14" t="n">
        <v>444400</v>
      </c>
      <c r="D227" s="14" t="n">
        <v>35500</v>
      </c>
      <c r="E227" s="14" t="n">
        <v>1000</v>
      </c>
      <c r="F227" s="14" t="n">
        <v>144200</v>
      </c>
      <c r="G227" s="14" t="n">
        <v>74600</v>
      </c>
      <c r="H227" s="14" t="n">
        <v>29800</v>
      </c>
      <c r="I227" s="15">
        <f>IF(OR(A227="",NOT(N227="")),"",SUM(C227:H227))</f>
        <v/>
      </c>
      <c r="J227" s="16">
        <f>IF(I227="","",SUM(C227:E227))</f>
        <v/>
      </c>
      <c r="K227" s="16">
        <f>IF(I227="","",SUM(F227:H227))</f>
        <v/>
      </c>
      <c r="L227" s="14" t="n">
        <v>47</v>
      </c>
      <c r="M227" s="17" t="n"/>
      <c r="N227" s="18">
        <f>IF(COUNTA(A227,C227:H227,L227)=0,"",IF(NOT(ISNUMBER(A227)),"날짜를 확인하세요",IF(A227&gt;TODAY(),"오늘 이후 날짜예요",IF(COUNTIF($A$6:$A$1505,A227)&gt;1,"같은 날짜가 또 있어요",IF(COUNT(C227:H227)&lt;COUNTA(C227:H227),"금액에 글자가 있어요",IF(COUNTA(C227:H227)=0,"금액이 비었어요",IF(COUNTIF(C227:H227,"&lt;0")&gt;0,"금액이 0보다 작아요",IF(AND(L227&lt;&gt;"",OR(NOT(ISNUMBER(L227)),L227&lt;0,L227&lt;&gt;INT(N(L227)))),"손님 수를 확인하세요",""))))))))</f>
        <v/>
      </c>
      <c r="P227">
        <f>IF(I227="","",WEEKDAY(A227,2))</f>
        <v/>
      </c>
      <c r="Q227" s="19">
        <f>IF(I227="","",A227-WEEKDAY(A227,3))</f>
        <v/>
      </c>
    </row>
    <row r="228">
      <c r="A228" s="12" t="n">
        <v>45926</v>
      </c>
      <c r="B228" s="13">
        <f>IF(ISNUMBER(A228),CHOOSE(WEEKDAY(A228),"일","월","화","수","목","금","토"),"")</f>
        <v/>
      </c>
      <c r="C228" s="14" t="n">
        <v>584200</v>
      </c>
      <c r="D228" s="14" t="n">
        <v>46400</v>
      </c>
      <c r="E228" s="14" t="n">
        <v>31200</v>
      </c>
      <c r="F228" s="14" t="n">
        <v>200800</v>
      </c>
      <c r="G228" s="14" t="n">
        <v>103900</v>
      </c>
      <c r="H228" s="14" t="n">
        <v>41500</v>
      </c>
      <c r="I228" s="15">
        <f>IF(OR(A228="",NOT(N228="")),"",SUM(C228:H228))</f>
        <v/>
      </c>
      <c r="J228" s="16">
        <f>IF(I228="","",SUM(C228:E228))</f>
        <v/>
      </c>
      <c r="K228" s="16">
        <f>IF(I228="","",SUM(F228:H228))</f>
        <v/>
      </c>
      <c r="L228" s="14" t="n">
        <v>68</v>
      </c>
      <c r="M228" s="17" t="n"/>
      <c r="N228" s="18">
        <f>IF(COUNTA(A228,C228:H228,L228)=0,"",IF(NOT(ISNUMBER(A228)),"날짜를 확인하세요",IF(A228&gt;TODAY(),"오늘 이후 날짜예요",IF(COUNTIF($A$6:$A$1505,A228)&gt;1,"같은 날짜가 또 있어요",IF(COUNT(C228:H228)&lt;COUNTA(C228:H228),"금액에 글자가 있어요",IF(COUNTA(C228:H228)=0,"금액이 비었어요",IF(COUNTIF(C228:H228,"&lt;0")&gt;0,"금액이 0보다 작아요",IF(AND(L228&lt;&gt;"",OR(NOT(ISNUMBER(L228)),L228&lt;0,L228&lt;&gt;INT(N(L228)))),"손님 수를 확인하세요",""))))))))</f>
        <v/>
      </c>
      <c r="P228">
        <f>IF(I228="","",WEEKDAY(A228,2))</f>
        <v/>
      </c>
      <c r="Q228" s="19">
        <f>IF(I228="","",A228-WEEKDAY(A228,3))</f>
        <v/>
      </c>
    </row>
    <row r="229">
      <c r="A229" s="12" t="n">
        <v>45927</v>
      </c>
      <c r="B229" s="13">
        <f>IF(ISNUMBER(A229),CHOOSE(WEEKDAY(A229),"일","월","화","수","목","금","토"),"")</f>
        <v/>
      </c>
      <c r="C229" s="14" t="n">
        <v>617100</v>
      </c>
      <c r="D229" s="14" t="n">
        <v>68000</v>
      </c>
      <c r="E229" s="14" t="n">
        <v>13400</v>
      </c>
      <c r="F229" s="14" t="n">
        <v>180100</v>
      </c>
      <c r="G229" s="14" t="n">
        <v>93200</v>
      </c>
      <c r="H229" s="14" t="n">
        <v>37200</v>
      </c>
      <c r="I229" s="15">
        <f>IF(OR(A229="",NOT(N229="")),"",SUM(C229:H229))</f>
        <v/>
      </c>
      <c r="J229" s="16">
        <f>IF(I229="","",SUM(C229:E229))</f>
        <v/>
      </c>
      <c r="K229" s="16">
        <f>IF(I229="","",SUM(F229:H229))</f>
        <v/>
      </c>
      <c r="L229" s="14" t="n">
        <v>66</v>
      </c>
      <c r="M229" s="17" t="n"/>
      <c r="N229" s="18">
        <f>IF(COUNTA(A229,C229:H229,L229)=0,"",IF(NOT(ISNUMBER(A229)),"날짜를 확인하세요",IF(A229&gt;TODAY(),"오늘 이후 날짜예요",IF(COUNTIF($A$6:$A$1505,A229)&gt;1,"같은 날짜가 또 있어요",IF(COUNT(C229:H229)&lt;COUNTA(C229:H229),"금액에 글자가 있어요",IF(COUNTA(C229:H229)=0,"금액이 비었어요",IF(COUNTIF(C229:H229,"&lt;0")&gt;0,"금액이 0보다 작아요",IF(AND(L229&lt;&gt;"",OR(NOT(ISNUMBER(L229)),L229&lt;0,L229&lt;&gt;INT(N(L229)))),"손님 수를 확인하세요",""))))))))</f>
        <v/>
      </c>
      <c r="P229">
        <f>IF(I229="","",WEEKDAY(A229,2))</f>
        <v/>
      </c>
      <c r="Q229" s="19">
        <f>IF(I229="","",A229-WEEKDAY(A229,3))</f>
        <v/>
      </c>
    </row>
    <row r="230">
      <c r="A230" s="12" t="n">
        <v>45929</v>
      </c>
      <c r="B230" s="13">
        <f>IF(ISNUMBER(A230),CHOOSE(WEEKDAY(A230),"일","월","화","수","목","금","토"),"")</f>
        <v/>
      </c>
      <c r="C230" s="14" t="n">
        <v>589400</v>
      </c>
      <c r="D230" s="14" t="n">
        <v>84700</v>
      </c>
      <c r="E230" s="14" t="n">
        <v>12400</v>
      </c>
      <c r="F230" s="14" t="n">
        <v>190200</v>
      </c>
      <c r="G230" s="14" t="n">
        <v>98400</v>
      </c>
      <c r="H230" s="14" t="n">
        <v>39400</v>
      </c>
      <c r="I230" s="15">
        <f>IF(OR(A230="",NOT(N230="")),"",SUM(C230:H230))</f>
        <v/>
      </c>
      <c r="J230" s="16">
        <f>IF(I230="","",SUM(C230:E230))</f>
        <v/>
      </c>
      <c r="K230" s="16">
        <f>IF(I230="","",SUM(F230:H230))</f>
        <v/>
      </c>
      <c r="L230" s="14" t="n">
        <v>68</v>
      </c>
      <c r="M230" s="17" t="n"/>
      <c r="N230" s="18">
        <f>IF(COUNTA(A230,C230:H230,L230)=0,"",IF(NOT(ISNUMBER(A230)),"날짜를 확인하세요",IF(A230&gt;TODAY(),"오늘 이후 날짜예요",IF(COUNTIF($A$6:$A$1505,A230)&gt;1,"같은 날짜가 또 있어요",IF(COUNT(C230:H230)&lt;COUNTA(C230:H230),"금액에 글자가 있어요",IF(COUNTA(C230:H230)=0,"금액이 비었어요",IF(COUNTIF(C230:H230,"&lt;0")&gt;0,"금액이 0보다 작아요",IF(AND(L230&lt;&gt;"",OR(NOT(ISNUMBER(L230)),L230&lt;0,L230&lt;&gt;INT(N(L230)))),"손님 수를 확인하세요",""))))))))</f>
        <v/>
      </c>
      <c r="P230">
        <f>IF(I230="","",WEEKDAY(A230,2))</f>
        <v/>
      </c>
      <c r="Q230" s="19">
        <f>IF(I230="","",A230-WEEKDAY(A230,3))</f>
        <v/>
      </c>
    </row>
    <row r="231">
      <c r="A231" s="12" t="n">
        <v>45930</v>
      </c>
      <c r="B231" s="13">
        <f>IF(ISNUMBER(A231),CHOOSE(WEEKDAY(A231),"일","월","화","수","목","금","토"),"")</f>
        <v/>
      </c>
      <c r="C231" s="14" t="n">
        <v>366500</v>
      </c>
      <c r="D231" s="14" t="n">
        <v>31700</v>
      </c>
      <c r="E231" s="14" t="n">
        <v>5100</v>
      </c>
      <c r="F231" s="14" t="n">
        <v>191800</v>
      </c>
      <c r="G231" s="14" t="n">
        <v>99200</v>
      </c>
      <c r="H231" s="14" t="n">
        <v>39700</v>
      </c>
      <c r="I231" s="15">
        <f>IF(OR(A231="",NOT(N231="")),"",SUM(C231:H231))</f>
        <v/>
      </c>
      <c r="J231" s="16">
        <f>IF(I231="","",SUM(C231:E231))</f>
        <v/>
      </c>
      <c r="K231" s="16">
        <f>IF(I231="","",SUM(F231:H231))</f>
        <v/>
      </c>
      <c r="L231" s="14" t="n">
        <v>44</v>
      </c>
      <c r="M231" s="17" t="inlineStr">
        <is>
          <t>비</t>
        </is>
      </c>
      <c r="N231" s="18">
        <f>IF(COUNTA(A231,C231:H231,L231)=0,"",IF(NOT(ISNUMBER(A231)),"날짜를 확인하세요",IF(A231&gt;TODAY(),"오늘 이후 날짜예요",IF(COUNTIF($A$6:$A$1505,A231)&gt;1,"같은 날짜가 또 있어요",IF(COUNT(C231:H231)&lt;COUNTA(C231:H231),"금액에 글자가 있어요",IF(COUNTA(C231:H231)=0,"금액이 비었어요",IF(COUNTIF(C231:H231,"&lt;0")&gt;0,"금액이 0보다 작아요",IF(AND(L231&lt;&gt;"",OR(NOT(ISNUMBER(L231)),L231&lt;0,L231&lt;&gt;INT(N(L231)))),"손님 수를 확인하세요",""))))))))</f>
        <v/>
      </c>
      <c r="P231">
        <f>IF(I231="","",WEEKDAY(A231,2))</f>
        <v/>
      </c>
      <c r="Q231" s="19">
        <f>IF(I231="","",A231-WEEKDAY(A231,3))</f>
        <v/>
      </c>
    </row>
    <row r="232">
      <c r="A232" s="12" t="n">
        <v>45931</v>
      </c>
      <c r="B232" s="13">
        <f>IF(ISNUMBER(A232),CHOOSE(WEEKDAY(A232),"일","월","화","수","목","금","토"),"")</f>
        <v/>
      </c>
      <c r="C232" s="14" t="n">
        <v>496400</v>
      </c>
      <c r="D232" s="14" t="n">
        <v>54800</v>
      </c>
      <c r="E232" s="14" t="n">
        <v>20300</v>
      </c>
      <c r="F232" s="14" t="n">
        <v>160100</v>
      </c>
      <c r="G232" s="14" t="n">
        <v>82800</v>
      </c>
      <c r="H232" s="14" t="n">
        <v>33100</v>
      </c>
      <c r="I232" s="15">
        <f>IF(OR(A232="",NOT(N232="")),"",SUM(C232:H232))</f>
        <v/>
      </c>
      <c r="J232" s="16">
        <f>IF(I232="","",SUM(C232:E232))</f>
        <v/>
      </c>
      <c r="K232" s="16">
        <f>IF(I232="","",SUM(F232:H232))</f>
        <v/>
      </c>
      <c r="L232" s="14" t="n">
        <v>57</v>
      </c>
      <c r="M232" s="17" t="n"/>
      <c r="N232" s="18">
        <f>IF(COUNTA(A232,C232:H232,L232)=0,"",IF(NOT(ISNUMBER(A232)),"날짜를 확인하세요",IF(A232&gt;TODAY(),"오늘 이후 날짜예요",IF(COUNTIF($A$6:$A$1505,A232)&gt;1,"같은 날짜가 또 있어요",IF(COUNT(C232:H232)&lt;COUNTA(C232:H232),"금액에 글자가 있어요",IF(COUNTA(C232:H232)=0,"금액이 비었어요",IF(COUNTIF(C232:H232,"&lt;0")&gt;0,"금액이 0보다 작아요",IF(AND(L232&lt;&gt;"",OR(NOT(ISNUMBER(L232)),L232&lt;0,L232&lt;&gt;INT(N(L232)))),"손님 수를 확인하세요",""))))))))</f>
        <v/>
      </c>
      <c r="P232">
        <f>IF(I232="","",WEEKDAY(A232,2))</f>
        <v/>
      </c>
      <c r="Q232" s="19">
        <f>IF(I232="","",A232-WEEKDAY(A232,3))</f>
        <v/>
      </c>
    </row>
    <row r="233">
      <c r="A233" s="12" t="n">
        <v>45932</v>
      </c>
      <c r="B233" s="13">
        <f>IF(ISNUMBER(A233),CHOOSE(WEEKDAY(A233),"일","월","화","수","목","금","토"),"")</f>
        <v/>
      </c>
      <c r="C233" s="14" t="n">
        <v>519700</v>
      </c>
      <c r="D233" s="14" t="n">
        <v>47500</v>
      </c>
      <c r="E233" s="14" t="n">
        <v>3600</v>
      </c>
      <c r="F233" s="14" t="n">
        <v>132900</v>
      </c>
      <c r="G233" s="14" t="n">
        <v>68800</v>
      </c>
      <c r="H233" s="14" t="n">
        <v>27500</v>
      </c>
      <c r="I233" s="15">
        <f>IF(OR(A233="",NOT(N233="")),"",SUM(C233:H233))</f>
        <v/>
      </c>
      <c r="J233" s="16">
        <f>IF(I233="","",SUM(C233:E233))</f>
        <v/>
      </c>
      <c r="K233" s="16">
        <f>IF(I233="","",SUM(F233:H233))</f>
        <v/>
      </c>
      <c r="L233" s="14" t="n">
        <v>53</v>
      </c>
      <c r="M233" s="17" t="n"/>
      <c r="N233" s="18">
        <f>IF(COUNTA(A233,C233:H233,L233)=0,"",IF(NOT(ISNUMBER(A233)),"날짜를 확인하세요",IF(A233&gt;TODAY(),"오늘 이후 날짜예요",IF(COUNTIF($A$6:$A$1505,A233)&gt;1,"같은 날짜가 또 있어요",IF(COUNT(C233:H233)&lt;COUNTA(C233:H233),"금액에 글자가 있어요",IF(COUNTA(C233:H233)=0,"금액이 비었어요",IF(COUNTIF(C233:H233,"&lt;0")&gt;0,"금액이 0보다 작아요",IF(AND(L233&lt;&gt;"",OR(NOT(ISNUMBER(L233)),L233&lt;0,L233&lt;&gt;INT(N(L233)))),"손님 수를 확인하세요",""))))))))</f>
        <v/>
      </c>
      <c r="P233">
        <f>IF(I233="","",WEEKDAY(A233,2))</f>
        <v/>
      </c>
      <c r="Q233" s="19">
        <f>IF(I233="","",A233-WEEKDAY(A233,3))</f>
        <v/>
      </c>
    </row>
    <row r="234">
      <c r="A234" s="12" t="n">
        <v>45933</v>
      </c>
      <c r="B234" s="13">
        <f>IF(ISNUMBER(A234),CHOOSE(WEEKDAY(A234),"일","월","화","수","목","금","토"),"")</f>
        <v/>
      </c>
      <c r="C234" s="14" t="n">
        <v>578000</v>
      </c>
      <c r="D234" s="14" t="n">
        <v>82000</v>
      </c>
      <c r="E234" s="14" t="n">
        <v>20600</v>
      </c>
      <c r="F234" s="14" t="n">
        <v>187900</v>
      </c>
      <c r="G234" s="14" t="n">
        <v>97200</v>
      </c>
      <c r="H234" s="14" t="n">
        <v>38800</v>
      </c>
      <c r="I234" s="15">
        <f>IF(OR(A234="",NOT(N234="")),"",SUM(C234:H234))</f>
        <v/>
      </c>
      <c r="J234" s="16">
        <f>IF(I234="","",SUM(C234:E234))</f>
        <v/>
      </c>
      <c r="K234" s="16">
        <f>IF(I234="","",SUM(F234:H234))</f>
        <v/>
      </c>
      <c r="L234" s="14" t="n">
        <v>68</v>
      </c>
      <c r="M234" s="17" t="n"/>
      <c r="N234" s="18">
        <f>IF(COUNTA(A234,C234:H234,L234)=0,"",IF(NOT(ISNUMBER(A234)),"날짜를 확인하세요",IF(A234&gt;TODAY(),"오늘 이후 날짜예요",IF(COUNTIF($A$6:$A$1505,A234)&gt;1,"같은 날짜가 또 있어요",IF(COUNT(C234:H234)&lt;COUNTA(C234:H234),"금액에 글자가 있어요",IF(COUNTA(C234:H234)=0,"금액이 비었어요",IF(COUNTIF(C234:H234,"&lt;0")&gt;0,"금액이 0보다 작아요",IF(AND(L234&lt;&gt;"",OR(NOT(ISNUMBER(L234)),L234&lt;0,L234&lt;&gt;INT(N(L234)))),"손님 수를 확인하세요",""))))))))</f>
        <v/>
      </c>
      <c r="P234">
        <f>IF(I234="","",WEEKDAY(A234,2))</f>
        <v/>
      </c>
      <c r="Q234" s="19">
        <f>IF(I234="","",A234-WEEKDAY(A234,3))</f>
        <v/>
      </c>
    </row>
    <row r="235">
      <c r="A235" s="12" t="n">
        <v>45934</v>
      </c>
      <c r="B235" s="13">
        <f>IF(ISNUMBER(A235),CHOOSE(WEEKDAY(A235),"일","월","화","수","목","금","토"),"")</f>
        <v/>
      </c>
      <c r="C235" s="14" t="n">
        <v>697900</v>
      </c>
      <c r="D235" s="14" t="n">
        <v>53000</v>
      </c>
      <c r="E235" s="14" t="n">
        <v>7700</v>
      </c>
      <c r="F235" s="14" t="n">
        <v>230800</v>
      </c>
      <c r="G235" s="14" t="n">
        <v>119400</v>
      </c>
      <c r="H235" s="14" t="n">
        <v>47700</v>
      </c>
      <c r="I235" s="15">
        <f>IF(OR(A235="",NOT(N235="")),"",SUM(C235:H235))</f>
        <v/>
      </c>
      <c r="J235" s="16">
        <f>IF(I235="","",SUM(C235:E235))</f>
        <v/>
      </c>
      <c r="K235" s="16">
        <f>IF(I235="","",SUM(F235:H235))</f>
        <v/>
      </c>
      <c r="L235" s="14" t="n">
        <v>77</v>
      </c>
      <c r="M235" s="17" t="n"/>
      <c r="N235" s="18">
        <f>IF(COUNTA(A235,C235:H235,L235)=0,"",IF(NOT(ISNUMBER(A235)),"날짜를 확인하세요",IF(A235&gt;TODAY(),"오늘 이후 날짜예요",IF(COUNTIF($A$6:$A$1505,A235)&gt;1,"같은 날짜가 또 있어요",IF(COUNT(C235:H235)&lt;COUNTA(C235:H235),"금액에 글자가 있어요",IF(COUNTA(C235:H235)=0,"금액이 비었어요",IF(COUNTIF(C235:H235,"&lt;0")&gt;0,"금액이 0보다 작아요",IF(AND(L235&lt;&gt;"",OR(NOT(ISNUMBER(L235)),L235&lt;0,L235&lt;&gt;INT(N(L235)))),"손님 수를 확인하세요",""))))))))</f>
        <v/>
      </c>
      <c r="P235">
        <f>IF(I235="","",WEEKDAY(A235,2))</f>
        <v/>
      </c>
      <c r="Q235" s="19">
        <f>IF(I235="","",A235-WEEKDAY(A235,3))</f>
        <v/>
      </c>
    </row>
    <row r="236">
      <c r="A236" s="12" t="n">
        <v>45938</v>
      </c>
      <c r="B236" s="13">
        <f>IF(ISNUMBER(A236),CHOOSE(WEEKDAY(A236),"일","월","화","수","목","금","토"),"")</f>
        <v/>
      </c>
      <c r="C236" s="14" t="n">
        <v>466600</v>
      </c>
      <c r="D236" s="14" t="n">
        <v>57200</v>
      </c>
      <c r="E236" s="14" t="n">
        <v>22900</v>
      </c>
      <c r="F236" s="14" t="n">
        <v>115900</v>
      </c>
      <c r="G236" s="14" t="n">
        <v>59900</v>
      </c>
      <c r="H236" s="14" t="n">
        <v>24000</v>
      </c>
      <c r="I236" s="15">
        <f>IF(OR(A236="",NOT(N236="")),"",SUM(C236:H236))</f>
        <v/>
      </c>
      <c r="J236" s="16">
        <f>IF(I236="","",SUM(C236:E236))</f>
        <v/>
      </c>
      <c r="K236" s="16">
        <f>IF(I236="","",SUM(F236:H236))</f>
        <v/>
      </c>
      <c r="L236" s="14" t="n">
        <v>51</v>
      </c>
      <c r="M236" s="17" t="n"/>
      <c r="N236" s="18">
        <f>IF(COUNTA(A236,C236:H236,L236)=0,"",IF(NOT(ISNUMBER(A236)),"날짜를 확인하세요",IF(A236&gt;TODAY(),"오늘 이후 날짜예요",IF(COUNTIF($A$6:$A$1505,A236)&gt;1,"같은 날짜가 또 있어요",IF(COUNT(C236:H236)&lt;COUNTA(C236:H236),"금액에 글자가 있어요",IF(COUNTA(C236:H236)=0,"금액이 비었어요",IF(COUNTIF(C236:H236,"&lt;0")&gt;0,"금액이 0보다 작아요",IF(AND(L236&lt;&gt;"",OR(NOT(ISNUMBER(L236)),L236&lt;0,L236&lt;&gt;INT(N(L236)))),"손님 수를 확인하세요",""))))))))</f>
        <v/>
      </c>
      <c r="P236">
        <f>IF(I236="","",WEEKDAY(A236,2))</f>
        <v/>
      </c>
      <c r="Q236" s="19">
        <f>IF(I236="","",A236-WEEKDAY(A236,3))</f>
        <v/>
      </c>
    </row>
    <row r="237">
      <c r="A237" s="12" t="n">
        <v>45939</v>
      </c>
      <c r="B237" s="13">
        <f>IF(ISNUMBER(A237),CHOOSE(WEEKDAY(A237),"일","월","화","수","목","금","토"),"")</f>
        <v/>
      </c>
      <c r="C237" s="14" t="n">
        <v>348400</v>
      </c>
      <c r="D237" s="14" t="n">
        <v>38800</v>
      </c>
      <c r="E237" s="14" t="n">
        <v>12900</v>
      </c>
      <c r="F237" s="14" t="n">
        <v>204400</v>
      </c>
      <c r="G237" s="14" t="n">
        <v>105700</v>
      </c>
      <c r="H237" s="14" t="n">
        <v>42300</v>
      </c>
      <c r="I237" s="15">
        <f>IF(OR(A237="",NOT(N237="")),"",SUM(C237:H237))</f>
        <v/>
      </c>
      <c r="J237" s="16">
        <f>IF(I237="","",SUM(C237:E237))</f>
        <v/>
      </c>
      <c r="K237" s="16">
        <f>IF(I237="","",SUM(F237:H237))</f>
        <v/>
      </c>
      <c r="L237" s="14" t="n">
        <v>44</v>
      </c>
      <c r="M237" s="17" t="inlineStr">
        <is>
          <t>비</t>
        </is>
      </c>
      <c r="N237" s="18">
        <f>IF(COUNTA(A237,C237:H237,L237)=0,"",IF(NOT(ISNUMBER(A237)),"날짜를 확인하세요",IF(A237&gt;TODAY(),"오늘 이후 날짜예요",IF(COUNTIF($A$6:$A$1505,A237)&gt;1,"같은 날짜가 또 있어요",IF(COUNT(C237:H237)&lt;COUNTA(C237:H237),"금액에 글자가 있어요",IF(COUNTA(C237:H237)=0,"금액이 비었어요",IF(COUNTIF(C237:H237,"&lt;0")&gt;0,"금액이 0보다 작아요",IF(AND(L237&lt;&gt;"",OR(NOT(ISNUMBER(L237)),L237&lt;0,L237&lt;&gt;INT(N(L237)))),"손님 수를 확인하세요",""))))))))</f>
        <v/>
      </c>
      <c r="P237">
        <f>IF(I237="","",WEEKDAY(A237,2))</f>
        <v/>
      </c>
      <c r="Q237" s="19">
        <f>IF(I237="","",A237-WEEKDAY(A237,3))</f>
        <v/>
      </c>
    </row>
    <row r="238">
      <c r="A238" s="12" t="n">
        <v>45940</v>
      </c>
      <c r="B238" s="13">
        <f>IF(ISNUMBER(A238),CHOOSE(WEEKDAY(A238),"일","월","화","수","목","금","토"),"")</f>
        <v/>
      </c>
      <c r="C238" s="14" t="n">
        <v>707000</v>
      </c>
      <c r="D238" s="14" t="n">
        <v>52400</v>
      </c>
      <c r="E238" s="14" t="n">
        <v>17500</v>
      </c>
      <c r="F238" s="14" t="n">
        <v>202200</v>
      </c>
      <c r="G238" s="14" t="n">
        <v>104600</v>
      </c>
      <c r="H238" s="14" t="n">
        <v>41800</v>
      </c>
      <c r="I238" s="15">
        <f>IF(OR(A238="",NOT(N238="")),"",SUM(C238:H238))</f>
        <v/>
      </c>
      <c r="J238" s="16">
        <f>IF(I238="","",SUM(C238:E238))</f>
        <v/>
      </c>
      <c r="K238" s="16">
        <f>IF(I238="","",SUM(F238:H238))</f>
        <v/>
      </c>
      <c r="L238" s="14" t="n">
        <v>76</v>
      </c>
      <c r="M238" s="17" t="n"/>
      <c r="N238" s="18">
        <f>IF(COUNTA(A238,C238:H238,L238)=0,"",IF(NOT(ISNUMBER(A238)),"날짜를 확인하세요",IF(A238&gt;TODAY(),"오늘 이후 날짜예요",IF(COUNTIF($A$6:$A$1505,A238)&gt;1,"같은 날짜가 또 있어요",IF(COUNT(C238:H238)&lt;COUNTA(C238:H238),"금액에 글자가 있어요",IF(COUNTA(C238:H238)=0,"금액이 비었어요",IF(COUNTIF(C238:H238,"&lt;0")&gt;0,"금액이 0보다 작아요",IF(AND(L238&lt;&gt;"",OR(NOT(ISNUMBER(L238)),L238&lt;0,L238&lt;&gt;INT(N(L238)))),"손님 수를 확인하세요",""))))))))</f>
        <v/>
      </c>
      <c r="P238">
        <f>IF(I238="","",WEEKDAY(A238,2))</f>
        <v/>
      </c>
      <c r="Q238" s="19">
        <f>IF(I238="","",A238-WEEKDAY(A238,3))</f>
        <v/>
      </c>
    </row>
    <row r="239">
      <c r="A239" s="12" t="n">
        <v>45941</v>
      </c>
      <c r="B239" s="13">
        <f>IF(ISNUMBER(A239),CHOOSE(WEEKDAY(A239),"일","월","화","수","목","금","토"),"")</f>
        <v/>
      </c>
      <c r="C239" s="14" t="n">
        <v>636000</v>
      </c>
      <c r="D239" s="14" t="n">
        <v>56900</v>
      </c>
      <c r="E239" s="14" t="n">
        <v>7700</v>
      </c>
      <c r="F239" s="14" t="n">
        <v>181500</v>
      </c>
      <c r="G239" s="14" t="n">
        <v>93900</v>
      </c>
      <c r="H239" s="14" t="n">
        <v>37500</v>
      </c>
      <c r="I239" s="15">
        <f>IF(OR(A239="",NOT(N239="")),"",SUM(C239:H239))</f>
        <v/>
      </c>
      <c r="J239" s="16">
        <f>IF(I239="","",SUM(C239:E239))</f>
        <v/>
      </c>
      <c r="K239" s="16">
        <f>IF(I239="","",SUM(F239:H239))</f>
        <v/>
      </c>
      <c r="L239" s="14" t="n">
        <v>70</v>
      </c>
      <c r="M239" s="17" t="n"/>
      <c r="N239" s="18">
        <f>IF(COUNTA(A239,C239:H239,L239)=0,"",IF(NOT(ISNUMBER(A239)),"날짜를 확인하세요",IF(A239&gt;TODAY(),"오늘 이후 날짜예요",IF(COUNTIF($A$6:$A$1505,A239)&gt;1,"같은 날짜가 또 있어요",IF(COUNT(C239:H239)&lt;COUNTA(C239:H239),"금액에 글자가 있어요",IF(COUNTA(C239:H239)=0,"금액이 비었어요",IF(COUNTIF(C239:H239,"&lt;0")&gt;0,"금액이 0보다 작아요",IF(AND(L239&lt;&gt;"",OR(NOT(ISNUMBER(L239)),L239&lt;0,L239&lt;&gt;INT(N(L239)))),"손님 수를 확인하세요",""))))))))</f>
        <v/>
      </c>
      <c r="P239">
        <f>IF(I239="","",WEEKDAY(A239,2))</f>
        <v/>
      </c>
      <c r="Q239" s="19">
        <f>IF(I239="","",A239-WEEKDAY(A239,3))</f>
        <v/>
      </c>
    </row>
    <row r="240">
      <c r="A240" s="12" t="n">
        <v>45943</v>
      </c>
      <c r="B240" s="13">
        <f>IF(ISNUMBER(A240),CHOOSE(WEEKDAY(A240),"일","월","화","수","목","금","토"),"")</f>
        <v/>
      </c>
      <c r="C240" s="14" t="n">
        <v>518200</v>
      </c>
      <c r="D240" s="14" t="n">
        <v>48500</v>
      </c>
      <c r="E240" s="14" t="n">
        <v>11900</v>
      </c>
      <c r="F240" s="14" t="n">
        <v>131300</v>
      </c>
      <c r="G240" s="14" t="n">
        <v>67900</v>
      </c>
      <c r="H240" s="14" t="n">
        <v>27200</v>
      </c>
      <c r="I240" s="15">
        <f>IF(OR(A240="",NOT(N240="")),"",SUM(C240:H240))</f>
        <v/>
      </c>
      <c r="J240" s="16">
        <f>IF(I240="","",SUM(C240:E240))</f>
        <v/>
      </c>
      <c r="K240" s="16">
        <f>IF(I240="","",SUM(F240:H240))</f>
        <v/>
      </c>
      <c r="L240" s="14" t="n">
        <v>56</v>
      </c>
      <c r="M240" s="17" t="n"/>
      <c r="N240" s="18">
        <f>IF(COUNTA(A240,C240:H240,L240)=0,"",IF(NOT(ISNUMBER(A240)),"날짜를 확인하세요",IF(A240&gt;TODAY(),"오늘 이후 날짜예요",IF(COUNTIF($A$6:$A$1505,A240)&gt;1,"같은 날짜가 또 있어요",IF(COUNT(C240:H240)&lt;COUNTA(C240:H240),"금액에 글자가 있어요",IF(COUNTA(C240:H240)=0,"금액이 비었어요",IF(COUNTIF(C240:H240,"&lt;0")&gt;0,"금액이 0보다 작아요",IF(AND(L240&lt;&gt;"",OR(NOT(ISNUMBER(L240)),L240&lt;0,L240&lt;&gt;INT(N(L240)))),"손님 수를 확인하세요",""))))))))</f>
        <v/>
      </c>
      <c r="P240">
        <f>IF(I240="","",WEEKDAY(A240,2))</f>
        <v/>
      </c>
      <c r="Q240" s="19">
        <f>IF(I240="","",A240-WEEKDAY(A240,3))</f>
        <v/>
      </c>
    </row>
    <row r="241">
      <c r="A241" s="12" t="n">
        <v>45944</v>
      </c>
      <c r="B241" s="13">
        <f>IF(ISNUMBER(A241),CHOOSE(WEEKDAY(A241),"일","월","화","수","목","금","토"),"")</f>
        <v/>
      </c>
      <c r="C241" s="14" t="n">
        <v>495600</v>
      </c>
      <c r="D241" s="14" t="n">
        <v>49700</v>
      </c>
      <c r="E241" s="14" t="n">
        <v>14000</v>
      </c>
      <c r="F241" s="14" t="n">
        <v>165100</v>
      </c>
      <c r="G241" s="14" t="n">
        <v>85400</v>
      </c>
      <c r="H241" s="14" t="n">
        <v>34200</v>
      </c>
      <c r="I241" s="15">
        <f>IF(OR(A241="",NOT(N241="")),"",SUM(C241:H241))</f>
        <v/>
      </c>
      <c r="J241" s="16">
        <f>IF(I241="","",SUM(C241:E241))</f>
        <v/>
      </c>
      <c r="K241" s="16">
        <f>IF(I241="","",SUM(F241:H241))</f>
        <v/>
      </c>
      <c r="L241" s="14" t="n">
        <v>56</v>
      </c>
      <c r="M241" s="17" t="n"/>
      <c r="N241" s="18">
        <f>IF(COUNTA(A241,C241:H241,L241)=0,"",IF(NOT(ISNUMBER(A241)),"날짜를 확인하세요",IF(A241&gt;TODAY(),"오늘 이후 날짜예요",IF(COUNTIF($A$6:$A$1505,A241)&gt;1,"같은 날짜가 또 있어요",IF(COUNT(C241:H241)&lt;COUNTA(C241:H241),"금액에 글자가 있어요",IF(COUNTA(C241:H241)=0,"금액이 비었어요",IF(COUNTIF(C241:H241,"&lt;0")&gt;0,"금액이 0보다 작아요",IF(AND(L241&lt;&gt;"",OR(NOT(ISNUMBER(L241)),L241&lt;0,L241&lt;&gt;INT(N(L241)))),"손님 수를 확인하세요",""))))))))</f>
        <v/>
      </c>
      <c r="P241">
        <f>IF(I241="","",WEEKDAY(A241,2))</f>
        <v/>
      </c>
      <c r="Q241" s="19">
        <f>IF(I241="","",A241-WEEKDAY(A241,3))</f>
        <v/>
      </c>
    </row>
    <row r="242">
      <c r="A242" s="12" t="n">
        <v>45945</v>
      </c>
      <c r="B242" s="13">
        <f>IF(ISNUMBER(A242),CHOOSE(WEEKDAY(A242),"일","월","화","수","목","금","토"),"")</f>
        <v/>
      </c>
      <c r="C242" s="14" t="n">
        <v>553100</v>
      </c>
      <c r="D242" s="14" t="n">
        <v>54600</v>
      </c>
      <c r="E242" s="14" t="n">
        <v>29600</v>
      </c>
      <c r="F242" s="14" t="n">
        <v>148300</v>
      </c>
      <c r="G242" s="14" t="n">
        <v>76700</v>
      </c>
      <c r="H242" s="14" t="n">
        <v>30700</v>
      </c>
      <c r="I242" s="15">
        <f>IF(OR(A242="",NOT(N242="")),"",SUM(C242:H242))</f>
        <v/>
      </c>
      <c r="J242" s="16">
        <f>IF(I242="","",SUM(C242:E242))</f>
        <v/>
      </c>
      <c r="K242" s="16">
        <f>IF(I242="","",SUM(F242:H242))</f>
        <v/>
      </c>
      <c r="L242" s="14" t="n">
        <v>63</v>
      </c>
      <c r="M242" s="17" t="n"/>
      <c r="N242" s="18">
        <f>IF(COUNTA(A242,C242:H242,L242)=0,"",IF(NOT(ISNUMBER(A242)),"날짜를 확인하세요",IF(A242&gt;TODAY(),"오늘 이후 날짜예요",IF(COUNTIF($A$6:$A$1505,A242)&gt;1,"같은 날짜가 또 있어요",IF(COUNT(C242:H242)&lt;COUNTA(C242:H242),"금액에 글자가 있어요",IF(COUNTA(C242:H242)=0,"금액이 비었어요",IF(COUNTIF(C242:H242,"&lt;0")&gt;0,"금액이 0보다 작아요",IF(AND(L242&lt;&gt;"",OR(NOT(ISNUMBER(L242)),L242&lt;0,L242&lt;&gt;INT(N(L242)))),"손님 수를 확인하세요",""))))))))</f>
        <v/>
      </c>
      <c r="P242">
        <f>IF(I242="","",WEEKDAY(A242,2))</f>
        <v/>
      </c>
      <c r="Q242" s="19">
        <f>IF(I242="","",A242-WEEKDAY(A242,3))</f>
        <v/>
      </c>
    </row>
    <row r="243">
      <c r="A243" s="12" t="n">
        <v>45946</v>
      </c>
      <c r="B243" s="13">
        <f>IF(ISNUMBER(A243),CHOOSE(WEEKDAY(A243),"일","월","화","수","목","금","토"),"")</f>
        <v/>
      </c>
      <c r="C243" s="14" t="n">
        <v>621400</v>
      </c>
      <c r="D243" s="14" t="n">
        <v>71900</v>
      </c>
      <c r="E243" s="14" t="n">
        <v>100</v>
      </c>
      <c r="F243" s="14" t="n">
        <v>145300</v>
      </c>
      <c r="G243" s="14" t="n">
        <v>75200</v>
      </c>
      <c r="H243" s="14" t="n">
        <v>30100</v>
      </c>
      <c r="I243" s="15">
        <f>IF(OR(A243="",NOT(N243="")),"",SUM(C243:H243))</f>
        <v/>
      </c>
      <c r="J243" s="16">
        <f>IF(I243="","",SUM(C243:E243))</f>
        <v/>
      </c>
      <c r="K243" s="16">
        <f>IF(I243="","",SUM(F243:H243))</f>
        <v/>
      </c>
      <c r="L243" s="14" t="n">
        <v>66</v>
      </c>
      <c r="M243" s="17" t="n"/>
      <c r="N243" s="18">
        <f>IF(COUNTA(A243,C243:H243,L243)=0,"",IF(NOT(ISNUMBER(A243)),"날짜를 확인하세요",IF(A243&gt;TODAY(),"오늘 이후 날짜예요",IF(COUNTIF($A$6:$A$1505,A243)&gt;1,"같은 날짜가 또 있어요",IF(COUNT(C243:H243)&lt;COUNTA(C243:H243),"금액에 글자가 있어요",IF(COUNTA(C243:H243)=0,"금액이 비었어요",IF(COUNTIF(C243:H243,"&lt;0")&gt;0,"금액이 0보다 작아요",IF(AND(L243&lt;&gt;"",OR(NOT(ISNUMBER(L243)),L243&lt;0,L243&lt;&gt;INT(N(L243)))),"손님 수를 확인하세요",""))))))))</f>
        <v/>
      </c>
      <c r="P243">
        <f>IF(I243="","",WEEKDAY(A243,2))</f>
        <v/>
      </c>
      <c r="Q243" s="19">
        <f>IF(I243="","",A243-WEEKDAY(A243,3))</f>
        <v/>
      </c>
    </row>
    <row r="244">
      <c r="A244" s="12" t="n">
        <v>45947</v>
      </c>
      <c r="B244" s="13">
        <f>IF(ISNUMBER(A244),CHOOSE(WEEKDAY(A244),"일","월","화","수","목","금","토"),"")</f>
        <v/>
      </c>
      <c r="C244" s="14" t="n">
        <v>555500</v>
      </c>
      <c r="D244" s="14" t="n">
        <v>90000</v>
      </c>
      <c r="E244" s="14" t="n">
        <v>3900</v>
      </c>
      <c r="F244" s="14" t="n">
        <v>160700</v>
      </c>
      <c r="G244" s="14" t="n">
        <v>83100</v>
      </c>
      <c r="H244" s="14" t="n">
        <v>33300</v>
      </c>
      <c r="I244" s="15">
        <f>IF(OR(A244="",NOT(N244="")),"",SUM(C244:H244))</f>
        <v/>
      </c>
      <c r="J244" s="16">
        <f>IF(I244="","",SUM(C244:E244))</f>
        <v/>
      </c>
      <c r="K244" s="16">
        <f>IF(I244="","",SUM(F244:H244))</f>
        <v/>
      </c>
      <c r="L244" s="14" t="n">
        <v>61</v>
      </c>
      <c r="M244" s="17" t="n"/>
      <c r="N244" s="18">
        <f>IF(COUNTA(A244,C244:H244,L244)=0,"",IF(NOT(ISNUMBER(A244)),"날짜를 확인하세요",IF(A244&gt;TODAY(),"오늘 이후 날짜예요",IF(COUNTIF($A$6:$A$1505,A244)&gt;1,"같은 날짜가 또 있어요",IF(COUNT(C244:H244)&lt;COUNTA(C244:H244),"금액에 글자가 있어요",IF(COUNTA(C244:H244)=0,"금액이 비었어요",IF(COUNTIF(C244:H244,"&lt;0")&gt;0,"금액이 0보다 작아요",IF(AND(L244&lt;&gt;"",OR(NOT(ISNUMBER(L244)),L244&lt;0,L244&lt;&gt;INT(N(L244)))),"손님 수를 확인하세요",""))))))))</f>
        <v/>
      </c>
      <c r="P244">
        <f>IF(I244="","",WEEKDAY(A244,2))</f>
        <v/>
      </c>
      <c r="Q244" s="19">
        <f>IF(I244="","",A244-WEEKDAY(A244,3))</f>
        <v/>
      </c>
    </row>
    <row r="245">
      <c r="A245" s="12" t="n">
        <v>45948</v>
      </c>
      <c r="B245" s="13">
        <f>IF(ISNUMBER(A245),CHOOSE(WEEKDAY(A245),"일","월","화","수","목","금","토"),"")</f>
        <v/>
      </c>
      <c r="C245" s="14" t="n">
        <v>726200</v>
      </c>
      <c r="D245" s="14" t="n">
        <v>66900</v>
      </c>
      <c r="E245" s="14" t="n">
        <v>28200</v>
      </c>
      <c r="F245" s="14" t="n">
        <v>272100</v>
      </c>
      <c r="G245" s="14" t="n">
        <v>140800</v>
      </c>
      <c r="H245" s="14" t="n">
        <v>56300</v>
      </c>
      <c r="I245" s="15">
        <f>IF(OR(A245="",NOT(N245="")),"",SUM(C245:H245))</f>
        <v/>
      </c>
      <c r="J245" s="16">
        <f>IF(I245="","",SUM(C245:E245))</f>
        <v/>
      </c>
      <c r="K245" s="16">
        <f>IF(I245="","",SUM(F245:H245))</f>
        <v/>
      </c>
      <c r="L245" s="14" t="n">
        <v>84</v>
      </c>
      <c r="M245" s="17" t="n"/>
      <c r="N245" s="18">
        <f>IF(COUNTA(A245,C245:H245,L245)=0,"",IF(NOT(ISNUMBER(A245)),"날짜를 확인하세요",IF(A245&gt;TODAY(),"오늘 이후 날짜예요",IF(COUNTIF($A$6:$A$1505,A245)&gt;1,"같은 날짜가 또 있어요",IF(COUNT(C245:H245)&lt;COUNTA(C245:H245),"금액에 글자가 있어요",IF(COUNTA(C245:H245)=0,"금액이 비었어요",IF(COUNTIF(C245:H245,"&lt;0")&gt;0,"금액이 0보다 작아요",IF(AND(L245&lt;&gt;"",OR(NOT(ISNUMBER(L245)),L245&lt;0,L245&lt;&gt;INT(N(L245)))),"손님 수를 확인하세요",""))))))))</f>
        <v/>
      </c>
      <c r="P245">
        <f>IF(I245="","",WEEKDAY(A245,2))</f>
        <v/>
      </c>
      <c r="Q245" s="19">
        <f>IF(I245="","",A245-WEEKDAY(A245,3))</f>
        <v/>
      </c>
    </row>
    <row r="246">
      <c r="A246" s="12" t="n">
        <v>45950</v>
      </c>
      <c r="B246" s="13">
        <f>IF(ISNUMBER(A246),CHOOSE(WEEKDAY(A246),"일","월","화","수","목","금","토"),"")</f>
        <v/>
      </c>
      <c r="C246" s="14" t="n">
        <v>476200</v>
      </c>
      <c r="D246" s="14" t="n">
        <v>48500</v>
      </c>
      <c r="E246" s="14" t="n">
        <v>25200</v>
      </c>
      <c r="F246" s="14" t="n">
        <v>119500</v>
      </c>
      <c r="G246" s="14" t="n">
        <v>61800</v>
      </c>
      <c r="H246" s="14" t="n">
        <v>24800</v>
      </c>
      <c r="I246" s="15">
        <f>IF(OR(A246="",NOT(N246="")),"",SUM(C246:H246))</f>
        <v/>
      </c>
      <c r="J246" s="16">
        <f>IF(I246="","",SUM(C246:E246))</f>
        <v/>
      </c>
      <c r="K246" s="16">
        <f>IF(I246="","",SUM(F246:H246))</f>
        <v/>
      </c>
      <c r="L246" s="14" t="n">
        <v>51</v>
      </c>
      <c r="M246" s="17" t="n"/>
      <c r="N246" s="18">
        <f>IF(COUNTA(A246,C246:H246,L246)=0,"",IF(NOT(ISNUMBER(A246)),"날짜를 확인하세요",IF(A246&gt;TODAY(),"오늘 이후 날짜예요",IF(COUNTIF($A$6:$A$1505,A246)&gt;1,"같은 날짜가 또 있어요",IF(COUNT(C246:H246)&lt;COUNTA(C246:H246),"금액에 글자가 있어요",IF(COUNTA(C246:H246)=0,"금액이 비었어요",IF(COUNTIF(C246:H246,"&lt;0")&gt;0,"금액이 0보다 작아요",IF(AND(L246&lt;&gt;"",OR(NOT(ISNUMBER(L246)),L246&lt;0,L246&lt;&gt;INT(N(L246)))),"손님 수를 확인하세요",""))))))))</f>
        <v/>
      </c>
      <c r="P246">
        <f>IF(I246="","",WEEKDAY(A246,2))</f>
        <v/>
      </c>
      <c r="Q246" s="19">
        <f>IF(I246="","",A246-WEEKDAY(A246,3))</f>
        <v/>
      </c>
    </row>
    <row r="247">
      <c r="A247" s="12" t="n">
        <v>45951</v>
      </c>
      <c r="B247" s="13">
        <f>IF(ISNUMBER(A247),CHOOSE(WEEKDAY(A247),"일","월","화","수","목","금","토"),"")</f>
        <v/>
      </c>
      <c r="C247" s="14" t="n">
        <v>565800</v>
      </c>
      <c r="D247" s="14" t="n">
        <v>40900</v>
      </c>
      <c r="E247" s="14" t="n">
        <v>18100</v>
      </c>
      <c r="F247" s="14" t="n">
        <v>175900</v>
      </c>
      <c r="G247" s="14" t="n">
        <v>91000</v>
      </c>
      <c r="H247" s="14" t="n">
        <v>36300</v>
      </c>
      <c r="I247" s="15">
        <f>IF(OR(A247="",NOT(N247="")),"",SUM(C247:H247))</f>
        <v/>
      </c>
      <c r="J247" s="16">
        <f>IF(I247="","",SUM(C247:E247))</f>
        <v/>
      </c>
      <c r="K247" s="16">
        <f>IF(I247="","",SUM(F247:H247))</f>
        <v/>
      </c>
      <c r="L247" s="14" t="n">
        <v>60</v>
      </c>
      <c r="M247" s="17" t="n"/>
      <c r="N247" s="18">
        <f>IF(COUNTA(A247,C247:H247,L247)=0,"",IF(NOT(ISNUMBER(A247)),"날짜를 확인하세요",IF(A247&gt;TODAY(),"오늘 이후 날짜예요",IF(COUNTIF($A$6:$A$1505,A247)&gt;1,"같은 날짜가 또 있어요",IF(COUNT(C247:H247)&lt;COUNTA(C247:H247),"금액에 글자가 있어요",IF(COUNTA(C247:H247)=0,"금액이 비었어요",IF(COUNTIF(C247:H247,"&lt;0")&gt;0,"금액이 0보다 작아요",IF(AND(L247&lt;&gt;"",OR(NOT(ISNUMBER(L247)),L247&lt;0,L247&lt;&gt;INT(N(L247)))),"손님 수를 확인하세요",""))))))))</f>
        <v/>
      </c>
      <c r="P247">
        <f>IF(I247="","",WEEKDAY(A247,2))</f>
        <v/>
      </c>
      <c r="Q247" s="19">
        <f>IF(I247="","",A247-WEEKDAY(A247,3))</f>
        <v/>
      </c>
    </row>
    <row r="248">
      <c r="A248" s="12" t="n">
        <v>45952</v>
      </c>
      <c r="B248" s="13">
        <f>IF(ISNUMBER(A248),CHOOSE(WEEKDAY(A248),"일","월","화","수","목","금","토"),"")</f>
        <v/>
      </c>
      <c r="C248" s="14" t="n">
        <v>415900</v>
      </c>
      <c r="D248" s="14" t="n">
        <v>31400</v>
      </c>
      <c r="E248" s="14" t="n">
        <v>20500</v>
      </c>
      <c r="F248" s="14" t="n">
        <v>159600</v>
      </c>
      <c r="G248" s="14" t="n">
        <v>82600</v>
      </c>
      <c r="H248" s="14" t="n">
        <v>33000</v>
      </c>
      <c r="I248" s="15">
        <f>IF(OR(A248="",NOT(N248="")),"",SUM(C248:H248))</f>
        <v/>
      </c>
      <c r="J248" s="16">
        <f>IF(I248="","",SUM(C248:E248))</f>
        <v/>
      </c>
      <c r="K248" s="16">
        <f>IF(I248="","",SUM(F248:H248))</f>
        <v/>
      </c>
      <c r="L248" s="14" t="n">
        <v>49</v>
      </c>
      <c r="M248" s="17" t="inlineStr">
        <is>
          <t>비</t>
        </is>
      </c>
      <c r="N248" s="18">
        <f>IF(COUNTA(A248,C248:H248,L248)=0,"",IF(NOT(ISNUMBER(A248)),"날짜를 확인하세요",IF(A248&gt;TODAY(),"오늘 이후 날짜예요",IF(COUNTIF($A$6:$A$1505,A248)&gt;1,"같은 날짜가 또 있어요",IF(COUNT(C248:H248)&lt;COUNTA(C248:H248),"금액에 글자가 있어요",IF(COUNTA(C248:H248)=0,"금액이 비었어요",IF(COUNTIF(C248:H248,"&lt;0")&gt;0,"금액이 0보다 작아요",IF(AND(L248&lt;&gt;"",OR(NOT(ISNUMBER(L248)),L248&lt;0,L248&lt;&gt;INT(N(L248)))),"손님 수를 확인하세요",""))))))))</f>
        <v/>
      </c>
      <c r="P248">
        <f>IF(I248="","",WEEKDAY(A248,2))</f>
        <v/>
      </c>
      <c r="Q248" s="19">
        <f>IF(I248="","",A248-WEEKDAY(A248,3))</f>
        <v/>
      </c>
    </row>
    <row r="249">
      <c r="A249" s="12" t="n">
        <v>45953</v>
      </c>
      <c r="B249" s="13">
        <f>IF(ISNUMBER(A249),CHOOSE(WEEKDAY(A249),"일","월","화","수","목","금","토"),"")</f>
        <v/>
      </c>
      <c r="C249" s="14" t="n">
        <v>549900</v>
      </c>
      <c r="D249" s="14" t="n">
        <v>43600</v>
      </c>
      <c r="E249" s="14" t="n">
        <v>31200</v>
      </c>
      <c r="F249" s="14" t="n">
        <v>168700</v>
      </c>
      <c r="G249" s="14" t="n">
        <v>87200</v>
      </c>
      <c r="H249" s="14" t="n">
        <v>34900</v>
      </c>
      <c r="I249" s="15">
        <f>IF(OR(A249="",NOT(N249="")),"",SUM(C249:H249))</f>
        <v/>
      </c>
      <c r="J249" s="16">
        <f>IF(I249="","",SUM(C249:E249))</f>
        <v/>
      </c>
      <c r="K249" s="16">
        <f>IF(I249="","",SUM(F249:H249))</f>
        <v/>
      </c>
      <c r="L249" s="14" t="n">
        <v>62</v>
      </c>
      <c r="M249" s="17" t="n"/>
      <c r="N249" s="18">
        <f>IF(COUNTA(A249,C249:H249,L249)=0,"",IF(NOT(ISNUMBER(A249)),"날짜를 확인하세요",IF(A249&gt;TODAY(),"오늘 이후 날짜예요",IF(COUNTIF($A$6:$A$1505,A249)&gt;1,"같은 날짜가 또 있어요",IF(COUNT(C249:H249)&lt;COUNTA(C249:H249),"금액에 글자가 있어요",IF(COUNTA(C249:H249)=0,"금액이 비었어요",IF(COUNTIF(C249:H249,"&lt;0")&gt;0,"금액이 0보다 작아요",IF(AND(L249&lt;&gt;"",OR(NOT(ISNUMBER(L249)),L249&lt;0,L249&lt;&gt;INT(N(L249)))),"손님 수를 확인하세요",""))))))))</f>
        <v/>
      </c>
      <c r="P249">
        <f>IF(I249="","",WEEKDAY(A249,2))</f>
        <v/>
      </c>
      <c r="Q249" s="19">
        <f>IF(I249="","",A249-WEEKDAY(A249,3))</f>
        <v/>
      </c>
    </row>
    <row r="250">
      <c r="A250" s="12" t="n">
        <v>45954</v>
      </c>
      <c r="B250" s="13">
        <f>IF(ISNUMBER(A250),CHOOSE(WEEKDAY(A250),"일","월","화","수","목","금","토"),"")</f>
        <v/>
      </c>
      <c r="C250" s="14" t="n">
        <v>574200</v>
      </c>
      <c r="D250" s="14" t="n">
        <v>80500</v>
      </c>
      <c r="E250" s="14" t="n">
        <v>13200</v>
      </c>
      <c r="F250" s="14" t="n">
        <v>177800</v>
      </c>
      <c r="G250" s="14" t="n">
        <v>92000</v>
      </c>
      <c r="H250" s="14" t="n">
        <v>36800</v>
      </c>
      <c r="I250" s="15">
        <f>IF(OR(A250="",NOT(N250="")),"",SUM(C250:H250))</f>
        <v/>
      </c>
      <c r="J250" s="16">
        <f>IF(I250="","",SUM(C250:E250))</f>
        <v/>
      </c>
      <c r="K250" s="16">
        <f>IF(I250="","",SUM(F250:H250))</f>
        <v/>
      </c>
      <c r="L250" s="14" t="n">
        <v>66</v>
      </c>
      <c r="M250" s="17" t="n"/>
      <c r="N250" s="18">
        <f>IF(COUNTA(A250,C250:H250,L250)=0,"",IF(NOT(ISNUMBER(A250)),"날짜를 확인하세요",IF(A250&gt;TODAY(),"오늘 이후 날짜예요",IF(COUNTIF($A$6:$A$1505,A250)&gt;1,"같은 날짜가 또 있어요",IF(COUNT(C250:H250)&lt;COUNTA(C250:H250),"금액에 글자가 있어요",IF(COUNTA(C250:H250)=0,"금액이 비었어요",IF(COUNTIF(C250:H250,"&lt;0")&gt;0,"금액이 0보다 작아요",IF(AND(L250&lt;&gt;"",OR(NOT(ISNUMBER(L250)),L250&lt;0,L250&lt;&gt;INT(N(L250)))),"손님 수를 확인하세요",""))))))))</f>
        <v/>
      </c>
      <c r="P250">
        <f>IF(I250="","",WEEKDAY(A250,2))</f>
        <v/>
      </c>
      <c r="Q250" s="19">
        <f>IF(I250="","",A250-WEEKDAY(A250,3))</f>
        <v/>
      </c>
    </row>
    <row r="251">
      <c r="A251" s="12" t="n">
        <v>45955</v>
      </c>
      <c r="B251" s="13">
        <f>IF(ISNUMBER(A251),CHOOSE(WEEKDAY(A251),"일","월","화","수","목","금","토"),"")</f>
        <v/>
      </c>
      <c r="C251" s="14" t="n">
        <v>741800</v>
      </c>
      <c r="D251" s="14" t="n">
        <v>84400</v>
      </c>
      <c r="E251" s="14" t="n">
        <v>18600</v>
      </c>
      <c r="F251" s="14" t="n">
        <v>281400</v>
      </c>
      <c r="G251" s="14" t="n">
        <v>145600</v>
      </c>
      <c r="H251" s="14" t="n">
        <v>58200</v>
      </c>
      <c r="I251" s="15">
        <f>IF(OR(A251="",NOT(N251="")),"",SUM(C251:H251))</f>
        <v/>
      </c>
      <c r="J251" s="16">
        <f>IF(I251="","",SUM(C251:E251))</f>
        <v/>
      </c>
      <c r="K251" s="16">
        <f>IF(I251="","",SUM(F251:H251))</f>
        <v/>
      </c>
      <c r="L251" s="14" t="n">
        <v>86</v>
      </c>
      <c r="M251" s="17" t="n"/>
      <c r="N251" s="18">
        <f>IF(COUNTA(A251,C251:H251,L251)=0,"",IF(NOT(ISNUMBER(A251)),"날짜를 확인하세요",IF(A251&gt;TODAY(),"오늘 이후 날짜예요",IF(COUNTIF($A$6:$A$1505,A251)&gt;1,"같은 날짜가 또 있어요",IF(COUNT(C251:H251)&lt;COUNTA(C251:H251),"금액에 글자가 있어요",IF(COUNTA(C251:H251)=0,"금액이 비었어요",IF(COUNTIF(C251:H251,"&lt;0")&gt;0,"금액이 0보다 작아요",IF(AND(L251&lt;&gt;"",OR(NOT(ISNUMBER(L251)),L251&lt;0,L251&lt;&gt;INT(N(L251)))),"손님 수를 확인하세요",""))))))))</f>
        <v/>
      </c>
      <c r="P251">
        <f>IF(I251="","",WEEKDAY(A251,2))</f>
        <v/>
      </c>
      <c r="Q251" s="19">
        <f>IF(I251="","",A251-WEEKDAY(A251,3))</f>
        <v/>
      </c>
    </row>
    <row r="252">
      <c r="A252" s="12" t="n">
        <v>45957</v>
      </c>
      <c r="B252" s="13">
        <f>IF(ISNUMBER(A252),CHOOSE(WEEKDAY(A252),"일","월","화","수","목","금","토"),"")</f>
        <v/>
      </c>
      <c r="C252" s="14" t="n">
        <v>526100</v>
      </c>
      <c r="D252" s="14" t="n">
        <v>72300</v>
      </c>
      <c r="E252" s="14" t="n">
        <v>7700</v>
      </c>
      <c r="F252" s="14" t="n">
        <v>130400</v>
      </c>
      <c r="G252" s="14" t="n">
        <v>67500</v>
      </c>
      <c r="H252" s="14" t="n">
        <v>27000</v>
      </c>
      <c r="I252" s="15">
        <f>IF(OR(A252="",NOT(N252="")),"",SUM(C252:H252))</f>
        <v/>
      </c>
      <c r="J252" s="16">
        <f>IF(I252="","",SUM(C252:E252))</f>
        <v/>
      </c>
      <c r="K252" s="16">
        <f>IF(I252="","",SUM(F252:H252))</f>
        <v/>
      </c>
      <c r="L252" s="14" t="n">
        <v>55</v>
      </c>
      <c r="M252" s="17" t="n"/>
      <c r="N252" s="18">
        <f>IF(COUNTA(A252,C252:H252,L252)=0,"",IF(NOT(ISNUMBER(A252)),"날짜를 확인하세요",IF(A252&gt;TODAY(),"오늘 이후 날짜예요",IF(COUNTIF($A$6:$A$1505,A252)&gt;1,"같은 날짜가 또 있어요",IF(COUNT(C252:H252)&lt;COUNTA(C252:H252),"금액에 글자가 있어요",IF(COUNTA(C252:H252)=0,"금액이 비었어요",IF(COUNTIF(C252:H252,"&lt;0")&gt;0,"금액이 0보다 작아요",IF(AND(L252&lt;&gt;"",OR(NOT(ISNUMBER(L252)),L252&lt;0,L252&lt;&gt;INT(N(L252)))),"손님 수를 확인하세요",""))))))))</f>
        <v/>
      </c>
      <c r="P252">
        <f>IF(I252="","",WEEKDAY(A252,2))</f>
        <v/>
      </c>
      <c r="Q252" s="19">
        <f>IF(I252="","",A252-WEEKDAY(A252,3))</f>
        <v/>
      </c>
    </row>
    <row r="253">
      <c r="A253" s="12" t="n">
        <v>45958</v>
      </c>
      <c r="B253" s="13">
        <f>IF(ISNUMBER(A253),CHOOSE(WEEKDAY(A253),"일","월","화","수","목","금","토"),"")</f>
        <v/>
      </c>
      <c r="C253" s="14" t="n">
        <v>479500</v>
      </c>
      <c r="D253" s="14" t="n">
        <v>33300</v>
      </c>
      <c r="E253" s="14" t="n">
        <v>12100</v>
      </c>
      <c r="F253" s="14" t="n">
        <v>142400</v>
      </c>
      <c r="G253" s="14" t="n">
        <v>73700</v>
      </c>
      <c r="H253" s="14" t="n">
        <v>29500</v>
      </c>
      <c r="I253" s="15">
        <f>IF(OR(A253="",NOT(N253="")),"",SUM(C253:H253))</f>
        <v/>
      </c>
      <c r="J253" s="16">
        <f>IF(I253="","",SUM(C253:E253))</f>
        <v/>
      </c>
      <c r="K253" s="16">
        <f>IF(I253="","",SUM(F253:H253))</f>
        <v/>
      </c>
      <c r="L253" s="14" t="n">
        <v>50</v>
      </c>
      <c r="M253" s="17" t="n"/>
      <c r="N253" s="18">
        <f>IF(COUNTA(A253,C253:H253,L253)=0,"",IF(NOT(ISNUMBER(A253)),"날짜를 확인하세요",IF(A253&gt;TODAY(),"오늘 이후 날짜예요",IF(COUNTIF($A$6:$A$1505,A253)&gt;1,"같은 날짜가 또 있어요",IF(COUNT(C253:H253)&lt;COUNTA(C253:H253),"금액에 글자가 있어요",IF(COUNTA(C253:H253)=0,"금액이 비었어요",IF(COUNTIF(C253:H253,"&lt;0")&gt;0,"금액이 0보다 작아요",IF(AND(L253&lt;&gt;"",OR(NOT(ISNUMBER(L253)),L253&lt;0,L253&lt;&gt;INT(N(L253)))),"손님 수를 확인하세요",""))))))))</f>
        <v/>
      </c>
      <c r="P253">
        <f>IF(I253="","",WEEKDAY(A253,2))</f>
        <v/>
      </c>
      <c r="Q253" s="19">
        <f>IF(I253="","",A253-WEEKDAY(A253,3))</f>
        <v/>
      </c>
    </row>
    <row r="254">
      <c r="A254" s="12" t="n">
        <v>45959</v>
      </c>
      <c r="B254" s="13">
        <f>IF(ISNUMBER(A254),CHOOSE(WEEKDAY(A254),"일","월","화","수","목","금","토"),"")</f>
        <v/>
      </c>
      <c r="C254" s="14" t="n">
        <v>503300</v>
      </c>
      <c r="D254" s="14" t="n">
        <v>72700</v>
      </c>
      <c r="E254" s="14" t="n">
        <v>2600</v>
      </c>
      <c r="F254" s="14" t="n">
        <v>169300</v>
      </c>
      <c r="G254" s="14" t="n">
        <v>87600</v>
      </c>
      <c r="H254" s="14" t="n">
        <v>35000</v>
      </c>
      <c r="I254" s="15">
        <f>IF(OR(A254="",NOT(N254="")),"",SUM(C254:H254))</f>
        <v/>
      </c>
      <c r="J254" s="16">
        <f>IF(I254="","",SUM(C254:E254))</f>
        <v/>
      </c>
      <c r="K254" s="16">
        <f>IF(I254="","",SUM(F254:H254))</f>
        <v/>
      </c>
      <c r="L254" s="14" t="n">
        <v>57</v>
      </c>
      <c r="M254" s="17" t="n"/>
      <c r="N254" s="18">
        <f>IF(COUNTA(A254,C254:H254,L254)=0,"",IF(NOT(ISNUMBER(A254)),"날짜를 확인하세요",IF(A254&gt;TODAY(),"오늘 이후 날짜예요",IF(COUNTIF($A$6:$A$1505,A254)&gt;1,"같은 날짜가 또 있어요",IF(COUNT(C254:H254)&lt;COUNTA(C254:H254),"금액에 글자가 있어요",IF(COUNTA(C254:H254)=0,"금액이 비었어요",IF(COUNTIF(C254:H254,"&lt;0")&gt;0,"금액이 0보다 작아요",IF(AND(L254&lt;&gt;"",OR(NOT(ISNUMBER(L254)),L254&lt;0,L254&lt;&gt;INT(N(L254)))),"손님 수를 확인하세요",""))))))))</f>
        <v/>
      </c>
      <c r="P254">
        <f>IF(I254="","",WEEKDAY(A254,2))</f>
        <v/>
      </c>
      <c r="Q254" s="19">
        <f>IF(I254="","",A254-WEEKDAY(A254,3))</f>
        <v/>
      </c>
    </row>
    <row r="255">
      <c r="A255" s="12" t="n">
        <v>45960</v>
      </c>
      <c r="B255" s="13">
        <f>IF(ISNUMBER(A255),CHOOSE(WEEKDAY(A255),"일","월","화","수","목","금","토"),"")</f>
        <v/>
      </c>
      <c r="C255" s="14" t="n">
        <v>449500</v>
      </c>
      <c r="D255" s="14" t="n">
        <v>42300</v>
      </c>
      <c r="E255" s="14" t="n">
        <v>13100</v>
      </c>
      <c r="F255" s="14" t="n">
        <v>107400</v>
      </c>
      <c r="G255" s="14" t="n">
        <v>55500</v>
      </c>
      <c r="H255" s="14" t="n">
        <v>22200</v>
      </c>
      <c r="I255" s="15">
        <f>IF(OR(A255="",NOT(N255="")),"",SUM(C255:H255))</f>
        <v/>
      </c>
      <c r="J255" s="16">
        <f>IF(I255="","",SUM(C255:E255))</f>
        <v/>
      </c>
      <c r="K255" s="16">
        <f>IF(I255="","",SUM(F255:H255))</f>
        <v/>
      </c>
      <c r="L255" s="14" t="n">
        <v>48</v>
      </c>
      <c r="M255" s="17" t="n"/>
      <c r="N255" s="18">
        <f>IF(COUNTA(A255,C255:H255,L255)=0,"",IF(NOT(ISNUMBER(A255)),"날짜를 확인하세요",IF(A255&gt;TODAY(),"오늘 이후 날짜예요",IF(COUNTIF($A$6:$A$1505,A255)&gt;1,"같은 날짜가 또 있어요",IF(COUNT(C255:H255)&lt;COUNTA(C255:H255),"금액에 글자가 있어요",IF(COUNTA(C255:H255)=0,"금액이 비었어요",IF(COUNTIF(C255:H255,"&lt;0")&gt;0,"금액이 0보다 작아요",IF(AND(L255&lt;&gt;"",OR(NOT(ISNUMBER(L255)),L255&lt;0,L255&lt;&gt;INT(N(L255)))),"손님 수를 확인하세요",""))))))))</f>
        <v/>
      </c>
      <c r="P255">
        <f>IF(I255="","",WEEKDAY(A255,2))</f>
        <v/>
      </c>
      <c r="Q255" s="19">
        <f>IF(I255="","",A255-WEEKDAY(A255,3))</f>
        <v/>
      </c>
    </row>
    <row r="256">
      <c r="A256" s="12" t="n">
        <v>45961</v>
      </c>
      <c r="B256" s="13">
        <f>IF(ISNUMBER(A256),CHOOSE(WEEKDAY(A256),"일","월","화","수","목","금","토"),"")</f>
        <v/>
      </c>
      <c r="C256" s="14" t="n">
        <v>618300</v>
      </c>
      <c r="D256" s="14" t="n">
        <v>55500</v>
      </c>
      <c r="E256" s="14" t="n">
        <v>34700</v>
      </c>
      <c r="F256" s="14" t="n">
        <v>210800</v>
      </c>
      <c r="G256" s="14" t="n">
        <v>109000</v>
      </c>
      <c r="H256" s="14" t="n">
        <v>43700</v>
      </c>
      <c r="I256" s="15">
        <f>IF(OR(A256="",NOT(N256="")),"",SUM(C256:H256))</f>
        <v/>
      </c>
      <c r="J256" s="16">
        <f>IF(I256="","",SUM(C256:E256))</f>
        <v/>
      </c>
      <c r="K256" s="16">
        <f>IF(I256="","",SUM(F256:H256))</f>
        <v/>
      </c>
      <c r="L256" s="14" t="n">
        <v>71</v>
      </c>
      <c r="M256" s="17" t="n"/>
      <c r="N256" s="18">
        <f>IF(COUNTA(A256,C256:H256,L256)=0,"",IF(NOT(ISNUMBER(A256)),"날짜를 확인하세요",IF(A256&gt;TODAY(),"오늘 이후 날짜예요",IF(COUNTIF($A$6:$A$1505,A256)&gt;1,"같은 날짜가 또 있어요",IF(COUNT(C256:H256)&lt;COUNTA(C256:H256),"금액에 글자가 있어요",IF(COUNTA(C256:H256)=0,"금액이 비었어요",IF(COUNTIF(C256:H256,"&lt;0")&gt;0,"금액이 0보다 작아요",IF(AND(L256&lt;&gt;"",OR(NOT(ISNUMBER(L256)),L256&lt;0,L256&lt;&gt;INT(N(L256)))),"손님 수를 확인하세요",""))))))))</f>
        <v/>
      </c>
      <c r="P256">
        <f>IF(I256="","",WEEKDAY(A256,2))</f>
        <v/>
      </c>
      <c r="Q256" s="19">
        <f>IF(I256="","",A256-WEEKDAY(A256,3))</f>
        <v/>
      </c>
    </row>
    <row r="257">
      <c r="A257" s="12" t="n">
        <v>45962</v>
      </c>
      <c r="B257" s="13">
        <f>IF(ISNUMBER(A257),CHOOSE(WEEKDAY(A257),"일","월","화","수","목","금","토"),"")</f>
        <v/>
      </c>
      <c r="C257" s="14" t="n">
        <v>570200</v>
      </c>
      <c r="D257" s="14" t="n">
        <v>75300</v>
      </c>
      <c r="E257" s="14" t="n">
        <v>8100</v>
      </c>
      <c r="F257" s="14" t="n">
        <v>245600</v>
      </c>
      <c r="G257" s="14" t="n">
        <v>127000</v>
      </c>
      <c r="H257" s="14" t="n">
        <v>50800</v>
      </c>
      <c r="I257" s="15">
        <f>IF(OR(A257="",NOT(N257="")),"",SUM(C257:H257))</f>
        <v/>
      </c>
      <c r="J257" s="16">
        <f>IF(I257="","",SUM(C257:E257))</f>
        <v/>
      </c>
      <c r="K257" s="16">
        <f>IF(I257="","",SUM(F257:H257))</f>
        <v/>
      </c>
      <c r="L257" s="14" t="n">
        <v>69</v>
      </c>
      <c r="M257" s="17" t="n"/>
      <c r="N257" s="18">
        <f>IF(COUNTA(A257,C257:H257,L257)=0,"",IF(NOT(ISNUMBER(A257)),"날짜를 확인하세요",IF(A257&gt;TODAY(),"오늘 이후 날짜예요",IF(COUNTIF($A$6:$A$1505,A257)&gt;1,"같은 날짜가 또 있어요",IF(COUNT(C257:H257)&lt;COUNTA(C257:H257),"금액에 글자가 있어요",IF(COUNTA(C257:H257)=0,"금액이 비었어요",IF(COUNTIF(C257:H257,"&lt;0")&gt;0,"금액이 0보다 작아요",IF(AND(L257&lt;&gt;"",OR(NOT(ISNUMBER(L257)),L257&lt;0,L257&lt;&gt;INT(N(L257)))),"손님 수를 확인하세요",""))))))))</f>
        <v/>
      </c>
      <c r="P257">
        <f>IF(I257="","",WEEKDAY(A257,2))</f>
        <v/>
      </c>
      <c r="Q257" s="19">
        <f>IF(I257="","",A257-WEEKDAY(A257,3))</f>
        <v/>
      </c>
    </row>
    <row r="258">
      <c r="A258" s="12" t="n">
        <v>45964</v>
      </c>
      <c r="B258" s="13">
        <f>IF(ISNUMBER(A258),CHOOSE(WEEKDAY(A258),"일","월","화","수","목","금","토"),"")</f>
        <v/>
      </c>
      <c r="C258" s="14" t="n">
        <v>714500</v>
      </c>
      <c r="D258" s="14" t="n">
        <v>103600</v>
      </c>
      <c r="E258" s="14" t="n">
        <v>24300</v>
      </c>
      <c r="F258" s="14" t="n">
        <v>187100</v>
      </c>
      <c r="G258" s="14" t="n">
        <v>96800</v>
      </c>
      <c r="H258" s="14" t="n">
        <v>38700</v>
      </c>
      <c r="I258" s="15">
        <f>IF(OR(A258="",NOT(N258="")),"",SUM(C258:H258))</f>
        <v/>
      </c>
      <c r="J258" s="16">
        <f>IF(I258="","",SUM(C258:E258))</f>
        <v/>
      </c>
      <c r="K258" s="16">
        <f>IF(I258="","",SUM(F258:H258))</f>
        <v/>
      </c>
      <c r="L258" s="14" t="n">
        <v>78</v>
      </c>
      <c r="M258" s="17" t="n"/>
      <c r="N258" s="18">
        <f>IF(COUNTA(A258,C258:H258,L258)=0,"",IF(NOT(ISNUMBER(A258)),"날짜를 확인하세요",IF(A258&gt;TODAY(),"오늘 이후 날짜예요",IF(COUNTIF($A$6:$A$1505,A258)&gt;1,"같은 날짜가 또 있어요",IF(COUNT(C258:H258)&lt;COUNTA(C258:H258),"금액에 글자가 있어요",IF(COUNTA(C258:H258)=0,"금액이 비었어요",IF(COUNTIF(C258:H258,"&lt;0")&gt;0,"금액이 0보다 작아요",IF(AND(L258&lt;&gt;"",OR(NOT(ISNUMBER(L258)),L258&lt;0,L258&lt;&gt;INT(N(L258)))),"손님 수를 확인하세요",""))))))))</f>
        <v/>
      </c>
      <c r="P258">
        <f>IF(I258="","",WEEKDAY(A258,2))</f>
        <v/>
      </c>
      <c r="Q258" s="19">
        <f>IF(I258="","",A258-WEEKDAY(A258,3))</f>
        <v/>
      </c>
    </row>
    <row r="259">
      <c r="A259" s="12" t="n">
        <v>45965</v>
      </c>
      <c r="B259" s="13">
        <f>IF(ISNUMBER(A259),CHOOSE(WEEKDAY(A259),"일","월","화","수","목","금","토"),"")</f>
        <v/>
      </c>
      <c r="C259" s="14" t="n">
        <v>452300</v>
      </c>
      <c r="D259" s="14" t="n">
        <v>61800</v>
      </c>
      <c r="E259" s="14" t="n">
        <v>22500</v>
      </c>
      <c r="F259" s="14" t="n">
        <v>139400</v>
      </c>
      <c r="G259" s="14" t="n">
        <v>72100</v>
      </c>
      <c r="H259" s="14" t="n">
        <v>28900</v>
      </c>
      <c r="I259" s="15">
        <f>IF(OR(A259="",NOT(N259="")),"",SUM(C259:H259))</f>
        <v/>
      </c>
      <c r="J259" s="16">
        <f>IF(I259="","",SUM(C259:E259))</f>
        <v/>
      </c>
      <c r="K259" s="16">
        <f>IF(I259="","",SUM(F259:H259))</f>
        <v/>
      </c>
      <c r="L259" s="14" t="n">
        <v>51</v>
      </c>
      <c r="M259" s="17" t="n"/>
      <c r="N259" s="18">
        <f>IF(COUNTA(A259,C259:H259,L259)=0,"",IF(NOT(ISNUMBER(A259)),"날짜를 확인하세요",IF(A259&gt;TODAY(),"오늘 이후 날짜예요",IF(COUNTIF($A$6:$A$1505,A259)&gt;1,"같은 날짜가 또 있어요",IF(COUNT(C259:H259)&lt;COUNTA(C259:H259),"금액에 글자가 있어요",IF(COUNTA(C259:H259)=0,"금액이 비었어요",IF(COUNTIF(C259:H259,"&lt;0")&gt;0,"금액이 0보다 작아요",IF(AND(L259&lt;&gt;"",OR(NOT(ISNUMBER(L259)),L259&lt;0,L259&lt;&gt;INT(N(L259)))),"손님 수를 확인하세요",""))))))))</f>
        <v/>
      </c>
      <c r="P259">
        <f>IF(I259="","",WEEKDAY(A259,2))</f>
        <v/>
      </c>
      <c r="Q259" s="19">
        <f>IF(I259="","",A259-WEEKDAY(A259,3))</f>
        <v/>
      </c>
    </row>
    <row r="260">
      <c r="A260" s="12" t="n">
        <v>45966</v>
      </c>
      <c r="B260" s="13">
        <f>IF(ISNUMBER(A260),CHOOSE(WEEKDAY(A260),"일","월","화","수","목","금","토"),"")</f>
        <v/>
      </c>
      <c r="C260" s="14" t="n">
        <v>507300</v>
      </c>
      <c r="D260" s="14" t="n">
        <v>42200</v>
      </c>
      <c r="E260" s="14" t="n">
        <v>400</v>
      </c>
      <c r="F260" s="14" t="n">
        <v>228900</v>
      </c>
      <c r="G260" s="14" t="n">
        <v>118400</v>
      </c>
      <c r="H260" s="14" t="n">
        <v>47300</v>
      </c>
      <c r="I260" s="15">
        <f>IF(OR(A260="",NOT(N260="")),"",SUM(C260:H260))</f>
        <v/>
      </c>
      <c r="J260" s="16">
        <f>IF(I260="","",SUM(C260:E260))</f>
        <v/>
      </c>
      <c r="K260" s="16">
        <f>IF(I260="","",SUM(F260:H260))</f>
        <v/>
      </c>
      <c r="L260" s="14" t="n">
        <v>57</v>
      </c>
      <c r="M260" s="17" t="inlineStr">
        <is>
          <t>비</t>
        </is>
      </c>
      <c r="N260" s="18">
        <f>IF(COUNTA(A260,C260:H260,L260)=0,"",IF(NOT(ISNUMBER(A260)),"날짜를 확인하세요",IF(A260&gt;TODAY(),"오늘 이후 날짜예요",IF(COUNTIF($A$6:$A$1505,A260)&gt;1,"같은 날짜가 또 있어요",IF(COUNT(C260:H260)&lt;COUNTA(C260:H260),"금액에 글자가 있어요",IF(COUNTA(C260:H260)=0,"금액이 비었어요",IF(COUNTIF(C260:H260,"&lt;0")&gt;0,"금액이 0보다 작아요",IF(AND(L260&lt;&gt;"",OR(NOT(ISNUMBER(L260)),L260&lt;0,L260&lt;&gt;INT(N(L260)))),"손님 수를 확인하세요",""))))))))</f>
        <v/>
      </c>
      <c r="P260">
        <f>IF(I260="","",WEEKDAY(A260,2))</f>
        <v/>
      </c>
      <c r="Q260" s="19">
        <f>IF(I260="","",A260-WEEKDAY(A260,3))</f>
        <v/>
      </c>
    </row>
    <row r="261">
      <c r="A261" s="12" t="n">
        <v>45967</v>
      </c>
      <c r="B261" s="13">
        <f>IF(ISNUMBER(A261),CHOOSE(WEEKDAY(A261),"일","월","화","수","목","금","토"),"")</f>
        <v/>
      </c>
      <c r="C261" s="14" t="n">
        <v>420800</v>
      </c>
      <c r="D261" s="14" t="n">
        <v>27600</v>
      </c>
      <c r="E261" s="14" t="n">
        <v>10900</v>
      </c>
      <c r="F261" s="14" t="n">
        <v>207800</v>
      </c>
      <c r="G261" s="14" t="n">
        <v>107500</v>
      </c>
      <c r="H261" s="14" t="n">
        <v>42900</v>
      </c>
      <c r="I261" s="15">
        <f>IF(OR(A261="",NOT(N261="")),"",SUM(C261:H261))</f>
        <v/>
      </c>
      <c r="J261" s="16">
        <f>IF(I261="","",SUM(C261:E261))</f>
        <v/>
      </c>
      <c r="K261" s="16">
        <f>IF(I261="","",SUM(F261:H261))</f>
        <v/>
      </c>
      <c r="L261" s="14" t="n">
        <v>52</v>
      </c>
      <c r="M261" s="17" t="inlineStr">
        <is>
          <t>비</t>
        </is>
      </c>
      <c r="N261" s="18">
        <f>IF(COUNTA(A261,C261:H261,L261)=0,"",IF(NOT(ISNUMBER(A261)),"날짜를 확인하세요",IF(A261&gt;TODAY(),"오늘 이후 날짜예요",IF(COUNTIF($A$6:$A$1505,A261)&gt;1,"같은 날짜가 또 있어요",IF(COUNT(C261:H261)&lt;COUNTA(C261:H261),"금액에 글자가 있어요",IF(COUNTA(C261:H261)=0,"금액이 비었어요",IF(COUNTIF(C261:H261,"&lt;0")&gt;0,"금액이 0보다 작아요",IF(AND(L261&lt;&gt;"",OR(NOT(ISNUMBER(L261)),L261&lt;0,L261&lt;&gt;INT(N(L261)))),"손님 수를 확인하세요",""))))))))</f>
        <v/>
      </c>
      <c r="P261">
        <f>IF(I261="","",WEEKDAY(A261,2))</f>
        <v/>
      </c>
      <c r="Q261" s="19">
        <f>IF(I261="","",A261-WEEKDAY(A261,3))</f>
        <v/>
      </c>
    </row>
    <row r="262">
      <c r="A262" s="12" t="n">
        <v>45968</v>
      </c>
      <c r="B262" s="13">
        <f>IF(ISNUMBER(A262),CHOOSE(WEEKDAY(A262),"일","월","화","수","목","금","토"),"")</f>
        <v/>
      </c>
      <c r="C262" s="14" t="n">
        <v>684600</v>
      </c>
      <c r="D262" s="14" t="n">
        <v>74700</v>
      </c>
      <c r="E262" s="14" t="n">
        <v>1700</v>
      </c>
      <c r="F262" s="14" t="n">
        <v>290000</v>
      </c>
      <c r="G262" s="14" t="n">
        <v>150000</v>
      </c>
      <c r="H262" s="14" t="n">
        <v>60000</v>
      </c>
      <c r="I262" s="15">
        <f>IF(OR(A262="",NOT(N262="")),"",SUM(C262:H262))</f>
        <v/>
      </c>
      <c r="J262" s="16">
        <f>IF(I262="","",SUM(C262:E262))</f>
        <v/>
      </c>
      <c r="K262" s="16">
        <f>IF(I262="","",SUM(F262:H262))</f>
        <v/>
      </c>
      <c r="L262" s="14" t="n">
        <v>80</v>
      </c>
      <c r="M262" s="17" t="n"/>
      <c r="N262" s="18">
        <f>IF(COUNTA(A262,C262:H262,L262)=0,"",IF(NOT(ISNUMBER(A262)),"날짜를 확인하세요",IF(A262&gt;TODAY(),"오늘 이후 날짜예요",IF(COUNTIF($A$6:$A$1505,A262)&gt;1,"같은 날짜가 또 있어요",IF(COUNT(C262:H262)&lt;COUNTA(C262:H262),"금액에 글자가 있어요",IF(COUNTA(C262:H262)=0,"금액이 비었어요",IF(COUNTIF(C262:H262,"&lt;0")&gt;0,"금액이 0보다 작아요",IF(AND(L262&lt;&gt;"",OR(NOT(ISNUMBER(L262)),L262&lt;0,L262&lt;&gt;INT(N(L262)))),"손님 수를 확인하세요",""))))))))</f>
        <v/>
      </c>
      <c r="P262">
        <f>IF(I262="","",WEEKDAY(A262,2))</f>
        <v/>
      </c>
      <c r="Q262" s="19">
        <f>IF(I262="","",A262-WEEKDAY(A262,3))</f>
        <v/>
      </c>
    </row>
    <row r="263">
      <c r="A263" s="12" t="n">
        <v>45969</v>
      </c>
      <c r="B263" s="13">
        <f>IF(ISNUMBER(A263),CHOOSE(WEEKDAY(A263),"일","월","화","수","목","금","토"),"")</f>
        <v/>
      </c>
      <c r="C263" s="14" t="n">
        <v>714700</v>
      </c>
      <c r="D263" s="14" t="n">
        <v>59400</v>
      </c>
      <c r="E263" s="14" t="n">
        <v>32600</v>
      </c>
      <c r="F263" s="14" t="n">
        <v>338900</v>
      </c>
      <c r="G263" s="14" t="n">
        <v>175300</v>
      </c>
      <c r="H263" s="14" t="n">
        <v>70100</v>
      </c>
      <c r="I263" s="15">
        <f>IF(OR(A263="",NOT(N263="")),"",SUM(C263:H263))</f>
        <v/>
      </c>
      <c r="J263" s="16">
        <f>IF(I263="","",SUM(C263:E263))</f>
        <v/>
      </c>
      <c r="K263" s="16">
        <f>IF(I263="","",SUM(F263:H263))</f>
        <v/>
      </c>
      <c r="L263" s="14" t="n">
        <v>87</v>
      </c>
      <c r="M263" s="17" t="inlineStr">
        <is>
          <t>비</t>
        </is>
      </c>
      <c r="N263" s="18">
        <f>IF(COUNTA(A263,C263:H263,L263)=0,"",IF(NOT(ISNUMBER(A263)),"날짜를 확인하세요",IF(A263&gt;TODAY(),"오늘 이후 날짜예요",IF(COUNTIF($A$6:$A$1505,A263)&gt;1,"같은 날짜가 또 있어요",IF(COUNT(C263:H263)&lt;COUNTA(C263:H263),"금액에 글자가 있어요",IF(COUNTA(C263:H263)=0,"금액이 비었어요",IF(COUNTIF(C263:H263,"&lt;0")&gt;0,"금액이 0보다 작아요",IF(AND(L263&lt;&gt;"",OR(NOT(ISNUMBER(L263)),L263&lt;0,L263&lt;&gt;INT(N(L263)))),"손님 수를 확인하세요",""))))))))</f>
        <v/>
      </c>
      <c r="P263">
        <f>IF(I263="","",WEEKDAY(A263,2))</f>
        <v/>
      </c>
      <c r="Q263" s="19">
        <f>IF(I263="","",A263-WEEKDAY(A263,3))</f>
        <v/>
      </c>
    </row>
    <row r="264">
      <c r="A264" s="12" t="n">
        <v>45971</v>
      </c>
      <c r="B264" s="13">
        <f>IF(ISNUMBER(A264),CHOOSE(WEEKDAY(A264),"일","월","화","수","목","금","토"),"")</f>
        <v/>
      </c>
      <c r="C264" s="14" t="n">
        <v>558800</v>
      </c>
      <c r="D264" s="14" t="n">
        <v>41100</v>
      </c>
      <c r="E264" s="14" t="n">
        <v>7800</v>
      </c>
      <c r="F264" s="14" t="n">
        <v>145800</v>
      </c>
      <c r="G264" s="14" t="n">
        <v>75400</v>
      </c>
      <c r="H264" s="14" t="n">
        <v>30100</v>
      </c>
      <c r="I264" s="15">
        <f>IF(OR(A264="",NOT(N264="")),"",SUM(C264:H264))</f>
        <v/>
      </c>
      <c r="J264" s="16">
        <f>IF(I264="","",SUM(C264:E264))</f>
        <v/>
      </c>
      <c r="K264" s="16">
        <f>IF(I264="","",SUM(F264:H264))</f>
        <v/>
      </c>
      <c r="L264" s="14" t="n">
        <v>59</v>
      </c>
      <c r="M264" s="17" t="n"/>
      <c r="N264" s="18">
        <f>IF(COUNTA(A264,C264:H264,L264)=0,"",IF(NOT(ISNUMBER(A264)),"날짜를 확인하세요",IF(A264&gt;TODAY(),"오늘 이후 날짜예요",IF(COUNTIF($A$6:$A$1505,A264)&gt;1,"같은 날짜가 또 있어요",IF(COUNT(C264:H264)&lt;COUNTA(C264:H264),"금액에 글자가 있어요",IF(COUNTA(C264:H264)=0,"금액이 비었어요",IF(COUNTIF(C264:H264,"&lt;0")&gt;0,"금액이 0보다 작아요",IF(AND(L264&lt;&gt;"",OR(NOT(ISNUMBER(L264)),L264&lt;0,L264&lt;&gt;INT(N(L264)))),"손님 수를 확인하세요",""))))))))</f>
        <v/>
      </c>
      <c r="P264">
        <f>IF(I264="","",WEEKDAY(A264,2))</f>
        <v/>
      </c>
      <c r="Q264" s="19">
        <f>IF(I264="","",A264-WEEKDAY(A264,3))</f>
        <v/>
      </c>
    </row>
    <row r="265">
      <c r="A265" s="12" t="n">
        <v>45972</v>
      </c>
      <c r="B265" s="13">
        <f>IF(ISNUMBER(A265),CHOOSE(WEEKDAY(A265),"일","월","화","수","목","금","토"),"")</f>
        <v/>
      </c>
      <c r="C265" s="14" t="n">
        <v>493800</v>
      </c>
      <c r="D265" s="14" t="n">
        <v>70500</v>
      </c>
      <c r="E265" s="14" t="n">
        <v>17300</v>
      </c>
      <c r="F265" s="14" t="n">
        <v>132800</v>
      </c>
      <c r="G265" s="14" t="n">
        <v>68700</v>
      </c>
      <c r="H265" s="14" t="n">
        <v>27400</v>
      </c>
      <c r="I265" s="15">
        <f>IF(OR(A265="",NOT(N265="")),"",SUM(C265:H265))</f>
        <v/>
      </c>
      <c r="J265" s="16">
        <f>IF(I265="","",SUM(C265:E265))</f>
        <v/>
      </c>
      <c r="K265" s="16">
        <f>IF(I265="","",SUM(F265:H265))</f>
        <v/>
      </c>
      <c r="L265" s="14" t="n">
        <v>54</v>
      </c>
      <c r="M265" s="17" t="n"/>
      <c r="N265" s="18">
        <f>IF(COUNTA(A265,C265:H265,L265)=0,"",IF(NOT(ISNUMBER(A265)),"날짜를 확인하세요",IF(A265&gt;TODAY(),"오늘 이후 날짜예요",IF(COUNTIF($A$6:$A$1505,A265)&gt;1,"같은 날짜가 또 있어요",IF(COUNT(C265:H265)&lt;COUNTA(C265:H265),"금액에 글자가 있어요",IF(COUNTA(C265:H265)=0,"금액이 비었어요",IF(COUNTIF(C265:H265,"&lt;0")&gt;0,"금액이 0보다 작아요",IF(AND(L265&lt;&gt;"",OR(NOT(ISNUMBER(L265)),L265&lt;0,L265&lt;&gt;INT(N(L265)))),"손님 수를 확인하세요",""))))))))</f>
        <v/>
      </c>
      <c r="P265">
        <f>IF(I265="","",WEEKDAY(A265,2))</f>
        <v/>
      </c>
      <c r="Q265" s="19">
        <f>IF(I265="","",A265-WEEKDAY(A265,3))</f>
        <v/>
      </c>
    </row>
    <row r="266">
      <c r="A266" s="12" t="n">
        <v>45973</v>
      </c>
      <c r="B266" s="13">
        <f>IF(ISNUMBER(A266),CHOOSE(WEEKDAY(A266),"일","월","화","수","목","금","토"),"")</f>
        <v/>
      </c>
      <c r="C266" s="14" t="n">
        <v>561300</v>
      </c>
      <c r="D266" s="14" t="n">
        <v>57300</v>
      </c>
      <c r="E266" s="14" t="n">
        <v>900</v>
      </c>
      <c r="F266" s="14" t="n">
        <v>170200</v>
      </c>
      <c r="G266" s="14" t="n">
        <v>88000</v>
      </c>
      <c r="H266" s="14" t="n">
        <v>35300</v>
      </c>
      <c r="I266" s="15">
        <f>IF(OR(A266="",NOT(N266="")),"",SUM(C266:H266))</f>
        <v/>
      </c>
      <c r="J266" s="16">
        <f>IF(I266="","",SUM(C266:E266))</f>
        <v/>
      </c>
      <c r="K266" s="16">
        <f>IF(I266="","",SUM(F266:H266))</f>
        <v/>
      </c>
      <c r="L266" s="14" t="n">
        <v>61</v>
      </c>
      <c r="M266" s="17" t="n"/>
      <c r="N266" s="18">
        <f>IF(COUNTA(A266,C266:H266,L266)=0,"",IF(NOT(ISNUMBER(A266)),"날짜를 확인하세요",IF(A266&gt;TODAY(),"오늘 이후 날짜예요",IF(COUNTIF($A$6:$A$1505,A266)&gt;1,"같은 날짜가 또 있어요",IF(COUNT(C266:H266)&lt;COUNTA(C266:H266),"금액에 글자가 있어요",IF(COUNTA(C266:H266)=0,"금액이 비었어요",IF(COUNTIF(C266:H266,"&lt;0")&gt;0,"금액이 0보다 작아요",IF(AND(L266&lt;&gt;"",OR(NOT(ISNUMBER(L266)),L266&lt;0,L266&lt;&gt;INT(N(L266)))),"손님 수를 확인하세요",""))))))))</f>
        <v/>
      </c>
      <c r="P266">
        <f>IF(I266="","",WEEKDAY(A266,2))</f>
        <v/>
      </c>
      <c r="Q266" s="19">
        <f>IF(I266="","",A266-WEEKDAY(A266,3))</f>
        <v/>
      </c>
    </row>
    <row r="267">
      <c r="A267" s="12" t="n">
        <v>45974</v>
      </c>
      <c r="B267" s="13">
        <f>IF(ISNUMBER(A267),CHOOSE(WEEKDAY(A267),"일","월","화","수","목","금","토"),"")</f>
        <v/>
      </c>
      <c r="C267" s="14" t="n">
        <v>636600</v>
      </c>
      <c r="D267" s="14" t="n">
        <v>51500</v>
      </c>
      <c r="E267" s="14" t="n">
        <v>100</v>
      </c>
      <c r="F267" s="14" t="n">
        <v>167500</v>
      </c>
      <c r="G267" s="14" t="n">
        <v>86600</v>
      </c>
      <c r="H267" s="14" t="n">
        <v>34700</v>
      </c>
      <c r="I267" s="15">
        <f>IF(OR(A267="",NOT(N267="")),"",SUM(C267:H267))</f>
        <v/>
      </c>
      <c r="J267" s="16">
        <f>IF(I267="","",SUM(C267:E267))</f>
        <v/>
      </c>
      <c r="K267" s="16">
        <f>IF(I267="","",SUM(F267:H267))</f>
        <v/>
      </c>
      <c r="L267" s="14" t="n">
        <v>66</v>
      </c>
      <c r="M267" s="17" t="n"/>
      <c r="N267" s="18">
        <f>IF(COUNTA(A267,C267:H267,L267)=0,"",IF(NOT(ISNUMBER(A267)),"날짜를 확인하세요",IF(A267&gt;TODAY(),"오늘 이후 날짜예요",IF(COUNTIF($A$6:$A$1505,A267)&gt;1,"같은 날짜가 또 있어요",IF(COUNT(C267:H267)&lt;COUNTA(C267:H267),"금액에 글자가 있어요",IF(COUNTA(C267:H267)=0,"금액이 비었어요",IF(COUNTIF(C267:H267,"&lt;0")&gt;0,"금액이 0보다 작아요",IF(AND(L267&lt;&gt;"",OR(NOT(ISNUMBER(L267)),L267&lt;0,L267&lt;&gt;INT(N(L267)))),"손님 수를 확인하세요",""))))))))</f>
        <v/>
      </c>
      <c r="P267">
        <f>IF(I267="","",WEEKDAY(A267,2))</f>
        <v/>
      </c>
      <c r="Q267" s="19">
        <f>IF(I267="","",A267-WEEKDAY(A267,3))</f>
        <v/>
      </c>
    </row>
    <row r="268">
      <c r="A268" s="12" t="n">
        <v>45975</v>
      </c>
      <c r="B268" s="13">
        <f>IF(ISNUMBER(A268),CHOOSE(WEEKDAY(A268),"일","월","화","수","목","금","토"),"")</f>
        <v/>
      </c>
      <c r="C268" s="14" t="n">
        <v>667600</v>
      </c>
      <c r="D268" s="14" t="n">
        <v>73300</v>
      </c>
      <c r="E268" s="14" t="n">
        <v>29000</v>
      </c>
      <c r="F268" s="14" t="n">
        <v>221000</v>
      </c>
      <c r="G268" s="14" t="n">
        <v>114300</v>
      </c>
      <c r="H268" s="14" t="n">
        <v>45800</v>
      </c>
      <c r="I268" s="15">
        <f>IF(OR(A268="",NOT(N268="")),"",SUM(C268:H268))</f>
        <v/>
      </c>
      <c r="J268" s="16">
        <f>IF(I268="","",SUM(C268:E268))</f>
        <v/>
      </c>
      <c r="K268" s="16">
        <f>IF(I268="","",SUM(F268:H268))</f>
        <v/>
      </c>
      <c r="L268" s="14" t="n">
        <v>75</v>
      </c>
      <c r="M268" s="17" t="n"/>
      <c r="N268" s="18">
        <f>IF(COUNTA(A268,C268:H268,L268)=0,"",IF(NOT(ISNUMBER(A268)),"날짜를 확인하세요",IF(A268&gt;TODAY(),"오늘 이후 날짜예요",IF(COUNTIF($A$6:$A$1505,A268)&gt;1,"같은 날짜가 또 있어요",IF(COUNT(C268:H268)&lt;COUNTA(C268:H268),"금액에 글자가 있어요",IF(COUNTA(C268:H268)=0,"금액이 비었어요",IF(COUNTIF(C268:H268,"&lt;0")&gt;0,"금액이 0보다 작아요",IF(AND(L268&lt;&gt;"",OR(NOT(ISNUMBER(L268)),L268&lt;0,L268&lt;&gt;INT(N(L268)))),"손님 수를 확인하세요",""))))))))</f>
        <v/>
      </c>
      <c r="P268">
        <f>IF(I268="","",WEEKDAY(A268,2))</f>
        <v/>
      </c>
      <c r="Q268" s="19">
        <f>IF(I268="","",A268-WEEKDAY(A268,3))</f>
        <v/>
      </c>
    </row>
    <row r="269">
      <c r="A269" s="12" t="n">
        <v>45976</v>
      </c>
      <c r="B269" s="13">
        <f>IF(ISNUMBER(A269),CHOOSE(WEEKDAY(A269),"일","월","화","수","목","금","토"),"")</f>
        <v/>
      </c>
      <c r="C269" s="14" t="n">
        <v>646700</v>
      </c>
      <c r="D269" s="14" t="n">
        <v>79300</v>
      </c>
      <c r="E269" s="14" t="n">
        <v>10600</v>
      </c>
      <c r="F269" s="14" t="n">
        <v>209600</v>
      </c>
      <c r="G269" s="14" t="n">
        <v>108400</v>
      </c>
      <c r="H269" s="14" t="n">
        <v>43400</v>
      </c>
      <c r="I269" s="15">
        <f>IF(OR(A269="",NOT(N269="")),"",SUM(C269:H269))</f>
        <v/>
      </c>
      <c r="J269" s="16">
        <f>IF(I269="","",SUM(C269:E269))</f>
        <v/>
      </c>
      <c r="K269" s="16">
        <f>IF(I269="","",SUM(F269:H269))</f>
        <v/>
      </c>
      <c r="L269" s="14" t="n">
        <v>73</v>
      </c>
      <c r="M269" s="17" t="n"/>
      <c r="N269" s="18">
        <f>IF(COUNTA(A269,C269:H269,L269)=0,"",IF(NOT(ISNUMBER(A269)),"날짜를 확인하세요",IF(A269&gt;TODAY(),"오늘 이후 날짜예요",IF(COUNTIF($A$6:$A$1505,A269)&gt;1,"같은 날짜가 또 있어요",IF(COUNT(C269:H269)&lt;COUNTA(C269:H269),"금액에 글자가 있어요",IF(COUNTA(C269:H269)=0,"금액이 비었어요",IF(COUNTIF(C269:H269,"&lt;0")&gt;0,"금액이 0보다 작아요",IF(AND(L269&lt;&gt;"",OR(NOT(ISNUMBER(L269)),L269&lt;0,L269&lt;&gt;INT(N(L269)))),"손님 수를 확인하세요",""))))))))</f>
        <v/>
      </c>
      <c r="P269">
        <f>IF(I269="","",WEEKDAY(A269,2))</f>
        <v/>
      </c>
      <c r="Q269" s="19">
        <f>IF(I269="","",A269-WEEKDAY(A269,3))</f>
        <v/>
      </c>
    </row>
    <row r="270">
      <c r="A270" s="12" t="n">
        <v>45978</v>
      </c>
      <c r="B270" s="13">
        <f>IF(ISNUMBER(A270),CHOOSE(WEEKDAY(A270),"일","월","화","수","목","금","토"),"")</f>
        <v/>
      </c>
      <c r="C270" s="14" t="n">
        <v>478800</v>
      </c>
      <c r="D270" s="14" t="n">
        <v>69700</v>
      </c>
      <c r="E270" s="14" t="n">
        <v>20100</v>
      </c>
      <c r="F270" s="14" t="n">
        <v>159400</v>
      </c>
      <c r="G270" s="14" t="n">
        <v>82500</v>
      </c>
      <c r="H270" s="14" t="n">
        <v>33000</v>
      </c>
      <c r="I270" s="15">
        <f>IF(OR(A270="",NOT(N270="")),"",SUM(C270:H270))</f>
        <v/>
      </c>
      <c r="J270" s="16">
        <f>IF(I270="","",SUM(C270:E270))</f>
        <v/>
      </c>
      <c r="K270" s="16">
        <f>IF(I270="","",SUM(F270:H270))</f>
        <v/>
      </c>
      <c r="L270" s="14" t="n">
        <v>56</v>
      </c>
      <c r="M270" s="17" t="n"/>
      <c r="N270" s="18">
        <f>IF(COUNTA(A270,C270:H270,L270)=0,"",IF(NOT(ISNUMBER(A270)),"날짜를 확인하세요",IF(A270&gt;TODAY(),"오늘 이후 날짜예요",IF(COUNTIF($A$6:$A$1505,A270)&gt;1,"같은 날짜가 또 있어요",IF(COUNT(C270:H270)&lt;COUNTA(C270:H270),"금액에 글자가 있어요",IF(COUNTA(C270:H270)=0,"금액이 비었어요",IF(COUNTIF(C270:H270,"&lt;0")&gt;0,"금액이 0보다 작아요",IF(AND(L270&lt;&gt;"",OR(NOT(ISNUMBER(L270)),L270&lt;0,L270&lt;&gt;INT(N(L270)))),"손님 수를 확인하세요",""))))))))</f>
        <v/>
      </c>
      <c r="P270">
        <f>IF(I270="","",WEEKDAY(A270,2))</f>
        <v/>
      </c>
      <c r="Q270" s="19">
        <f>IF(I270="","",A270-WEEKDAY(A270,3))</f>
        <v/>
      </c>
    </row>
    <row r="271">
      <c r="A271" s="12" t="n">
        <v>45979</v>
      </c>
      <c r="B271" s="13">
        <f>IF(ISNUMBER(A271),CHOOSE(WEEKDAY(A271),"일","월","화","수","목","금","토"),"")</f>
        <v/>
      </c>
      <c r="C271" s="14" t="n">
        <v>565800</v>
      </c>
      <c r="D271" s="14" t="n">
        <v>44900</v>
      </c>
      <c r="E271" s="14" t="n">
        <v>300</v>
      </c>
      <c r="F271" s="14" t="n">
        <v>167000</v>
      </c>
      <c r="G271" s="14" t="n">
        <v>86400</v>
      </c>
      <c r="H271" s="14" t="n">
        <v>34600</v>
      </c>
      <c r="I271" s="15">
        <f>IF(OR(A271="",NOT(N271="")),"",SUM(C271:H271))</f>
        <v/>
      </c>
      <c r="J271" s="16">
        <f>IF(I271="","",SUM(C271:E271))</f>
        <v/>
      </c>
      <c r="K271" s="16">
        <f>IF(I271="","",SUM(F271:H271))</f>
        <v/>
      </c>
      <c r="L271" s="14" t="n">
        <v>59</v>
      </c>
      <c r="M271" s="17" t="n"/>
      <c r="N271" s="18">
        <f>IF(COUNTA(A271,C271:H271,L271)=0,"",IF(NOT(ISNUMBER(A271)),"날짜를 확인하세요",IF(A271&gt;TODAY(),"오늘 이후 날짜예요",IF(COUNTIF($A$6:$A$1505,A271)&gt;1,"같은 날짜가 또 있어요",IF(COUNT(C271:H271)&lt;COUNTA(C271:H271),"금액에 글자가 있어요",IF(COUNTA(C271:H271)=0,"금액이 비었어요",IF(COUNTIF(C271:H271,"&lt;0")&gt;0,"금액이 0보다 작아요",IF(AND(L271&lt;&gt;"",OR(NOT(ISNUMBER(L271)),L271&lt;0,L271&lt;&gt;INT(N(L271)))),"손님 수를 확인하세요",""))))))))</f>
        <v/>
      </c>
      <c r="P271">
        <f>IF(I271="","",WEEKDAY(A271,2))</f>
        <v/>
      </c>
      <c r="Q271" s="19">
        <f>IF(I271="","",A271-WEEKDAY(A271,3))</f>
        <v/>
      </c>
    </row>
    <row r="272">
      <c r="A272" s="12" t="n">
        <v>45980</v>
      </c>
      <c r="B272" s="13">
        <f>IF(ISNUMBER(A272),CHOOSE(WEEKDAY(A272),"일","월","화","수","목","금","토"),"")</f>
        <v/>
      </c>
      <c r="C272" s="14" t="n">
        <v>549800</v>
      </c>
      <c r="D272" s="14" t="n">
        <v>78000</v>
      </c>
      <c r="E272" s="14" t="n">
        <v>5700</v>
      </c>
      <c r="F272" s="14" t="n">
        <v>136000</v>
      </c>
      <c r="G272" s="14" t="n">
        <v>70400</v>
      </c>
      <c r="H272" s="14" t="n">
        <v>28100</v>
      </c>
      <c r="I272" s="15">
        <f>IF(OR(A272="",NOT(N272="")),"",SUM(C272:H272))</f>
        <v/>
      </c>
      <c r="J272" s="16">
        <f>IF(I272="","",SUM(C272:E272))</f>
        <v/>
      </c>
      <c r="K272" s="16">
        <f>IF(I272="","",SUM(F272:H272))</f>
        <v/>
      </c>
      <c r="L272" s="14" t="n">
        <v>59</v>
      </c>
      <c r="M272" s="17" t="n"/>
      <c r="N272" s="18">
        <f>IF(COUNTA(A272,C272:H272,L272)=0,"",IF(NOT(ISNUMBER(A272)),"날짜를 확인하세요",IF(A272&gt;TODAY(),"오늘 이후 날짜예요",IF(COUNTIF($A$6:$A$1505,A272)&gt;1,"같은 날짜가 또 있어요",IF(COUNT(C272:H272)&lt;COUNTA(C272:H272),"금액에 글자가 있어요",IF(COUNTA(C272:H272)=0,"금액이 비었어요",IF(COUNTIF(C272:H272,"&lt;0")&gt;0,"금액이 0보다 작아요",IF(AND(L272&lt;&gt;"",OR(NOT(ISNUMBER(L272)),L272&lt;0,L272&lt;&gt;INT(N(L272)))),"손님 수를 확인하세요",""))))))))</f>
        <v/>
      </c>
      <c r="P272">
        <f>IF(I272="","",WEEKDAY(A272,2))</f>
        <v/>
      </c>
      <c r="Q272" s="19">
        <f>IF(I272="","",A272-WEEKDAY(A272,3))</f>
        <v/>
      </c>
    </row>
    <row r="273">
      <c r="A273" s="12" t="n">
        <v>45981</v>
      </c>
      <c r="B273" s="13">
        <f>IF(ISNUMBER(A273),CHOOSE(WEEKDAY(A273),"일","월","화","수","목","금","토"),"")</f>
        <v/>
      </c>
      <c r="C273" s="14" t="n">
        <v>549300</v>
      </c>
      <c r="D273" s="14" t="n">
        <v>89200</v>
      </c>
      <c r="E273" s="14" t="n">
        <v>13300</v>
      </c>
      <c r="F273" s="14" t="n">
        <v>164500</v>
      </c>
      <c r="G273" s="14" t="n">
        <v>85100</v>
      </c>
      <c r="H273" s="14" t="n">
        <v>34100</v>
      </c>
      <c r="I273" s="15">
        <f>IF(OR(A273="",NOT(N273="")),"",SUM(C273:H273))</f>
        <v/>
      </c>
      <c r="J273" s="16">
        <f>IF(I273="","",SUM(C273:E273))</f>
        <v/>
      </c>
      <c r="K273" s="16">
        <f>IF(I273="","",SUM(F273:H273))</f>
        <v/>
      </c>
      <c r="L273" s="14" t="n">
        <v>62</v>
      </c>
      <c r="M273" s="17" t="n"/>
      <c r="N273" s="18">
        <f>IF(COUNTA(A273,C273:H273,L273)=0,"",IF(NOT(ISNUMBER(A273)),"날짜를 확인하세요",IF(A273&gt;TODAY(),"오늘 이후 날짜예요",IF(COUNTIF($A$6:$A$1505,A273)&gt;1,"같은 날짜가 또 있어요",IF(COUNT(C273:H273)&lt;COUNTA(C273:H273),"금액에 글자가 있어요",IF(COUNTA(C273:H273)=0,"금액이 비었어요",IF(COUNTIF(C273:H273,"&lt;0")&gt;0,"금액이 0보다 작아요",IF(AND(L273&lt;&gt;"",OR(NOT(ISNUMBER(L273)),L273&lt;0,L273&lt;&gt;INT(N(L273)))),"손님 수를 확인하세요",""))))))))</f>
        <v/>
      </c>
      <c r="P273">
        <f>IF(I273="","",WEEKDAY(A273,2))</f>
        <v/>
      </c>
      <c r="Q273" s="19">
        <f>IF(I273="","",A273-WEEKDAY(A273,3))</f>
        <v/>
      </c>
    </row>
    <row r="274">
      <c r="A274" s="12" t="n">
        <v>45982</v>
      </c>
      <c r="B274" s="13">
        <f>IF(ISNUMBER(A274),CHOOSE(WEEKDAY(A274),"일","월","화","수","목","금","토"),"")</f>
        <v/>
      </c>
      <c r="C274" s="14" t="n">
        <v>476200</v>
      </c>
      <c r="D274" s="14" t="n">
        <v>67200</v>
      </c>
      <c r="E274" s="14" t="n">
        <v>17700</v>
      </c>
      <c r="F274" s="14" t="n">
        <v>278600</v>
      </c>
      <c r="G274" s="14" t="n">
        <v>144100</v>
      </c>
      <c r="H274" s="14" t="n">
        <v>57700</v>
      </c>
      <c r="I274" s="15">
        <f>IF(OR(A274="",NOT(N274="")),"",SUM(C274:H274))</f>
        <v/>
      </c>
      <c r="J274" s="16">
        <f>IF(I274="","",SUM(C274:E274))</f>
        <v/>
      </c>
      <c r="K274" s="16">
        <f>IF(I274="","",SUM(F274:H274))</f>
        <v/>
      </c>
      <c r="L274" s="14" t="n">
        <v>63</v>
      </c>
      <c r="M274" s="17" t="inlineStr">
        <is>
          <t>비</t>
        </is>
      </c>
      <c r="N274" s="18">
        <f>IF(COUNTA(A274,C274:H274,L274)=0,"",IF(NOT(ISNUMBER(A274)),"날짜를 확인하세요",IF(A274&gt;TODAY(),"오늘 이후 날짜예요",IF(COUNTIF($A$6:$A$1505,A274)&gt;1,"같은 날짜가 또 있어요",IF(COUNT(C274:H274)&lt;COUNTA(C274:H274),"금액에 글자가 있어요",IF(COUNTA(C274:H274)=0,"금액이 비었어요",IF(COUNTIF(C274:H274,"&lt;0")&gt;0,"금액이 0보다 작아요",IF(AND(L274&lt;&gt;"",OR(NOT(ISNUMBER(L274)),L274&lt;0,L274&lt;&gt;INT(N(L274)))),"손님 수를 확인하세요",""))))))))</f>
        <v/>
      </c>
      <c r="P274">
        <f>IF(I274="","",WEEKDAY(A274,2))</f>
        <v/>
      </c>
      <c r="Q274" s="19">
        <f>IF(I274="","",A274-WEEKDAY(A274,3))</f>
        <v/>
      </c>
    </row>
    <row r="275">
      <c r="A275" s="12" t="n">
        <v>45983</v>
      </c>
      <c r="B275" s="13">
        <f>IF(ISNUMBER(A275),CHOOSE(WEEKDAY(A275),"일","월","화","수","목","금","토"),"")</f>
        <v/>
      </c>
      <c r="C275" s="14" t="n">
        <v>755800</v>
      </c>
      <c r="D275" s="14" t="n">
        <v>86500</v>
      </c>
      <c r="E275" s="14" t="n">
        <v>30800</v>
      </c>
      <c r="F275" s="14" t="n">
        <v>284400</v>
      </c>
      <c r="G275" s="14" t="n">
        <v>147100</v>
      </c>
      <c r="H275" s="14" t="n">
        <v>58900</v>
      </c>
      <c r="I275" s="15">
        <f>IF(OR(A275="",NOT(N275="")),"",SUM(C275:H275))</f>
        <v/>
      </c>
      <c r="J275" s="16">
        <f>IF(I275="","",SUM(C275:E275))</f>
        <v/>
      </c>
      <c r="K275" s="16">
        <f>IF(I275="","",SUM(F275:H275))</f>
        <v/>
      </c>
      <c r="L275" s="14" t="n">
        <v>86</v>
      </c>
      <c r="M275" s="17" t="n"/>
      <c r="N275" s="18">
        <f>IF(COUNTA(A275,C275:H275,L275)=0,"",IF(NOT(ISNUMBER(A275)),"날짜를 확인하세요",IF(A275&gt;TODAY(),"오늘 이후 날짜예요",IF(COUNTIF($A$6:$A$1505,A275)&gt;1,"같은 날짜가 또 있어요",IF(COUNT(C275:H275)&lt;COUNTA(C275:H275),"금액에 글자가 있어요",IF(COUNTA(C275:H275)=0,"금액이 비었어요",IF(COUNTIF(C275:H275,"&lt;0")&gt;0,"금액이 0보다 작아요",IF(AND(L275&lt;&gt;"",OR(NOT(ISNUMBER(L275)),L275&lt;0,L275&lt;&gt;INT(N(L275)))),"손님 수를 확인하세요",""))))))))</f>
        <v/>
      </c>
      <c r="P275">
        <f>IF(I275="","",WEEKDAY(A275,2))</f>
        <v/>
      </c>
      <c r="Q275" s="19">
        <f>IF(I275="","",A275-WEEKDAY(A275,3))</f>
        <v/>
      </c>
    </row>
    <row r="276">
      <c r="A276" s="12" t="n">
        <v>45985</v>
      </c>
      <c r="B276" s="13">
        <f>IF(ISNUMBER(A276),CHOOSE(WEEKDAY(A276),"일","월","화","수","목","금","토"),"")</f>
        <v/>
      </c>
      <c r="C276" s="14" t="n">
        <v>536300</v>
      </c>
      <c r="D276" s="14" t="n">
        <v>77500</v>
      </c>
      <c r="E276" s="14" t="n">
        <v>21700</v>
      </c>
      <c r="F276" s="14" t="n">
        <v>142400</v>
      </c>
      <c r="G276" s="14" t="n">
        <v>73600</v>
      </c>
      <c r="H276" s="14" t="n">
        <v>29500</v>
      </c>
      <c r="I276" s="15">
        <f>IF(OR(A276="",NOT(N276="")),"",SUM(C276:H276))</f>
        <v/>
      </c>
      <c r="J276" s="16">
        <f>IF(I276="","",SUM(C276:E276))</f>
        <v/>
      </c>
      <c r="K276" s="16">
        <f>IF(I276="","",SUM(F276:H276))</f>
        <v/>
      </c>
      <c r="L276" s="14" t="n">
        <v>61</v>
      </c>
      <c r="M276" s="17" t="n"/>
      <c r="N276" s="18">
        <f>IF(COUNTA(A276,C276:H276,L276)=0,"",IF(NOT(ISNUMBER(A276)),"날짜를 확인하세요",IF(A276&gt;TODAY(),"오늘 이후 날짜예요",IF(COUNTIF($A$6:$A$1505,A276)&gt;1,"같은 날짜가 또 있어요",IF(COUNT(C276:H276)&lt;COUNTA(C276:H276),"금액에 글자가 있어요",IF(COUNTA(C276:H276)=0,"금액이 비었어요",IF(COUNTIF(C276:H276,"&lt;0")&gt;0,"금액이 0보다 작아요",IF(AND(L276&lt;&gt;"",OR(NOT(ISNUMBER(L276)),L276&lt;0,L276&lt;&gt;INT(N(L276)))),"손님 수를 확인하세요",""))))))))</f>
        <v/>
      </c>
      <c r="P276">
        <f>IF(I276="","",WEEKDAY(A276,2))</f>
        <v/>
      </c>
      <c r="Q276" s="19">
        <f>IF(I276="","",A276-WEEKDAY(A276,3))</f>
        <v/>
      </c>
    </row>
    <row r="277">
      <c r="A277" s="12" t="n">
        <v>45986</v>
      </c>
      <c r="B277" s="13">
        <f>IF(ISNUMBER(A277),CHOOSE(WEEKDAY(A277),"일","월","화","수","목","금","토"),"")</f>
        <v/>
      </c>
      <c r="C277" s="14" t="n">
        <v>553300</v>
      </c>
      <c r="D277" s="14" t="n">
        <v>73600</v>
      </c>
      <c r="E277" s="14" t="n">
        <v>14900</v>
      </c>
      <c r="F277" s="14" t="n">
        <v>162800</v>
      </c>
      <c r="G277" s="14" t="n">
        <v>84200</v>
      </c>
      <c r="H277" s="14" t="n">
        <v>33700</v>
      </c>
      <c r="I277" s="15">
        <f>IF(OR(A277="",NOT(N277="")),"",SUM(C277:H277))</f>
        <v/>
      </c>
      <c r="J277" s="16">
        <f>IF(I277="","",SUM(C277:E277))</f>
        <v/>
      </c>
      <c r="K277" s="16">
        <f>IF(I277="","",SUM(F277:H277))</f>
        <v/>
      </c>
      <c r="L277" s="14" t="n">
        <v>62</v>
      </c>
      <c r="M277" s="17" t="n"/>
      <c r="N277" s="18">
        <f>IF(COUNTA(A277,C277:H277,L277)=0,"",IF(NOT(ISNUMBER(A277)),"날짜를 확인하세요",IF(A277&gt;TODAY(),"오늘 이후 날짜예요",IF(COUNTIF($A$6:$A$1505,A277)&gt;1,"같은 날짜가 또 있어요",IF(COUNT(C277:H277)&lt;COUNTA(C277:H277),"금액에 글자가 있어요",IF(COUNTA(C277:H277)=0,"금액이 비었어요",IF(COUNTIF(C277:H277,"&lt;0")&gt;0,"금액이 0보다 작아요",IF(AND(L277&lt;&gt;"",OR(NOT(ISNUMBER(L277)),L277&lt;0,L277&lt;&gt;INT(N(L277)))),"손님 수를 확인하세요",""))))))))</f>
        <v/>
      </c>
      <c r="P277">
        <f>IF(I277="","",WEEKDAY(A277,2))</f>
        <v/>
      </c>
      <c r="Q277" s="19">
        <f>IF(I277="","",A277-WEEKDAY(A277,3))</f>
        <v/>
      </c>
    </row>
    <row r="278">
      <c r="A278" s="12" t="n">
        <v>45987</v>
      </c>
      <c r="B278" s="13">
        <f>IF(ISNUMBER(A278),CHOOSE(WEEKDAY(A278),"일","월","화","수","목","금","토"),"")</f>
        <v/>
      </c>
      <c r="C278" s="14" t="n">
        <v>630100</v>
      </c>
      <c r="D278" s="14" t="n">
        <v>49500</v>
      </c>
      <c r="E278" s="14" t="n">
        <v>26300</v>
      </c>
      <c r="F278" s="14" t="n">
        <v>198400</v>
      </c>
      <c r="G278" s="14" t="n">
        <v>102600</v>
      </c>
      <c r="H278" s="14" t="n">
        <v>41100</v>
      </c>
      <c r="I278" s="15">
        <f>IF(OR(A278="",NOT(N278="")),"",SUM(C278:H278))</f>
        <v/>
      </c>
      <c r="J278" s="16">
        <f>IF(I278="","",SUM(C278:E278))</f>
        <v/>
      </c>
      <c r="K278" s="16">
        <f>IF(I278="","",SUM(F278:H278))</f>
        <v/>
      </c>
      <c r="L278" s="14" t="n">
        <v>70</v>
      </c>
      <c r="M278" s="17" t="n"/>
      <c r="N278" s="18">
        <f>IF(COUNTA(A278,C278:H278,L278)=0,"",IF(NOT(ISNUMBER(A278)),"날짜를 확인하세요",IF(A278&gt;TODAY(),"오늘 이후 날짜예요",IF(COUNTIF($A$6:$A$1505,A278)&gt;1,"같은 날짜가 또 있어요",IF(COUNT(C278:H278)&lt;COUNTA(C278:H278),"금액에 글자가 있어요",IF(COUNTA(C278:H278)=0,"금액이 비었어요",IF(COUNTIF(C278:H278,"&lt;0")&gt;0,"금액이 0보다 작아요",IF(AND(L278&lt;&gt;"",OR(NOT(ISNUMBER(L278)),L278&lt;0,L278&lt;&gt;INT(N(L278)))),"손님 수를 확인하세요",""))))))))</f>
        <v/>
      </c>
      <c r="P278">
        <f>IF(I278="","",WEEKDAY(A278,2))</f>
        <v/>
      </c>
      <c r="Q278" s="19">
        <f>IF(I278="","",A278-WEEKDAY(A278,3))</f>
        <v/>
      </c>
    </row>
    <row r="279">
      <c r="A279" s="12" t="n">
        <v>45988</v>
      </c>
      <c r="B279" s="13">
        <f>IF(ISNUMBER(A279),CHOOSE(WEEKDAY(A279),"일","월","화","수","목","금","토"),"")</f>
        <v/>
      </c>
      <c r="C279" s="14" t="n">
        <v>543200</v>
      </c>
      <c r="D279" s="14" t="n">
        <v>62700</v>
      </c>
      <c r="E279" s="14" t="n">
        <v>11200</v>
      </c>
      <c r="F279" s="14" t="n">
        <v>175100</v>
      </c>
      <c r="G279" s="14" t="n">
        <v>90600</v>
      </c>
      <c r="H279" s="14" t="n">
        <v>36200</v>
      </c>
      <c r="I279" s="15">
        <f>IF(OR(A279="",NOT(N279="")),"",SUM(C279:H279))</f>
        <v/>
      </c>
      <c r="J279" s="16">
        <f>IF(I279="","",SUM(C279:E279))</f>
        <v/>
      </c>
      <c r="K279" s="16">
        <f>IF(I279="","",SUM(F279:H279))</f>
        <v/>
      </c>
      <c r="L279" s="14" t="n">
        <v>60</v>
      </c>
      <c r="M279" s="17" t="n"/>
      <c r="N279" s="18">
        <f>IF(COUNTA(A279,C279:H279,L279)=0,"",IF(NOT(ISNUMBER(A279)),"날짜를 확인하세요",IF(A279&gt;TODAY(),"오늘 이후 날짜예요",IF(COUNTIF($A$6:$A$1505,A279)&gt;1,"같은 날짜가 또 있어요",IF(COUNT(C279:H279)&lt;COUNTA(C279:H279),"금액에 글자가 있어요",IF(COUNTA(C279:H279)=0,"금액이 비었어요",IF(COUNTIF(C279:H279,"&lt;0")&gt;0,"금액이 0보다 작아요",IF(AND(L279&lt;&gt;"",OR(NOT(ISNUMBER(L279)),L279&lt;0,L279&lt;&gt;INT(N(L279)))),"손님 수를 확인하세요",""))))))))</f>
        <v/>
      </c>
      <c r="P279">
        <f>IF(I279="","",WEEKDAY(A279,2))</f>
        <v/>
      </c>
      <c r="Q279" s="19">
        <f>IF(I279="","",A279-WEEKDAY(A279,3))</f>
        <v/>
      </c>
    </row>
    <row r="280">
      <c r="A280" s="12" t="n">
        <v>45989</v>
      </c>
      <c r="B280" s="13">
        <f>IF(ISNUMBER(A280),CHOOSE(WEEKDAY(A280),"일","월","화","수","목","금","토"),"")</f>
        <v/>
      </c>
      <c r="C280" s="14" t="n">
        <v>589500</v>
      </c>
      <c r="D280" s="14" t="n">
        <v>54200</v>
      </c>
      <c r="E280" s="14" t="n">
        <v>8400</v>
      </c>
      <c r="F280" s="14" t="n">
        <v>167900</v>
      </c>
      <c r="G280" s="14" t="n">
        <v>86800</v>
      </c>
      <c r="H280" s="14" t="n">
        <v>34700</v>
      </c>
      <c r="I280" s="15">
        <f>IF(OR(A280="",NOT(N280="")),"",SUM(C280:H280))</f>
        <v/>
      </c>
      <c r="J280" s="16">
        <f>IF(I280="","",SUM(C280:E280))</f>
        <v/>
      </c>
      <c r="K280" s="16">
        <f>IF(I280="","",SUM(F280:H280))</f>
        <v/>
      </c>
      <c r="L280" s="14" t="n">
        <v>63</v>
      </c>
      <c r="M280" s="17" t="n"/>
      <c r="N280" s="18">
        <f>IF(COUNTA(A280,C280:H280,L280)=0,"",IF(NOT(ISNUMBER(A280)),"날짜를 확인하세요",IF(A280&gt;TODAY(),"오늘 이후 날짜예요",IF(COUNTIF($A$6:$A$1505,A280)&gt;1,"같은 날짜가 또 있어요",IF(COUNT(C280:H280)&lt;COUNTA(C280:H280),"금액에 글자가 있어요",IF(COUNTA(C280:H280)=0,"금액이 비었어요",IF(COUNTIF(C280:H280,"&lt;0")&gt;0,"금액이 0보다 작아요",IF(AND(L280&lt;&gt;"",OR(NOT(ISNUMBER(L280)),L280&lt;0,L280&lt;&gt;INT(N(L280)))),"손님 수를 확인하세요",""))))))))</f>
        <v/>
      </c>
      <c r="P280">
        <f>IF(I280="","",WEEKDAY(A280,2))</f>
        <v/>
      </c>
      <c r="Q280" s="19">
        <f>IF(I280="","",A280-WEEKDAY(A280,3))</f>
        <v/>
      </c>
    </row>
    <row r="281">
      <c r="A281" s="12" t="n">
        <v>45990</v>
      </c>
      <c r="B281" s="13">
        <f>IF(ISNUMBER(A281),CHOOSE(WEEKDAY(A281),"일","월","화","수","목","금","토"),"")</f>
        <v/>
      </c>
      <c r="C281" s="14" t="n">
        <v>683200</v>
      </c>
      <c r="D281" s="14" t="n">
        <v>59500</v>
      </c>
      <c r="E281" s="14" t="n">
        <v>2500</v>
      </c>
      <c r="F281" s="14" t="n">
        <v>208700</v>
      </c>
      <c r="G281" s="14" t="n">
        <v>107900</v>
      </c>
      <c r="H281" s="14" t="n">
        <v>43200</v>
      </c>
      <c r="I281" s="15">
        <f>IF(OR(A281="",NOT(N281="")),"",SUM(C281:H281))</f>
        <v/>
      </c>
      <c r="J281" s="16">
        <f>IF(I281="","",SUM(C281:E281))</f>
        <v/>
      </c>
      <c r="K281" s="16">
        <f>IF(I281="","",SUM(F281:H281))</f>
        <v/>
      </c>
      <c r="L281" s="14" t="n">
        <v>74</v>
      </c>
      <c r="M281" s="17" t="n"/>
      <c r="N281" s="18">
        <f>IF(COUNTA(A281,C281:H281,L281)=0,"",IF(NOT(ISNUMBER(A281)),"날짜를 확인하세요",IF(A281&gt;TODAY(),"오늘 이후 날짜예요",IF(COUNTIF($A$6:$A$1505,A281)&gt;1,"같은 날짜가 또 있어요",IF(COUNT(C281:H281)&lt;COUNTA(C281:H281),"금액에 글자가 있어요",IF(COUNTA(C281:H281)=0,"금액이 비었어요",IF(COUNTIF(C281:H281,"&lt;0")&gt;0,"금액이 0보다 작아요",IF(AND(L281&lt;&gt;"",OR(NOT(ISNUMBER(L281)),L281&lt;0,L281&lt;&gt;INT(N(L281)))),"손님 수를 확인하세요",""))))))))</f>
        <v/>
      </c>
      <c r="P281">
        <f>IF(I281="","",WEEKDAY(A281,2))</f>
        <v/>
      </c>
      <c r="Q281" s="19">
        <f>IF(I281="","",A281-WEEKDAY(A281,3))</f>
        <v/>
      </c>
    </row>
    <row r="282">
      <c r="A282" s="12" t="n">
        <v>45992</v>
      </c>
      <c r="B282" s="13">
        <f>IF(ISNUMBER(A282),CHOOSE(WEEKDAY(A282),"일","월","화","수","목","금","토"),"")</f>
        <v/>
      </c>
      <c r="C282" s="14" t="n">
        <v>659200</v>
      </c>
      <c r="D282" s="14" t="n">
        <v>52300</v>
      </c>
      <c r="E282" s="14" t="n">
        <v>29300</v>
      </c>
      <c r="F282" s="14" t="n">
        <v>216200</v>
      </c>
      <c r="G282" s="14" t="n">
        <v>111800</v>
      </c>
      <c r="H282" s="14" t="n">
        <v>44700</v>
      </c>
      <c r="I282" s="15">
        <f>IF(OR(A282="",NOT(N282="")),"",SUM(C282:H282))</f>
        <v/>
      </c>
      <c r="J282" s="16">
        <f>IF(I282="","",SUM(C282:E282))</f>
        <v/>
      </c>
      <c r="K282" s="16">
        <f>IF(I282="","",SUM(F282:H282))</f>
        <v/>
      </c>
      <c r="L282" s="14" t="n">
        <v>73</v>
      </c>
      <c r="M282" s="17" t="n"/>
      <c r="N282" s="18">
        <f>IF(COUNTA(A282,C282:H282,L282)=0,"",IF(NOT(ISNUMBER(A282)),"날짜를 확인하세요",IF(A282&gt;TODAY(),"오늘 이후 날짜예요",IF(COUNTIF($A$6:$A$1505,A282)&gt;1,"같은 날짜가 또 있어요",IF(COUNT(C282:H282)&lt;COUNTA(C282:H282),"금액에 글자가 있어요",IF(COUNTA(C282:H282)=0,"금액이 비었어요",IF(COUNTIF(C282:H282,"&lt;0")&gt;0,"금액이 0보다 작아요",IF(AND(L282&lt;&gt;"",OR(NOT(ISNUMBER(L282)),L282&lt;0,L282&lt;&gt;INT(N(L282)))),"손님 수를 확인하세요",""))))))))</f>
        <v/>
      </c>
      <c r="P282">
        <f>IF(I282="","",WEEKDAY(A282,2))</f>
        <v/>
      </c>
      <c r="Q282" s="19">
        <f>IF(I282="","",A282-WEEKDAY(A282,3))</f>
        <v/>
      </c>
    </row>
    <row r="283">
      <c r="A283" s="12" t="n">
        <v>45993</v>
      </c>
      <c r="B283" s="13">
        <f>IF(ISNUMBER(A283),CHOOSE(WEEKDAY(A283),"일","월","화","수","목","금","토"),"")</f>
        <v/>
      </c>
      <c r="C283" s="14" t="n">
        <v>536900</v>
      </c>
      <c r="D283" s="14" t="n">
        <v>58700</v>
      </c>
      <c r="E283" s="14" t="n">
        <v>5800</v>
      </c>
      <c r="F283" s="14" t="n">
        <v>129400</v>
      </c>
      <c r="G283" s="14" t="n">
        <v>66900</v>
      </c>
      <c r="H283" s="14" t="n">
        <v>26800</v>
      </c>
      <c r="I283" s="15">
        <f>IF(OR(A283="",NOT(N283="")),"",SUM(C283:H283))</f>
        <v/>
      </c>
      <c r="J283" s="16">
        <f>IF(I283="","",SUM(C283:E283))</f>
        <v/>
      </c>
      <c r="K283" s="16">
        <f>IF(I283="","",SUM(F283:H283))</f>
        <v/>
      </c>
      <c r="L283" s="14" t="n">
        <v>57</v>
      </c>
      <c r="M283" s="17" t="n"/>
      <c r="N283" s="18">
        <f>IF(COUNTA(A283,C283:H283,L283)=0,"",IF(NOT(ISNUMBER(A283)),"날짜를 확인하세요",IF(A283&gt;TODAY(),"오늘 이후 날짜예요",IF(COUNTIF($A$6:$A$1505,A283)&gt;1,"같은 날짜가 또 있어요",IF(COUNT(C283:H283)&lt;COUNTA(C283:H283),"금액에 글자가 있어요",IF(COUNTA(C283:H283)=0,"금액이 비었어요",IF(COUNTIF(C283:H283,"&lt;0")&gt;0,"금액이 0보다 작아요",IF(AND(L283&lt;&gt;"",OR(NOT(ISNUMBER(L283)),L283&lt;0,L283&lt;&gt;INT(N(L283)))),"손님 수를 확인하세요",""))))))))</f>
        <v/>
      </c>
      <c r="P283">
        <f>IF(I283="","",WEEKDAY(A283,2))</f>
        <v/>
      </c>
      <c r="Q283" s="19">
        <f>IF(I283="","",A283-WEEKDAY(A283,3))</f>
        <v/>
      </c>
    </row>
    <row r="284">
      <c r="A284" s="12" t="n">
        <v>45994</v>
      </c>
      <c r="B284" s="13">
        <f>IF(ISNUMBER(A284),CHOOSE(WEEKDAY(A284),"일","월","화","수","목","금","토"),"")</f>
        <v/>
      </c>
      <c r="C284" s="14" t="n">
        <v>740500</v>
      </c>
      <c r="D284" s="14" t="n">
        <v>51900</v>
      </c>
      <c r="E284" s="14" t="n">
        <v>4200</v>
      </c>
      <c r="F284" s="14" t="n">
        <v>216000</v>
      </c>
      <c r="G284" s="14" t="n">
        <v>111700</v>
      </c>
      <c r="H284" s="14" t="n">
        <v>44700</v>
      </c>
      <c r="I284" s="15">
        <f>IF(OR(A284="",NOT(N284="")),"",SUM(C284:H284))</f>
        <v/>
      </c>
      <c r="J284" s="16">
        <f>IF(I284="","",SUM(C284:E284))</f>
        <v/>
      </c>
      <c r="K284" s="16">
        <f>IF(I284="","",SUM(F284:H284))</f>
        <v/>
      </c>
      <c r="L284" s="14" t="n">
        <v>75</v>
      </c>
      <c r="M284" s="17" t="n"/>
      <c r="N284" s="18">
        <f>IF(COUNTA(A284,C284:H284,L284)=0,"",IF(NOT(ISNUMBER(A284)),"날짜를 확인하세요",IF(A284&gt;TODAY(),"오늘 이후 날짜예요",IF(COUNTIF($A$6:$A$1505,A284)&gt;1,"같은 날짜가 또 있어요",IF(COUNT(C284:H284)&lt;COUNTA(C284:H284),"금액에 글자가 있어요",IF(COUNTA(C284:H284)=0,"금액이 비었어요",IF(COUNTIF(C284:H284,"&lt;0")&gt;0,"금액이 0보다 작아요",IF(AND(L284&lt;&gt;"",OR(NOT(ISNUMBER(L284)),L284&lt;0,L284&lt;&gt;INT(N(L284)))),"손님 수를 확인하세요",""))))))))</f>
        <v/>
      </c>
      <c r="P284">
        <f>IF(I284="","",WEEKDAY(A284,2))</f>
        <v/>
      </c>
      <c r="Q284" s="19">
        <f>IF(I284="","",A284-WEEKDAY(A284,3))</f>
        <v/>
      </c>
    </row>
    <row r="285">
      <c r="A285" s="12" t="n">
        <v>45995</v>
      </c>
      <c r="B285" s="13">
        <f>IF(ISNUMBER(A285),CHOOSE(WEEKDAY(A285),"일","월","화","수","목","금","토"),"")</f>
        <v/>
      </c>
      <c r="C285" s="14" t="n">
        <v>672700</v>
      </c>
      <c r="D285" s="14" t="n">
        <v>79600</v>
      </c>
      <c r="E285" s="14" t="n">
        <v>26600</v>
      </c>
      <c r="F285" s="14" t="n">
        <v>188300</v>
      </c>
      <c r="G285" s="14" t="n">
        <v>97400</v>
      </c>
      <c r="H285" s="14" t="n">
        <v>38900</v>
      </c>
      <c r="I285" s="15">
        <f>IF(OR(A285="",NOT(N285="")),"",SUM(C285:H285))</f>
        <v/>
      </c>
      <c r="J285" s="16">
        <f>IF(I285="","",SUM(C285:E285))</f>
        <v/>
      </c>
      <c r="K285" s="16">
        <f>IF(I285="","",SUM(F285:H285))</f>
        <v/>
      </c>
      <c r="L285" s="14" t="n">
        <v>76</v>
      </c>
      <c r="M285" s="17" t="n"/>
      <c r="N285" s="18">
        <f>IF(COUNTA(A285,C285:H285,L285)=0,"",IF(NOT(ISNUMBER(A285)),"날짜를 확인하세요",IF(A285&gt;TODAY(),"오늘 이후 날짜예요",IF(COUNTIF($A$6:$A$1505,A285)&gt;1,"같은 날짜가 또 있어요",IF(COUNT(C285:H285)&lt;COUNTA(C285:H285),"금액에 글자가 있어요",IF(COUNTA(C285:H285)=0,"금액이 비었어요",IF(COUNTIF(C285:H285,"&lt;0")&gt;0,"금액이 0보다 작아요",IF(AND(L285&lt;&gt;"",OR(NOT(ISNUMBER(L285)),L285&lt;0,L285&lt;&gt;INT(N(L285)))),"손님 수를 확인하세요",""))))))))</f>
        <v/>
      </c>
      <c r="P285">
        <f>IF(I285="","",WEEKDAY(A285,2))</f>
        <v/>
      </c>
      <c r="Q285" s="19">
        <f>IF(I285="","",A285-WEEKDAY(A285,3))</f>
        <v/>
      </c>
    </row>
    <row r="286">
      <c r="A286" s="12" t="n">
        <v>45996</v>
      </c>
      <c r="B286" s="13">
        <f>IF(ISNUMBER(A286),CHOOSE(WEEKDAY(A286),"일","월","화","수","목","금","토"),"")</f>
        <v/>
      </c>
      <c r="C286" s="14" t="n">
        <v>663400</v>
      </c>
      <c r="D286" s="14" t="n">
        <v>55900</v>
      </c>
      <c r="E286" s="14" t="n">
        <v>32800</v>
      </c>
      <c r="F286" s="14" t="n">
        <v>243000</v>
      </c>
      <c r="G286" s="14" t="n">
        <v>125700</v>
      </c>
      <c r="H286" s="14" t="n">
        <v>50200</v>
      </c>
      <c r="I286" s="15">
        <f>IF(OR(A286="",NOT(N286="")),"",SUM(C286:H286))</f>
        <v/>
      </c>
      <c r="J286" s="16">
        <f>IF(I286="","",SUM(C286:E286))</f>
        <v/>
      </c>
      <c r="K286" s="16">
        <f>IF(I286="","",SUM(F286:H286))</f>
        <v/>
      </c>
      <c r="L286" s="14" t="n">
        <v>77</v>
      </c>
      <c r="M286" s="17" t="n"/>
      <c r="N286" s="18">
        <f>IF(COUNTA(A286,C286:H286,L286)=0,"",IF(NOT(ISNUMBER(A286)),"날짜를 확인하세요",IF(A286&gt;TODAY(),"오늘 이후 날짜예요",IF(COUNTIF($A$6:$A$1505,A286)&gt;1,"같은 날짜가 또 있어요",IF(COUNT(C286:H286)&lt;COUNTA(C286:H286),"금액에 글자가 있어요",IF(COUNTA(C286:H286)=0,"금액이 비었어요",IF(COUNTIF(C286:H286,"&lt;0")&gt;0,"금액이 0보다 작아요",IF(AND(L286&lt;&gt;"",OR(NOT(ISNUMBER(L286)),L286&lt;0,L286&lt;&gt;INT(N(L286)))),"손님 수를 확인하세요",""))))))))</f>
        <v/>
      </c>
      <c r="P286">
        <f>IF(I286="","",WEEKDAY(A286,2))</f>
        <v/>
      </c>
      <c r="Q286" s="19">
        <f>IF(I286="","",A286-WEEKDAY(A286,3))</f>
        <v/>
      </c>
    </row>
    <row r="287">
      <c r="A287" s="12" t="n">
        <v>45997</v>
      </c>
      <c r="B287" s="13">
        <f>IF(ISNUMBER(A287),CHOOSE(WEEKDAY(A287),"일","월","화","수","목","금","토"),"")</f>
        <v/>
      </c>
      <c r="C287" s="14" t="n">
        <v>863800</v>
      </c>
      <c r="D287" s="14" t="n">
        <v>105500</v>
      </c>
      <c r="E287" s="14" t="n">
        <v>2800</v>
      </c>
      <c r="F287" s="14" t="n">
        <v>338100</v>
      </c>
      <c r="G287" s="14" t="n">
        <v>174900</v>
      </c>
      <c r="H287" s="14" t="n">
        <v>69900</v>
      </c>
      <c r="I287" s="15">
        <f>IF(OR(A287="",NOT(N287="")),"",SUM(C287:H287))</f>
        <v/>
      </c>
      <c r="J287" s="16">
        <f>IF(I287="","",SUM(C287:E287))</f>
        <v/>
      </c>
      <c r="K287" s="16">
        <f>IF(I287="","",SUM(F287:H287))</f>
        <v/>
      </c>
      <c r="L287" s="14" t="n">
        <v>98</v>
      </c>
      <c r="M287" s="17" t="n"/>
      <c r="N287" s="18">
        <f>IF(COUNTA(A287,C287:H287,L287)=0,"",IF(NOT(ISNUMBER(A287)),"날짜를 확인하세요",IF(A287&gt;TODAY(),"오늘 이후 날짜예요",IF(COUNTIF($A$6:$A$1505,A287)&gt;1,"같은 날짜가 또 있어요",IF(COUNT(C287:H287)&lt;COUNTA(C287:H287),"금액에 글자가 있어요",IF(COUNTA(C287:H287)=0,"금액이 비었어요",IF(COUNTIF(C287:H287,"&lt;0")&gt;0,"금액이 0보다 작아요",IF(AND(L287&lt;&gt;"",OR(NOT(ISNUMBER(L287)),L287&lt;0,L287&lt;&gt;INT(N(L287)))),"손님 수를 확인하세요",""))))))))</f>
        <v/>
      </c>
      <c r="P287">
        <f>IF(I287="","",WEEKDAY(A287,2))</f>
        <v/>
      </c>
      <c r="Q287" s="19">
        <f>IF(I287="","",A287-WEEKDAY(A287,3))</f>
        <v/>
      </c>
    </row>
    <row r="288">
      <c r="A288" s="12" t="n">
        <v>45999</v>
      </c>
      <c r="B288" s="13">
        <f>IF(ISNUMBER(A288),CHOOSE(WEEKDAY(A288),"일","월","화","수","목","금","토"),"")</f>
        <v/>
      </c>
      <c r="C288" s="14" t="n">
        <v>588000</v>
      </c>
      <c r="D288" s="14" t="n">
        <v>83600</v>
      </c>
      <c r="E288" s="14" t="n">
        <v>25200</v>
      </c>
      <c r="F288" s="14" t="n">
        <v>196200</v>
      </c>
      <c r="G288" s="14" t="n">
        <v>101500</v>
      </c>
      <c r="H288" s="14" t="n">
        <v>40500</v>
      </c>
      <c r="I288" s="15">
        <f>IF(OR(A288="",NOT(N288="")),"",SUM(C288:H288))</f>
        <v/>
      </c>
      <c r="J288" s="16">
        <f>IF(I288="","",SUM(C288:E288))</f>
        <v/>
      </c>
      <c r="K288" s="16">
        <f>IF(I288="","",SUM(F288:H288))</f>
        <v/>
      </c>
      <c r="L288" s="14" t="n">
        <v>69</v>
      </c>
      <c r="M288" s="17" t="n"/>
      <c r="N288" s="18">
        <f>IF(COUNTA(A288,C288:H288,L288)=0,"",IF(NOT(ISNUMBER(A288)),"날짜를 확인하세요",IF(A288&gt;TODAY(),"오늘 이후 날짜예요",IF(COUNTIF($A$6:$A$1505,A288)&gt;1,"같은 날짜가 또 있어요",IF(COUNT(C288:H288)&lt;COUNTA(C288:H288),"금액에 글자가 있어요",IF(COUNTA(C288:H288)=0,"금액이 비었어요",IF(COUNTIF(C288:H288,"&lt;0")&gt;0,"금액이 0보다 작아요",IF(AND(L288&lt;&gt;"",OR(NOT(ISNUMBER(L288)),L288&lt;0,L288&lt;&gt;INT(N(L288)))),"손님 수를 확인하세요",""))))))))</f>
        <v/>
      </c>
      <c r="P288">
        <f>IF(I288="","",WEEKDAY(A288,2))</f>
        <v/>
      </c>
      <c r="Q288" s="19">
        <f>IF(I288="","",A288-WEEKDAY(A288,3))</f>
        <v/>
      </c>
    </row>
    <row r="289">
      <c r="A289" s="12" t="n">
        <v>46000</v>
      </c>
      <c r="B289" s="13">
        <f>IF(ISNUMBER(A289),CHOOSE(WEEKDAY(A289),"일","월","화","수","목","금","토"),"")</f>
        <v/>
      </c>
      <c r="C289" s="14" t="n">
        <v>514400</v>
      </c>
      <c r="D289" s="14" t="n">
        <v>75800</v>
      </c>
      <c r="E289" s="14" t="n">
        <v>24500</v>
      </c>
      <c r="F289" s="14" t="n">
        <v>217100</v>
      </c>
      <c r="G289" s="14" t="n">
        <v>112300</v>
      </c>
      <c r="H289" s="14" t="n">
        <v>44900</v>
      </c>
      <c r="I289" s="15">
        <f>IF(OR(A289="",NOT(N289="")),"",SUM(C289:H289))</f>
        <v/>
      </c>
      <c r="J289" s="16">
        <f>IF(I289="","",SUM(C289:E289))</f>
        <v/>
      </c>
      <c r="K289" s="16">
        <f>IF(I289="","",SUM(F289:H289))</f>
        <v/>
      </c>
      <c r="L289" s="14" t="n">
        <v>65</v>
      </c>
      <c r="M289" s="17" t="inlineStr">
        <is>
          <t>비</t>
        </is>
      </c>
      <c r="N289" s="18">
        <f>IF(COUNTA(A289,C289:H289,L289)=0,"",IF(NOT(ISNUMBER(A289)),"날짜를 확인하세요",IF(A289&gt;TODAY(),"오늘 이후 날짜예요",IF(COUNTIF($A$6:$A$1505,A289)&gt;1,"같은 날짜가 또 있어요",IF(COUNT(C289:H289)&lt;COUNTA(C289:H289),"금액에 글자가 있어요",IF(COUNTA(C289:H289)=0,"금액이 비었어요",IF(COUNTIF(C289:H289,"&lt;0")&gt;0,"금액이 0보다 작아요",IF(AND(L289&lt;&gt;"",OR(NOT(ISNUMBER(L289)),L289&lt;0,L289&lt;&gt;INT(N(L289)))),"손님 수를 확인하세요",""))))))))</f>
        <v/>
      </c>
      <c r="P289">
        <f>IF(I289="","",WEEKDAY(A289,2))</f>
        <v/>
      </c>
      <c r="Q289" s="19">
        <f>IF(I289="","",A289-WEEKDAY(A289,3))</f>
        <v/>
      </c>
    </row>
    <row r="290">
      <c r="A290" s="12" t="n">
        <v>46001</v>
      </c>
      <c r="B290" s="13">
        <f>IF(ISNUMBER(A290),CHOOSE(WEEKDAY(A290),"일","월","화","수","목","금","토"),"")</f>
        <v/>
      </c>
      <c r="C290" s="14" t="n">
        <v>639700</v>
      </c>
      <c r="D290" s="14" t="n">
        <v>73000</v>
      </c>
      <c r="E290" s="14" t="n">
        <v>7800</v>
      </c>
      <c r="F290" s="14" t="n">
        <v>156300</v>
      </c>
      <c r="G290" s="14" t="n">
        <v>80800</v>
      </c>
      <c r="H290" s="14" t="n">
        <v>32400</v>
      </c>
      <c r="I290" s="15">
        <f>IF(OR(A290="",NOT(N290="")),"",SUM(C290:H290))</f>
        <v/>
      </c>
      <c r="J290" s="16">
        <f>IF(I290="","",SUM(C290:E290))</f>
        <v/>
      </c>
      <c r="K290" s="16">
        <f>IF(I290="","",SUM(F290:H290))</f>
        <v/>
      </c>
      <c r="L290" s="14" t="n">
        <v>68</v>
      </c>
      <c r="M290" s="17" t="n"/>
      <c r="N290" s="18">
        <f>IF(COUNTA(A290,C290:H290,L290)=0,"",IF(NOT(ISNUMBER(A290)),"날짜를 확인하세요",IF(A290&gt;TODAY(),"오늘 이후 날짜예요",IF(COUNTIF($A$6:$A$1505,A290)&gt;1,"같은 날짜가 또 있어요",IF(COUNT(C290:H290)&lt;COUNTA(C290:H290),"금액에 글자가 있어요",IF(COUNTA(C290:H290)=0,"금액이 비었어요",IF(COUNTIF(C290:H290,"&lt;0")&gt;0,"금액이 0보다 작아요",IF(AND(L290&lt;&gt;"",OR(NOT(ISNUMBER(L290)),L290&lt;0,L290&lt;&gt;INT(N(L290)))),"손님 수를 확인하세요",""))))))))</f>
        <v/>
      </c>
      <c r="P290">
        <f>IF(I290="","",WEEKDAY(A290,2))</f>
        <v/>
      </c>
      <c r="Q290" s="19">
        <f>IF(I290="","",A290-WEEKDAY(A290,3))</f>
        <v/>
      </c>
    </row>
    <row r="291">
      <c r="A291" s="12" t="n">
        <v>46002</v>
      </c>
      <c r="B291" s="13">
        <f>IF(ISNUMBER(A291),CHOOSE(WEEKDAY(A291),"일","월","화","수","목","금","토"),"")</f>
        <v/>
      </c>
      <c r="C291" s="14" t="n">
        <v>647200</v>
      </c>
      <c r="D291" s="14" t="n">
        <v>89800</v>
      </c>
      <c r="E291" s="14" t="n">
        <v>36900</v>
      </c>
      <c r="F291" s="14" t="n">
        <v>220700</v>
      </c>
      <c r="G291" s="14" t="n">
        <v>114200</v>
      </c>
      <c r="H291" s="14" t="n">
        <v>45700</v>
      </c>
      <c r="I291" s="15">
        <f>IF(OR(A291="",NOT(N291="")),"",SUM(C291:H291))</f>
        <v/>
      </c>
      <c r="J291" s="16">
        <f>IF(I291="","",SUM(C291:E291))</f>
        <v/>
      </c>
      <c r="K291" s="16">
        <f>IF(I291="","",SUM(F291:H291))</f>
        <v/>
      </c>
      <c r="L291" s="14" t="n">
        <v>76</v>
      </c>
      <c r="M291" s="17" t="n"/>
      <c r="N291" s="18">
        <f>IF(COUNTA(A291,C291:H291,L291)=0,"",IF(NOT(ISNUMBER(A291)),"날짜를 확인하세요",IF(A291&gt;TODAY(),"오늘 이후 날짜예요",IF(COUNTIF($A$6:$A$1505,A291)&gt;1,"같은 날짜가 또 있어요",IF(COUNT(C291:H291)&lt;COUNTA(C291:H291),"금액에 글자가 있어요",IF(COUNTA(C291:H291)=0,"금액이 비었어요",IF(COUNTIF(C291:H291,"&lt;0")&gt;0,"금액이 0보다 작아요",IF(AND(L291&lt;&gt;"",OR(NOT(ISNUMBER(L291)),L291&lt;0,L291&lt;&gt;INT(N(L291)))),"손님 수를 확인하세요",""))))))))</f>
        <v/>
      </c>
      <c r="P291">
        <f>IF(I291="","",WEEKDAY(A291,2))</f>
        <v/>
      </c>
      <c r="Q291" s="19">
        <f>IF(I291="","",A291-WEEKDAY(A291,3))</f>
        <v/>
      </c>
    </row>
    <row r="292">
      <c r="A292" s="12" t="n">
        <v>46003</v>
      </c>
      <c r="B292" s="13">
        <f>IF(ISNUMBER(A292),CHOOSE(WEEKDAY(A292),"일","월","화","수","목","금","토"),"")</f>
        <v/>
      </c>
      <c r="C292" s="14" t="n">
        <v>595500</v>
      </c>
      <c r="D292" s="14" t="n">
        <v>85800</v>
      </c>
      <c r="E292" s="14" t="n">
        <v>12400</v>
      </c>
      <c r="F292" s="14" t="n">
        <v>329300</v>
      </c>
      <c r="G292" s="14" t="n">
        <v>170300</v>
      </c>
      <c r="H292" s="14" t="n">
        <v>68200</v>
      </c>
      <c r="I292" s="15">
        <f>IF(OR(A292="",NOT(N292="")),"",SUM(C292:H292))</f>
        <v/>
      </c>
      <c r="J292" s="16">
        <f>IF(I292="","",SUM(C292:E292))</f>
        <v/>
      </c>
      <c r="K292" s="16">
        <f>IF(I292="","",SUM(F292:H292))</f>
        <v/>
      </c>
      <c r="L292" s="14" t="n">
        <v>78</v>
      </c>
      <c r="M292" s="17" t="inlineStr">
        <is>
          <t>비</t>
        </is>
      </c>
      <c r="N292" s="18">
        <f>IF(COUNTA(A292,C292:H292,L292)=0,"",IF(NOT(ISNUMBER(A292)),"날짜를 확인하세요",IF(A292&gt;TODAY(),"오늘 이후 날짜예요",IF(COUNTIF($A$6:$A$1505,A292)&gt;1,"같은 날짜가 또 있어요",IF(COUNT(C292:H292)&lt;COUNTA(C292:H292),"금액에 글자가 있어요",IF(COUNTA(C292:H292)=0,"금액이 비었어요",IF(COUNTIF(C292:H292,"&lt;0")&gt;0,"금액이 0보다 작아요",IF(AND(L292&lt;&gt;"",OR(NOT(ISNUMBER(L292)),L292&lt;0,L292&lt;&gt;INT(N(L292)))),"손님 수를 확인하세요",""))))))))</f>
        <v/>
      </c>
      <c r="P292">
        <f>IF(I292="","",WEEKDAY(A292,2))</f>
        <v/>
      </c>
      <c r="Q292" s="19">
        <f>IF(I292="","",A292-WEEKDAY(A292,3))</f>
        <v/>
      </c>
    </row>
    <row r="293">
      <c r="A293" s="12" t="n">
        <v>46004</v>
      </c>
      <c r="B293" s="13">
        <f>IF(ISNUMBER(A293),CHOOSE(WEEKDAY(A293),"일","월","화","수","목","금","토"),"")</f>
        <v/>
      </c>
      <c r="C293" s="14" t="n">
        <v>681300</v>
      </c>
      <c r="D293" s="14" t="n">
        <v>84600</v>
      </c>
      <c r="E293" s="14" t="n">
        <v>30200</v>
      </c>
      <c r="F293" s="14" t="n">
        <v>246200</v>
      </c>
      <c r="G293" s="14" t="n">
        <v>127300</v>
      </c>
      <c r="H293" s="14" t="n">
        <v>50900</v>
      </c>
      <c r="I293" s="15">
        <f>IF(OR(A293="",NOT(N293="")),"",SUM(C293:H293))</f>
        <v/>
      </c>
      <c r="J293" s="16">
        <f>IF(I293="","",SUM(C293:E293))</f>
        <v/>
      </c>
      <c r="K293" s="16">
        <f>IF(I293="","",SUM(F293:H293))</f>
        <v/>
      </c>
      <c r="L293" s="14" t="n">
        <v>80</v>
      </c>
      <c r="M293" s="17" t="n"/>
      <c r="N293" s="18">
        <f>IF(COUNTA(A293,C293:H293,L293)=0,"",IF(NOT(ISNUMBER(A293)),"날짜를 확인하세요",IF(A293&gt;TODAY(),"오늘 이후 날짜예요",IF(COUNTIF($A$6:$A$1505,A293)&gt;1,"같은 날짜가 또 있어요",IF(COUNT(C293:H293)&lt;COUNTA(C293:H293),"금액에 글자가 있어요",IF(COUNTA(C293:H293)=0,"금액이 비었어요",IF(COUNTIF(C293:H293,"&lt;0")&gt;0,"금액이 0보다 작아요",IF(AND(L293&lt;&gt;"",OR(NOT(ISNUMBER(L293)),L293&lt;0,L293&lt;&gt;INT(N(L293)))),"손님 수를 확인하세요",""))))))))</f>
        <v/>
      </c>
      <c r="P293">
        <f>IF(I293="","",WEEKDAY(A293,2))</f>
        <v/>
      </c>
      <c r="Q293" s="19">
        <f>IF(I293="","",A293-WEEKDAY(A293,3))</f>
        <v/>
      </c>
    </row>
    <row r="294">
      <c r="A294" s="12" t="n">
        <v>46006</v>
      </c>
      <c r="B294" s="13">
        <f>IF(ISNUMBER(A294),CHOOSE(WEEKDAY(A294),"일","월","화","수","목","금","토"),"")</f>
        <v/>
      </c>
      <c r="C294" s="14" t="n">
        <v>608500</v>
      </c>
      <c r="D294" s="14" t="n">
        <v>63000</v>
      </c>
      <c r="E294" s="14" t="n">
        <v>23700</v>
      </c>
      <c r="F294" s="14" t="n">
        <v>143400</v>
      </c>
      <c r="G294" s="14" t="n">
        <v>74200</v>
      </c>
      <c r="H294" s="14" t="n">
        <v>29700</v>
      </c>
      <c r="I294" s="15">
        <f>IF(OR(A294="",NOT(N294="")),"",SUM(C294:H294))</f>
        <v/>
      </c>
      <c r="J294" s="16">
        <f>IF(I294="","",SUM(C294:E294))</f>
        <v/>
      </c>
      <c r="K294" s="16">
        <f>IF(I294="","",SUM(F294:H294))</f>
        <v/>
      </c>
      <c r="L294" s="14" t="n">
        <v>63</v>
      </c>
      <c r="M294" s="17" t="n"/>
      <c r="N294" s="18">
        <f>IF(COUNTA(A294,C294:H294,L294)=0,"",IF(NOT(ISNUMBER(A294)),"날짜를 확인하세요",IF(A294&gt;TODAY(),"오늘 이후 날짜예요",IF(COUNTIF($A$6:$A$1505,A294)&gt;1,"같은 날짜가 또 있어요",IF(COUNT(C294:H294)&lt;COUNTA(C294:H294),"금액에 글자가 있어요",IF(COUNTA(C294:H294)=0,"금액이 비었어요",IF(COUNTIF(C294:H294,"&lt;0")&gt;0,"금액이 0보다 작아요",IF(AND(L294&lt;&gt;"",OR(NOT(ISNUMBER(L294)),L294&lt;0,L294&lt;&gt;INT(N(L294)))),"손님 수를 확인하세요",""))))))))</f>
        <v/>
      </c>
      <c r="P294">
        <f>IF(I294="","",WEEKDAY(A294,2))</f>
        <v/>
      </c>
      <c r="Q294" s="19">
        <f>IF(I294="","",A294-WEEKDAY(A294,3))</f>
        <v/>
      </c>
    </row>
    <row r="295">
      <c r="A295" s="12" t="n">
        <v>46007</v>
      </c>
      <c r="B295" s="13">
        <f>IF(ISNUMBER(A295),CHOOSE(WEEKDAY(A295),"일","월","화","수","목","금","토"),"")</f>
        <v/>
      </c>
      <c r="C295" s="14" t="n">
        <v>507500</v>
      </c>
      <c r="D295" s="14" t="n">
        <v>84400</v>
      </c>
      <c r="E295" s="14" t="n">
        <v>14900</v>
      </c>
      <c r="F295" s="14" t="n">
        <v>156700</v>
      </c>
      <c r="G295" s="14" t="n">
        <v>81100</v>
      </c>
      <c r="H295" s="14" t="n">
        <v>32400</v>
      </c>
      <c r="I295" s="15">
        <f>IF(OR(A295="",NOT(N295="")),"",SUM(C295:H295))</f>
        <v/>
      </c>
      <c r="J295" s="16">
        <f>IF(I295="","",SUM(C295:E295))</f>
        <v/>
      </c>
      <c r="K295" s="16">
        <f>IF(I295="","",SUM(F295:H295))</f>
        <v/>
      </c>
      <c r="L295" s="14" t="n">
        <v>56</v>
      </c>
      <c r="M295" s="17" t="n"/>
      <c r="N295" s="18">
        <f>IF(COUNTA(A295,C295:H295,L295)=0,"",IF(NOT(ISNUMBER(A295)),"날짜를 확인하세요",IF(A295&gt;TODAY(),"오늘 이후 날짜예요",IF(COUNTIF($A$6:$A$1505,A295)&gt;1,"같은 날짜가 또 있어요",IF(COUNT(C295:H295)&lt;COUNTA(C295:H295),"금액에 글자가 있어요",IF(COUNTA(C295:H295)=0,"금액이 비었어요",IF(COUNTIF(C295:H295,"&lt;0")&gt;0,"금액이 0보다 작아요",IF(AND(L295&lt;&gt;"",OR(NOT(ISNUMBER(L295)),L295&lt;0,L295&lt;&gt;INT(N(L295)))),"손님 수를 확인하세요",""))))))))</f>
        <v/>
      </c>
      <c r="P295">
        <f>IF(I295="","",WEEKDAY(A295,2))</f>
        <v/>
      </c>
      <c r="Q295" s="19">
        <f>IF(I295="","",A295-WEEKDAY(A295,3))</f>
        <v/>
      </c>
    </row>
    <row r="296">
      <c r="A296" s="12" t="n">
        <v>46008</v>
      </c>
      <c r="B296" s="13">
        <f>IF(ISNUMBER(A296),CHOOSE(WEEKDAY(A296),"일","월","화","수","목","금","토"),"")</f>
        <v/>
      </c>
      <c r="C296" s="14" t="n">
        <v>505100</v>
      </c>
      <c r="D296" s="14" t="n">
        <v>52800</v>
      </c>
      <c r="E296" s="14" t="n">
        <v>11700</v>
      </c>
      <c r="F296" s="14" t="n">
        <v>153900</v>
      </c>
      <c r="G296" s="14" t="n">
        <v>79600</v>
      </c>
      <c r="H296" s="14" t="n">
        <v>31900</v>
      </c>
      <c r="I296" s="15">
        <f>IF(OR(A296="",NOT(N296="")),"",SUM(C296:H296))</f>
        <v/>
      </c>
      <c r="J296" s="16">
        <f>IF(I296="","",SUM(C296:E296))</f>
        <v/>
      </c>
      <c r="K296" s="16">
        <f>IF(I296="","",SUM(F296:H296))</f>
        <v/>
      </c>
      <c r="L296" s="14" t="n">
        <v>55</v>
      </c>
      <c r="M296" s="17" t="n"/>
      <c r="N296" s="18">
        <f>IF(COUNTA(A296,C296:H296,L296)=0,"",IF(NOT(ISNUMBER(A296)),"날짜를 확인하세요",IF(A296&gt;TODAY(),"오늘 이후 날짜예요",IF(COUNTIF($A$6:$A$1505,A296)&gt;1,"같은 날짜가 또 있어요",IF(COUNT(C296:H296)&lt;COUNTA(C296:H296),"금액에 글자가 있어요",IF(COUNTA(C296:H296)=0,"금액이 비었어요",IF(COUNTIF(C296:H296,"&lt;0")&gt;0,"금액이 0보다 작아요",IF(AND(L296&lt;&gt;"",OR(NOT(ISNUMBER(L296)),L296&lt;0,L296&lt;&gt;INT(N(L296)))),"손님 수를 확인하세요",""))))))))</f>
        <v/>
      </c>
      <c r="P296">
        <f>IF(I296="","",WEEKDAY(A296,2))</f>
        <v/>
      </c>
      <c r="Q296" s="19">
        <f>IF(I296="","",A296-WEEKDAY(A296,3))</f>
        <v/>
      </c>
    </row>
    <row r="297">
      <c r="A297" s="12" t="n">
        <v>46009</v>
      </c>
      <c r="B297" s="13">
        <f>IF(ISNUMBER(A297),CHOOSE(WEEKDAY(A297),"일","월","화","수","목","금","토"),"")</f>
        <v/>
      </c>
      <c r="C297" s="14" t="n">
        <v>525600</v>
      </c>
      <c r="D297" s="14" t="n">
        <v>59500</v>
      </c>
      <c r="E297" s="14" t="n">
        <v>13900</v>
      </c>
      <c r="F297" s="14" t="n">
        <v>172300</v>
      </c>
      <c r="G297" s="14" t="n">
        <v>89100</v>
      </c>
      <c r="H297" s="14" t="n">
        <v>35600</v>
      </c>
      <c r="I297" s="15">
        <f>IF(OR(A297="",NOT(N297="")),"",SUM(C297:H297))</f>
        <v/>
      </c>
      <c r="J297" s="16">
        <f>IF(I297="","",SUM(C297:E297))</f>
        <v/>
      </c>
      <c r="K297" s="16">
        <f>IF(I297="","",SUM(F297:H297))</f>
        <v/>
      </c>
      <c r="L297" s="14" t="n">
        <v>61</v>
      </c>
      <c r="M297" s="17" t="n"/>
      <c r="N297" s="18">
        <f>IF(COUNTA(A297,C297:H297,L297)=0,"",IF(NOT(ISNUMBER(A297)),"날짜를 확인하세요",IF(A297&gt;TODAY(),"오늘 이후 날짜예요",IF(COUNTIF($A$6:$A$1505,A297)&gt;1,"같은 날짜가 또 있어요",IF(COUNT(C297:H297)&lt;COUNTA(C297:H297),"금액에 글자가 있어요",IF(COUNTA(C297:H297)=0,"금액이 비었어요",IF(COUNTIF(C297:H297,"&lt;0")&gt;0,"금액이 0보다 작아요",IF(AND(L297&lt;&gt;"",OR(NOT(ISNUMBER(L297)),L297&lt;0,L297&lt;&gt;INT(N(L297)))),"손님 수를 확인하세요",""))))))))</f>
        <v/>
      </c>
      <c r="P297">
        <f>IF(I297="","",WEEKDAY(A297,2))</f>
        <v/>
      </c>
      <c r="Q297" s="19">
        <f>IF(I297="","",A297-WEEKDAY(A297,3))</f>
        <v/>
      </c>
    </row>
    <row r="298">
      <c r="A298" s="12" t="n">
        <v>46010</v>
      </c>
      <c r="B298" s="13">
        <f>IF(ISNUMBER(A298),CHOOSE(WEEKDAY(A298),"일","월","화","수","목","금","토"),"")</f>
        <v/>
      </c>
      <c r="C298" s="14" t="n">
        <v>713000</v>
      </c>
      <c r="D298" s="14" t="n">
        <v>78100</v>
      </c>
      <c r="E298" s="14" t="n">
        <v>3800</v>
      </c>
      <c r="F298" s="14" t="n">
        <v>272900</v>
      </c>
      <c r="G298" s="14" t="n">
        <v>141200</v>
      </c>
      <c r="H298" s="14" t="n">
        <v>56500</v>
      </c>
      <c r="I298" s="15">
        <f>IF(OR(A298="",NOT(N298="")),"",SUM(C298:H298))</f>
        <v/>
      </c>
      <c r="J298" s="16">
        <f>IF(I298="","",SUM(C298:E298))</f>
        <v/>
      </c>
      <c r="K298" s="16">
        <f>IF(I298="","",SUM(F298:H298))</f>
        <v/>
      </c>
      <c r="L298" s="14" t="n">
        <v>81</v>
      </c>
      <c r="M298" s="17" t="n"/>
      <c r="N298" s="18">
        <f>IF(COUNTA(A298,C298:H298,L298)=0,"",IF(NOT(ISNUMBER(A298)),"날짜를 확인하세요",IF(A298&gt;TODAY(),"오늘 이후 날짜예요",IF(COUNTIF($A$6:$A$1505,A298)&gt;1,"같은 날짜가 또 있어요",IF(COUNT(C298:H298)&lt;COUNTA(C298:H298),"금액에 글자가 있어요",IF(COUNTA(C298:H298)=0,"금액이 비었어요",IF(COUNTIF(C298:H298,"&lt;0")&gt;0,"금액이 0보다 작아요",IF(AND(L298&lt;&gt;"",OR(NOT(ISNUMBER(L298)),L298&lt;0,L298&lt;&gt;INT(N(L298)))),"손님 수를 확인하세요",""))))))))</f>
        <v/>
      </c>
      <c r="P298">
        <f>IF(I298="","",WEEKDAY(A298,2))</f>
        <v/>
      </c>
      <c r="Q298" s="19">
        <f>IF(I298="","",A298-WEEKDAY(A298,3))</f>
        <v/>
      </c>
    </row>
    <row r="299">
      <c r="A299" s="12" t="n">
        <v>46011</v>
      </c>
      <c r="B299" s="13">
        <f>IF(ISNUMBER(A299),CHOOSE(WEEKDAY(A299),"일","월","화","수","목","금","토"),"")</f>
        <v/>
      </c>
      <c r="C299" s="14" t="n">
        <v>932300</v>
      </c>
      <c r="D299" s="14" t="n">
        <v>100500</v>
      </c>
      <c r="E299" s="14" t="n">
        <v>40300</v>
      </c>
      <c r="F299" s="14" t="n">
        <v>272000</v>
      </c>
      <c r="G299" s="14" t="n">
        <v>140700</v>
      </c>
      <c r="H299" s="14" t="n">
        <v>56200</v>
      </c>
      <c r="I299" s="15">
        <f>IF(OR(A299="",NOT(N299="")),"",SUM(C299:H299))</f>
        <v/>
      </c>
      <c r="J299" s="16">
        <f>IF(I299="","",SUM(C299:E299))</f>
        <v/>
      </c>
      <c r="K299" s="16">
        <f>IF(I299="","",SUM(F299:H299))</f>
        <v/>
      </c>
      <c r="L299" s="14" t="n">
        <v>103</v>
      </c>
      <c r="M299" s="17" t="n"/>
      <c r="N299" s="18">
        <f>IF(COUNTA(A299,C299:H299,L299)=0,"",IF(NOT(ISNUMBER(A299)),"날짜를 확인하세요",IF(A299&gt;TODAY(),"오늘 이후 날짜예요",IF(COUNTIF($A$6:$A$1505,A299)&gt;1,"같은 날짜가 또 있어요",IF(COUNT(C299:H299)&lt;COUNTA(C299:H299),"금액에 글자가 있어요",IF(COUNTA(C299:H299)=0,"금액이 비었어요",IF(COUNTIF(C299:H299,"&lt;0")&gt;0,"금액이 0보다 작아요",IF(AND(L299&lt;&gt;"",OR(NOT(ISNUMBER(L299)),L299&lt;0,L299&lt;&gt;INT(N(L299)))),"손님 수를 확인하세요",""))))))))</f>
        <v/>
      </c>
      <c r="P299">
        <f>IF(I299="","",WEEKDAY(A299,2))</f>
        <v/>
      </c>
      <c r="Q299" s="19">
        <f>IF(I299="","",A299-WEEKDAY(A299,3))</f>
        <v/>
      </c>
    </row>
    <row r="300">
      <c r="A300" s="12" t="n">
        <v>46013</v>
      </c>
      <c r="B300" s="13">
        <f>IF(ISNUMBER(A300),CHOOSE(WEEKDAY(A300),"일","월","화","수","목","금","토"),"")</f>
        <v/>
      </c>
      <c r="C300" s="14" t="n">
        <v>679000</v>
      </c>
      <c r="D300" s="14" t="n">
        <v>84800</v>
      </c>
      <c r="E300" s="14" t="n">
        <v>25300</v>
      </c>
      <c r="F300" s="14" t="n">
        <v>211600</v>
      </c>
      <c r="G300" s="14" t="n">
        <v>109500</v>
      </c>
      <c r="H300" s="14" t="n">
        <v>43800</v>
      </c>
      <c r="I300" s="15">
        <f>IF(OR(A300="",NOT(N300="")),"",SUM(C300:H300))</f>
        <v/>
      </c>
      <c r="J300" s="16">
        <f>IF(I300="","",SUM(C300:E300))</f>
        <v/>
      </c>
      <c r="K300" s="16">
        <f>IF(I300="","",SUM(F300:H300))</f>
        <v/>
      </c>
      <c r="L300" s="14" t="n">
        <v>75</v>
      </c>
      <c r="M300" s="17" t="n"/>
      <c r="N300" s="18">
        <f>IF(COUNTA(A300,C300:H300,L300)=0,"",IF(NOT(ISNUMBER(A300)),"날짜를 확인하세요",IF(A300&gt;TODAY(),"오늘 이후 날짜예요",IF(COUNTIF($A$6:$A$1505,A300)&gt;1,"같은 날짜가 또 있어요",IF(COUNT(C300:H300)&lt;COUNTA(C300:H300),"금액에 글자가 있어요",IF(COUNTA(C300:H300)=0,"금액이 비었어요",IF(COUNTIF(C300:H300,"&lt;0")&gt;0,"금액이 0보다 작아요",IF(AND(L300&lt;&gt;"",OR(NOT(ISNUMBER(L300)),L300&lt;0,L300&lt;&gt;INT(N(L300)))),"손님 수를 확인하세요",""))))))))</f>
        <v/>
      </c>
      <c r="P300">
        <f>IF(I300="","",WEEKDAY(A300,2))</f>
        <v/>
      </c>
      <c r="Q300" s="19">
        <f>IF(I300="","",A300-WEEKDAY(A300,3))</f>
        <v/>
      </c>
    </row>
    <row r="301">
      <c r="A301" s="12" t="n">
        <v>46014</v>
      </c>
      <c r="B301" s="13">
        <f>IF(ISNUMBER(A301),CHOOSE(WEEKDAY(A301),"일","월","화","수","목","금","토"),"")</f>
        <v/>
      </c>
      <c r="C301" s="14" t="n">
        <v>650300</v>
      </c>
      <c r="D301" s="14" t="n">
        <v>71200</v>
      </c>
      <c r="E301" s="14" t="n">
        <v>27000</v>
      </c>
      <c r="F301" s="14" t="n">
        <v>166800</v>
      </c>
      <c r="G301" s="14" t="n">
        <v>86200</v>
      </c>
      <c r="H301" s="14" t="n">
        <v>34500</v>
      </c>
      <c r="I301" s="15">
        <f>IF(OR(A301="",NOT(N301="")),"",SUM(C301:H301))</f>
        <v/>
      </c>
      <c r="J301" s="16">
        <f>IF(I301="","",SUM(C301:E301))</f>
        <v/>
      </c>
      <c r="K301" s="16">
        <f>IF(I301="","",SUM(F301:H301))</f>
        <v/>
      </c>
      <c r="L301" s="14" t="n">
        <v>70</v>
      </c>
      <c r="M301" s="17" t="n"/>
      <c r="N301" s="18">
        <f>IF(COUNTA(A301,C301:H301,L301)=0,"",IF(NOT(ISNUMBER(A301)),"날짜를 확인하세요",IF(A301&gt;TODAY(),"오늘 이후 날짜예요",IF(COUNTIF($A$6:$A$1505,A301)&gt;1,"같은 날짜가 또 있어요",IF(COUNT(C301:H301)&lt;COUNTA(C301:H301),"금액에 글자가 있어요",IF(COUNTA(C301:H301)=0,"금액이 비었어요",IF(COUNTIF(C301:H301,"&lt;0")&gt;0,"금액이 0보다 작아요",IF(AND(L301&lt;&gt;"",OR(NOT(ISNUMBER(L301)),L301&lt;0,L301&lt;&gt;INT(N(L301)))),"손님 수를 확인하세요",""))))))))</f>
        <v/>
      </c>
      <c r="P301">
        <f>IF(I301="","",WEEKDAY(A301,2))</f>
        <v/>
      </c>
      <c r="Q301" s="19">
        <f>IF(I301="","",A301-WEEKDAY(A301,3))</f>
        <v/>
      </c>
    </row>
    <row r="302">
      <c r="A302" s="12" t="n">
        <v>46015</v>
      </c>
      <c r="B302" s="13">
        <f>IF(ISNUMBER(A302),CHOOSE(WEEKDAY(A302),"일","월","화","수","목","금","토"),"")</f>
        <v/>
      </c>
      <c r="C302" s="14" t="n">
        <v>662500</v>
      </c>
      <c r="D302" s="14" t="n">
        <v>54000</v>
      </c>
      <c r="E302" s="14" t="n">
        <v>30600</v>
      </c>
      <c r="F302" s="14" t="n">
        <v>150200</v>
      </c>
      <c r="G302" s="14" t="n">
        <v>77700</v>
      </c>
      <c r="H302" s="14" t="n">
        <v>31000</v>
      </c>
      <c r="I302" s="15">
        <f>IF(OR(A302="",NOT(N302="")),"",SUM(C302:H302))</f>
        <v/>
      </c>
      <c r="J302" s="16">
        <f>IF(I302="","",SUM(C302:E302))</f>
        <v/>
      </c>
      <c r="K302" s="16">
        <f>IF(I302="","",SUM(F302:H302))</f>
        <v/>
      </c>
      <c r="L302" s="14" t="n">
        <v>71</v>
      </c>
      <c r="M302" s="17" t="n"/>
      <c r="N302" s="18">
        <f>IF(COUNTA(A302,C302:H302,L302)=0,"",IF(NOT(ISNUMBER(A302)),"날짜를 확인하세요",IF(A302&gt;TODAY(),"오늘 이후 날짜예요",IF(COUNTIF($A$6:$A$1505,A302)&gt;1,"같은 날짜가 또 있어요",IF(COUNT(C302:H302)&lt;COUNTA(C302:H302),"금액에 글자가 있어요",IF(COUNTA(C302:H302)=0,"금액이 비었어요",IF(COUNTIF(C302:H302,"&lt;0")&gt;0,"금액이 0보다 작아요",IF(AND(L302&lt;&gt;"",OR(NOT(ISNUMBER(L302)),L302&lt;0,L302&lt;&gt;INT(N(L302)))),"손님 수를 확인하세요",""))))))))</f>
        <v/>
      </c>
      <c r="P302">
        <f>IF(I302="","",WEEKDAY(A302,2))</f>
        <v/>
      </c>
      <c r="Q302" s="19">
        <f>IF(I302="","",A302-WEEKDAY(A302,3))</f>
        <v/>
      </c>
    </row>
    <row r="303">
      <c r="A303" s="12" t="n">
        <v>46016</v>
      </c>
      <c r="B303" s="13">
        <f>IF(ISNUMBER(A303),CHOOSE(WEEKDAY(A303),"일","월","화","수","목","금","토"),"")</f>
        <v/>
      </c>
      <c r="C303" s="14" t="n">
        <v>628500</v>
      </c>
      <c r="D303" s="14" t="n">
        <v>100200</v>
      </c>
      <c r="E303" s="14" t="n">
        <v>30000</v>
      </c>
      <c r="F303" s="14" t="n">
        <v>222300</v>
      </c>
      <c r="G303" s="14" t="n">
        <v>115000</v>
      </c>
      <c r="H303" s="14" t="n">
        <v>46000</v>
      </c>
      <c r="I303" s="15">
        <f>IF(OR(A303="",NOT(N303="")),"",SUM(C303:H303))</f>
        <v/>
      </c>
      <c r="J303" s="16">
        <f>IF(I303="","",SUM(C303:E303))</f>
        <v/>
      </c>
      <c r="K303" s="16">
        <f>IF(I303="","",SUM(F303:H303))</f>
        <v/>
      </c>
      <c r="L303" s="14" t="n">
        <v>75</v>
      </c>
      <c r="M303" s="17" t="n"/>
      <c r="N303" s="18">
        <f>IF(COUNTA(A303,C303:H303,L303)=0,"",IF(NOT(ISNUMBER(A303)),"날짜를 확인하세요",IF(A303&gt;TODAY(),"오늘 이후 날짜예요",IF(COUNTIF($A$6:$A$1505,A303)&gt;1,"같은 날짜가 또 있어요",IF(COUNT(C303:H303)&lt;COUNTA(C303:H303),"금액에 글자가 있어요",IF(COUNTA(C303:H303)=0,"금액이 비었어요",IF(COUNTIF(C303:H303,"&lt;0")&gt;0,"금액이 0보다 작아요",IF(AND(L303&lt;&gt;"",OR(NOT(ISNUMBER(L303)),L303&lt;0,L303&lt;&gt;INT(N(L303)))),"손님 수를 확인하세요",""))))))))</f>
        <v/>
      </c>
      <c r="P303">
        <f>IF(I303="","",WEEKDAY(A303,2))</f>
        <v/>
      </c>
      <c r="Q303" s="19">
        <f>IF(I303="","",A303-WEEKDAY(A303,3))</f>
        <v/>
      </c>
    </row>
    <row r="304">
      <c r="A304" s="12" t="n">
        <v>46017</v>
      </c>
      <c r="B304" s="13">
        <f>IF(ISNUMBER(A304),CHOOSE(WEEKDAY(A304),"일","월","화","수","목","금","토"),"")</f>
        <v/>
      </c>
      <c r="C304" s="14" t="n">
        <v>677400</v>
      </c>
      <c r="D304" s="14" t="n">
        <v>82700</v>
      </c>
      <c r="E304" s="14" t="n">
        <v>10200</v>
      </c>
      <c r="F304" s="14" t="n">
        <v>246000</v>
      </c>
      <c r="G304" s="14" t="n">
        <v>127300</v>
      </c>
      <c r="H304" s="14" t="n">
        <v>50900</v>
      </c>
      <c r="I304" s="15">
        <f>IF(OR(A304="",NOT(N304="")),"",SUM(C304:H304))</f>
        <v/>
      </c>
      <c r="J304" s="16">
        <f>IF(I304="","",SUM(C304:E304))</f>
        <v/>
      </c>
      <c r="K304" s="16">
        <f>IF(I304="","",SUM(F304:H304))</f>
        <v/>
      </c>
      <c r="L304" s="14" t="n">
        <v>76</v>
      </c>
      <c r="M304" s="17" t="n"/>
      <c r="N304" s="18">
        <f>IF(COUNTA(A304,C304:H304,L304)=0,"",IF(NOT(ISNUMBER(A304)),"날짜를 확인하세요",IF(A304&gt;TODAY(),"오늘 이후 날짜예요",IF(COUNTIF($A$6:$A$1505,A304)&gt;1,"같은 날짜가 또 있어요",IF(COUNT(C304:H304)&lt;COUNTA(C304:H304),"금액에 글자가 있어요",IF(COUNTA(C304:H304)=0,"금액이 비었어요",IF(COUNTIF(C304:H304,"&lt;0")&gt;0,"금액이 0보다 작아요",IF(AND(L304&lt;&gt;"",OR(NOT(ISNUMBER(L304)),L304&lt;0,L304&lt;&gt;INT(N(L304)))),"손님 수를 확인하세요",""))))))))</f>
        <v/>
      </c>
      <c r="P304">
        <f>IF(I304="","",WEEKDAY(A304,2))</f>
        <v/>
      </c>
      <c r="Q304" s="19">
        <f>IF(I304="","",A304-WEEKDAY(A304,3))</f>
        <v/>
      </c>
    </row>
    <row r="305">
      <c r="A305" s="12" t="n">
        <v>46018</v>
      </c>
      <c r="B305" s="13">
        <f>IF(ISNUMBER(A305),CHOOSE(WEEKDAY(A305),"일","월","화","수","목","금","토"),"")</f>
        <v/>
      </c>
      <c r="C305" s="14" t="n">
        <v>845400</v>
      </c>
      <c r="D305" s="14" t="n">
        <v>97100</v>
      </c>
      <c r="E305" s="14" t="n">
        <v>28800</v>
      </c>
      <c r="F305" s="14" t="n">
        <v>324000</v>
      </c>
      <c r="G305" s="14" t="n">
        <v>167600</v>
      </c>
      <c r="H305" s="14" t="n">
        <v>67100</v>
      </c>
      <c r="I305" s="15">
        <f>IF(OR(A305="",NOT(N305="")),"",SUM(C305:H305))</f>
        <v/>
      </c>
      <c r="J305" s="16">
        <f>IF(I305="","",SUM(C305:E305))</f>
        <v/>
      </c>
      <c r="K305" s="16">
        <f>IF(I305="","",SUM(F305:H305))</f>
        <v/>
      </c>
      <c r="L305" s="14" t="n">
        <v>99</v>
      </c>
      <c r="M305" s="17" t="n"/>
      <c r="N305" s="18">
        <f>IF(COUNTA(A305,C305:H305,L305)=0,"",IF(NOT(ISNUMBER(A305)),"날짜를 확인하세요",IF(A305&gt;TODAY(),"오늘 이후 날짜예요",IF(COUNTIF($A$6:$A$1505,A305)&gt;1,"같은 날짜가 또 있어요",IF(COUNT(C305:H305)&lt;COUNTA(C305:H305),"금액에 글자가 있어요",IF(COUNTA(C305:H305)=0,"금액이 비었어요",IF(COUNTIF(C305:H305,"&lt;0")&gt;0,"금액이 0보다 작아요",IF(AND(L305&lt;&gt;"",OR(NOT(ISNUMBER(L305)),L305&lt;0,L305&lt;&gt;INT(N(L305)))),"손님 수를 확인하세요",""))))))))</f>
        <v/>
      </c>
      <c r="P305">
        <f>IF(I305="","",WEEKDAY(A305,2))</f>
        <v/>
      </c>
      <c r="Q305" s="19">
        <f>IF(I305="","",A305-WEEKDAY(A305,3))</f>
        <v/>
      </c>
    </row>
    <row r="306">
      <c r="A306" s="12" t="n">
        <v>46020</v>
      </c>
      <c r="B306" s="13">
        <f>IF(ISNUMBER(A306),CHOOSE(WEEKDAY(A306),"일","월","화","수","목","금","토"),"")</f>
        <v/>
      </c>
      <c r="C306" s="14" t="n">
        <v>680700</v>
      </c>
      <c r="D306" s="14" t="n">
        <v>76100</v>
      </c>
      <c r="E306" s="14" t="n">
        <v>15800</v>
      </c>
      <c r="F306" s="14" t="n">
        <v>211400</v>
      </c>
      <c r="G306" s="14" t="n">
        <v>109300</v>
      </c>
      <c r="H306" s="14" t="n">
        <v>43700</v>
      </c>
      <c r="I306" s="15">
        <f>IF(OR(A306="",NOT(N306="")),"",SUM(C306:H306))</f>
        <v/>
      </c>
      <c r="J306" s="16">
        <f>IF(I306="","",SUM(C306:E306))</f>
        <v/>
      </c>
      <c r="K306" s="16">
        <f>IF(I306="","",SUM(F306:H306))</f>
        <v/>
      </c>
      <c r="L306" s="14" t="n">
        <v>78</v>
      </c>
      <c r="M306" s="17" t="n"/>
      <c r="N306" s="18">
        <f>IF(COUNTA(A306,C306:H306,L306)=0,"",IF(NOT(ISNUMBER(A306)),"날짜를 확인하세요",IF(A306&gt;TODAY(),"오늘 이후 날짜예요",IF(COUNTIF($A$6:$A$1505,A306)&gt;1,"같은 날짜가 또 있어요",IF(COUNT(C306:H306)&lt;COUNTA(C306:H306),"금액에 글자가 있어요",IF(COUNTA(C306:H306)=0,"금액이 비었어요",IF(COUNTIF(C306:H306,"&lt;0")&gt;0,"금액이 0보다 작아요",IF(AND(L306&lt;&gt;"",OR(NOT(ISNUMBER(L306)),L306&lt;0,L306&lt;&gt;INT(N(L306)))),"손님 수를 확인하세요",""))))))))</f>
        <v/>
      </c>
      <c r="P306">
        <f>IF(I306="","",WEEKDAY(A306,2))</f>
        <v/>
      </c>
      <c r="Q306" s="19">
        <f>IF(I306="","",A306-WEEKDAY(A306,3))</f>
        <v/>
      </c>
    </row>
    <row r="307">
      <c r="A307" s="12" t="n">
        <v>46021</v>
      </c>
      <c r="B307" s="13">
        <f>IF(ISNUMBER(A307),CHOOSE(WEEKDAY(A307),"일","월","화","수","목","금","토"),"")</f>
        <v/>
      </c>
      <c r="C307" s="14" t="n">
        <v>606900</v>
      </c>
      <c r="D307" s="14" t="n">
        <v>63100</v>
      </c>
      <c r="E307" s="14" t="n">
        <v>26000</v>
      </c>
      <c r="F307" s="14" t="n">
        <v>181200</v>
      </c>
      <c r="G307" s="14" t="n">
        <v>93800</v>
      </c>
      <c r="H307" s="14" t="n">
        <v>37500</v>
      </c>
      <c r="I307" s="15">
        <f>IF(OR(A307="",NOT(N307="")),"",SUM(C307:H307))</f>
        <v/>
      </c>
      <c r="J307" s="16">
        <f>IF(I307="","",SUM(C307:E307))</f>
        <v/>
      </c>
      <c r="K307" s="16">
        <f>IF(I307="","",SUM(F307:H307))</f>
        <v/>
      </c>
      <c r="L307" s="14" t="n">
        <v>67</v>
      </c>
      <c r="M307" s="17" t="n"/>
      <c r="N307" s="18">
        <f>IF(COUNTA(A307,C307:H307,L307)=0,"",IF(NOT(ISNUMBER(A307)),"날짜를 확인하세요",IF(A307&gt;TODAY(),"오늘 이후 날짜예요",IF(COUNTIF($A$6:$A$1505,A307)&gt;1,"같은 날짜가 또 있어요",IF(COUNT(C307:H307)&lt;COUNTA(C307:H307),"금액에 글자가 있어요",IF(COUNTA(C307:H307)=0,"금액이 비었어요",IF(COUNTIF(C307:H307,"&lt;0")&gt;0,"금액이 0보다 작아요",IF(AND(L307&lt;&gt;"",OR(NOT(ISNUMBER(L307)),L307&lt;0,L307&lt;&gt;INT(N(L307)))),"손님 수를 확인하세요",""))))))))</f>
        <v/>
      </c>
      <c r="P307">
        <f>IF(I307="","",WEEKDAY(A307,2))</f>
        <v/>
      </c>
      <c r="Q307" s="19">
        <f>IF(I307="","",A307-WEEKDAY(A307,3))</f>
        <v/>
      </c>
    </row>
    <row r="308">
      <c r="A308" s="12" t="n">
        <v>46022</v>
      </c>
      <c r="B308" s="13">
        <f>IF(ISNUMBER(A308),CHOOSE(WEEKDAY(A308),"일","월","화","수","목","금","토"),"")</f>
        <v/>
      </c>
      <c r="C308" s="14" t="n">
        <v>623300</v>
      </c>
      <c r="D308" s="14" t="n">
        <v>48300</v>
      </c>
      <c r="E308" s="14" t="n">
        <v>28100</v>
      </c>
      <c r="F308" s="14" t="n">
        <v>182000</v>
      </c>
      <c r="G308" s="14" t="n">
        <v>94100</v>
      </c>
      <c r="H308" s="14" t="n">
        <v>37700</v>
      </c>
      <c r="I308" s="15">
        <f>IF(OR(A308="",NOT(N308="")),"",SUM(C308:H308))</f>
        <v/>
      </c>
      <c r="J308" s="16">
        <f>IF(I308="","",SUM(C308:E308))</f>
        <v/>
      </c>
      <c r="K308" s="16">
        <f>IF(I308="","",SUM(F308:H308))</f>
        <v/>
      </c>
      <c r="L308" s="14" t="n">
        <v>66</v>
      </c>
      <c r="M308" s="17" t="n"/>
      <c r="N308" s="18">
        <f>IF(COUNTA(A308,C308:H308,L308)=0,"",IF(NOT(ISNUMBER(A308)),"날짜를 확인하세요",IF(A308&gt;TODAY(),"오늘 이후 날짜예요",IF(COUNTIF($A$6:$A$1505,A308)&gt;1,"같은 날짜가 또 있어요",IF(COUNT(C308:H308)&lt;COUNTA(C308:H308),"금액에 글자가 있어요",IF(COUNTA(C308:H308)=0,"금액이 비었어요",IF(COUNTIF(C308:H308,"&lt;0")&gt;0,"금액이 0보다 작아요",IF(AND(L308&lt;&gt;"",OR(NOT(ISNUMBER(L308)),L308&lt;0,L308&lt;&gt;INT(N(L308)))),"손님 수를 확인하세요",""))))))))</f>
        <v/>
      </c>
      <c r="P308">
        <f>IF(I308="","",WEEKDAY(A308,2))</f>
        <v/>
      </c>
      <c r="Q308" s="19">
        <f>IF(I308="","",A308-WEEKDAY(A308,3))</f>
        <v/>
      </c>
    </row>
    <row r="309">
      <c r="A309" s="12" t="n">
        <v>46023</v>
      </c>
      <c r="B309" s="13">
        <f>IF(ISNUMBER(A309),CHOOSE(WEEKDAY(A309),"일","월","화","수","목","금","토"),"")</f>
        <v/>
      </c>
      <c r="C309" s="14" t="n">
        <v>601500</v>
      </c>
      <c r="D309" s="14" t="n">
        <v>70200</v>
      </c>
      <c r="E309" s="14" t="n">
        <v>14100</v>
      </c>
      <c r="F309" s="14" t="n">
        <v>192400</v>
      </c>
      <c r="G309" s="14" t="n">
        <v>99500</v>
      </c>
      <c r="H309" s="14" t="n">
        <v>39800</v>
      </c>
      <c r="I309" s="15">
        <f>IF(OR(A309="",NOT(N309="")),"",SUM(C309:H309))</f>
        <v/>
      </c>
      <c r="J309" s="16">
        <f>IF(I309="","",SUM(C309:E309))</f>
        <v/>
      </c>
      <c r="K309" s="16">
        <f>IF(I309="","",SUM(F309:H309))</f>
        <v/>
      </c>
      <c r="L309" s="14" t="n">
        <v>67</v>
      </c>
      <c r="M309" s="17" t="n"/>
      <c r="N309" s="18">
        <f>IF(COUNTA(A309,C309:H309,L309)=0,"",IF(NOT(ISNUMBER(A309)),"날짜를 확인하세요",IF(A309&gt;TODAY(),"오늘 이후 날짜예요",IF(COUNTIF($A$6:$A$1505,A309)&gt;1,"같은 날짜가 또 있어요",IF(COUNT(C309:H309)&lt;COUNTA(C309:H309),"금액에 글자가 있어요",IF(COUNTA(C309:H309)=0,"금액이 비었어요",IF(COUNTIF(C309:H309,"&lt;0")&gt;0,"금액이 0보다 작아요",IF(AND(L309&lt;&gt;"",OR(NOT(ISNUMBER(L309)),L309&lt;0,L309&lt;&gt;INT(N(L309)))),"손님 수를 확인하세요",""))))))))</f>
        <v/>
      </c>
      <c r="P309">
        <f>IF(I309="","",WEEKDAY(A309,2))</f>
        <v/>
      </c>
      <c r="Q309" s="19">
        <f>IF(I309="","",A309-WEEKDAY(A309,3))</f>
        <v/>
      </c>
    </row>
    <row r="310">
      <c r="A310" s="12" t="n">
        <v>46024</v>
      </c>
      <c r="B310" s="13">
        <f>IF(ISNUMBER(A310),CHOOSE(WEEKDAY(A310),"일","월","화","수","목","금","토"),"")</f>
        <v/>
      </c>
      <c r="C310" s="14" t="n">
        <v>831200</v>
      </c>
      <c r="D310" s="14" t="n">
        <v>86600</v>
      </c>
      <c r="E310" s="14" t="n">
        <v>12100</v>
      </c>
      <c r="F310" s="14" t="n">
        <v>276700</v>
      </c>
      <c r="G310" s="14" t="n">
        <v>143100</v>
      </c>
      <c r="H310" s="14" t="n">
        <v>57300</v>
      </c>
      <c r="I310" s="15">
        <f>IF(OR(A310="",NOT(N310="")),"",SUM(C310:H310))</f>
        <v/>
      </c>
      <c r="J310" s="16">
        <f>IF(I310="","",SUM(C310:E310))</f>
        <v/>
      </c>
      <c r="K310" s="16">
        <f>IF(I310="","",SUM(F310:H310))</f>
        <v/>
      </c>
      <c r="L310" s="14" t="n">
        <v>91</v>
      </c>
      <c r="M310" s="17" t="n"/>
      <c r="N310" s="18">
        <f>IF(COUNTA(A310,C310:H310,L310)=0,"",IF(NOT(ISNUMBER(A310)),"날짜를 확인하세요",IF(A310&gt;TODAY(),"오늘 이후 날짜예요",IF(COUNTIF($A$6:$A$1505,A310)&gt;1,"같은 날짜가 또 있어요",IF(COUNT(C310:H310)&lt;COUNTA(C310:H310),"금액에 글자가 있어요",IF(COUNTA(C310:H310)=0,"금액이 비었어요",IF(COUNTIF(C310:H310,"&lt;0")&gt;0,"금액이 0보다 작아요",IF(AND(L310&lt;&gt;"",OR(NOT(ISNUMBER(L310)),L310&lt;0,L310&lt;&gt;INT(N(L310)))),"손님 수를 확인하세요",""))))))))</f>
        <v/>
      </c>
      <c r="P310">
        <f>IF(I310="","",WEEKDAY(A310,2))</f>
        <v/>
      </c>
      <c r="Q310" s="19">
        <f>IF(I310="","",A310-WEEKDAY(A310,3))</f>
        <v/>
      </c>
    </row>
    <row r="311">
      <c r="A311" s="12" t="n">
        <v>46025</v>
      </c>
      <c r="B311" s="13">
        <f>IF(ISNUMBER(A311),CHOOSE(WEEKDAY(A311),"일","월","화","수","목","금","토"),"")</f>
        <v/>
      </c>
      <c r="C311" s="14" t="n">
        <v>919000</v>
      </c>
      <c r="D311" s="14" t="n">
        <v>130900</v>
      </c>
      <c r="E311" s="14" t="n">
        <v>28700</v>
      </c>
      <c r="F311" s="14" t="n">
        <v>281200</v>
      </c>
      <c r="G311" s="14" t="n">
        <v>145500</v>
      </c>
      <c r="H311" s="14" t="n">
        <v>58200</v>
      </c>
      <c r="I311" s="15">
        <f>IF(OR(A311="",NOT(N311="")),"",SUM(C311:H311))</f>
        <v/>
      </c>
      <c r="J311" s="16">
        <f>IF(I311="","",SUM(C311:E311))</f>
        <v/>
      </c>
      <c r="K311" s="16">
        <f>IF(I311="","",SUM(F311:H311))</f>
        <v/>
      </c>
      <c r="L311" s="14" t="n">
        <v>106</v>
      </c>
      <c r="M311" s="17" t="n"/>
      <c r="N311" s="18">
        <f>IF(COUNTA(A311,C311:H311,L311)=0,"",IF(NOT(ISNUMBER(A311)),"날짜를 확인하세요",IF(A311&gt;TODAY(),"오늘 이후 날짜예요",IF(COUNTIF($A$6:$A$1505,A311)&gt;1,"같은 날짜가 또 있어요",IF(COUNT(C311:H311)&lt;COUNTA(C311:H311),"금액에 글자가 있어요",IF(COUNTA(C311:H311)=0,"금액이 비었어요",IF(COUNTIF(C311:H311,"&lt;0")&gt;0,"금액이 0보다 작아요",IF(AND(L311&lt;&gt;"",OR(NOT(ISNUMBER(L311)),L311&lt;0,L311&lt;&gt;INT(N(L311)))),"손님 수를 확인하세요",""))))))))</f>
        <v/>
      </c>
      <c r="P311">
        <f>IF(I311="","",WEEKDAY(A311,2))</f>
        <v/>
      </c>
      <c r="Q311" s="19">
        <f>IF(I311="","",A311-WEEKDAY(A311,3))</f>
        <v/>
      </c>
    </row>
    <row r="312">
      <c r="A312" s="12" t="n">
        <v>46027</v>
      </c>
      <c r="B312" s="13">
        <f>IF(ISNUMBER(A312),CHOOSE(WEEKDAY(A312),"일","월","화","수","목","금","토"),"")</f>
        <v/>
      </c>
      <c r="C312" s="14" t="n">
        <v>571900</v>
      </c>
      <c r="D312" s="14" t="n">
        <v>76300</v>
      </c>
      <c r="E312" s="14" t="n">
        <v>4500</v>
      </c>
      <c r="F312" s="14" t="n">
        <v>192200</v>
      </c>
      <c r="G312" s="14" t="n">
        <v>99400</v>
      </c>
      <c r="H312" s="14" t="n">
        <v>39700</v>
      </c>
      <c r="I312" s="15">
        <f>IF(OR(A312="",NOT(N312="")),"",SUM(C312:H312))</f>
        <v/>
      </c>
      <c r="J312" s="16">
        <f>IF(I312="","",SUM(C312:E312))</f>
        <v/>
      </c>
      <c r="K312" s="16">
        <f>IF(I312="","",SUM(F312:H312))</f>
        <v/>
      </c>
      <c r="L312" s="14" t="n">
        <v>64</v>
      </c>
      <c r="M312" s="17" t="n"/>
      <c r="N312" s="18">
        <f>IF(COUNTA(A312,C312:H312,L312)=0,"",IF(NOT(ISNUMBER(A312)),"날짜를 확인하세요",IF(A312&gt;TODAY(),"오늘 이후 날짜예요",IF(COUNTIF($A$6:$A$1505,A312)&gt;1,"같은 날짜가 또 있어요",IF(COUNT(C312:H312)&lt;COUNTA(C312:H312),"금액에 글자가 있어요",IF(COUNTA(C312:H312)=0,"금액이 비었어요",IF(COUNTIF(C312:H312,"&lt;0")&gt;0,"금액이 0보다 작아요",IF(AND(L312&lt;&gt;"",OR(NOT(ISNUMBER(L312)),L312&lt;0,L312&lt;&gt;INT(N(L312)))),"손님 수를 확인하세요",""))))))))</f>
        <v/>
      </c>
      <c r="P312">
        <f>IF(I312="","",WEEKDAY(A312,2))</f>
        <v/>
      </c>
      <c r="Q312" s="19">
        <f>IF(I312="","",A312-WEEKDAY(A312,3))</f>
        <v/>
      </c>
    </row>
    <row r="313">
      <c r="A313" s="12" t="n">
        <v>46028</v>
      </c>
      <c r="B313" s="13">
        <f>IF(ISNUMBER(A313),CHOOSE(WEEKDAY(A313),"일","월","화","수","목","금","토"),"")</f>
        <v/>
      </c>
      <c r="C313" s="14" t="n">
        <v>542400</v>
      </c>
      <c r="D313" s="14" t="n">
        <v>55900</v>
      </c>
      <c r="E313" s="14" t="n">
        <v>27100</v>
      </c>
      <c r="F313" s="14" t="n">
        <v>209100</v>
      </c>
      <c r="G313" s="14" t="n">
        <v>108200</v>
      </c>
      <c r="H313" s="14" t="n">
        <v>43300</v>
      </c>
      <c r="I313" s="15">
        <f>IF(OR(A313="",NOT(N313="")),"",SUM(C313:H313))</f>
        <v/>
      </c>
      <c r="J313" s="16">
        <f>IF(I313="","",SUM(C313:E313))</f>
        <v/>
      </c>
      <c r="K313" s="16">
        <f>IF(I313="","",SUM(F313:H313))</f>
        <v/>
      </c>
      <c r="L313" s="14" t="n">
        <v>65</v>
      </c>
      <c r="M313" s="17" t="inlineStr">
        <is>
          <t>비</t>
        </is>
      </c>
      <c r="N313" s="18">
        <f>IF(COUNTA(A313,C313:H313,L313)=0,"",IF(NOT(ISNUMBER(A313)),"날짜를 확인하세요",IF(A313&gt;TODAY(),"오늘 이후 날짜예요",IF(COUNTIF($A$6:$A$1505,A313)&gt;1,"같은 날짜가 또 있어요",IF(COUNT(C313:H313)&lt;COUNTA(C313:H313),"금액에 글자가 있어요",IF(COUNTA(C313:H313)=0,"금액이 비었어요",IF(COUNTIF(C313:H313,"&lt;0")&gt;0,"금액이 0보다 작아요",IF(AND(L313&lt;&gt;"",OR(NOT(ISNUMBER(L313)),L313&lt;0,L313&lt;&gt;INT(N(L313)))),"손님 수를 확인하세요",""))))))))</f>
        <v/>
      </c>
      <c r="P313">
        <f>IF(I313="","",WEEKDAY(A313,2))</f>
        <v/>
      </c>
      <c r="Q313" s="19">
        <f>IF(I313="","",A313-WEEKDAY(A313,3))</f>
        <v/>
      </c>
    </row>
    <row r="314">
      <c r="A314" s="12" t="n">
        <v>46029</v>
      </c>
      <c r="B314" s="13">
        <f>IF(ISNUMBER(A314),CHOOSE(WEEKDAY(A314),"일","월","화","수","목","금","토"),"")</f>
        <v/>
      </c>
      <c r="C314" s="14" t="n">
        <v>530200</v>
      </c>
      <c r="D314" s="14" t="n">
        <v>72300</v>
      </c>
      <c r="E314" s="14" t="n">
        <v>13200</v>
      </c>
      <c r="F314" s="14" t="n">
        <v>166100</v>
      </c>
      <c r="G314" s="14" t="n">
        <v>85900</v>
      </c>
      <c r="H314" s="14" t="n">
        <v>34300</v>
      </c>
      <c r="I314" s="15">
        <f>IF(OR(A314="",NOT(N314="")),"",SUM(C314:H314))</f>
        <v/>
      </c>
      <c r="J314" s="16">
        <f>IF(I314="","",SUM(C314:E314))</f>
        <v/>
      </c>
      <c r="K314" s="16">
        <f>IF(I314="","",SUM(F314:H314))</f>
        <v/>
      </c>
      <c r="L314" s="14" t="n">
        <v>60</v>
      </c>
      <c r="M314" s="17" t="n"/>
      <c r="N314" s="18">
        <f>IF(COUNTA(A314,C314:H314,L314)=0,"",IF(NOT(ISNUMBER(A314)),"날짜를 확인하세요",IF(A314&gt;TODAY(),"오늘 이후 날짜예요",IF(COUNTIF($A$6:$A$1505,A314)&gt;1,"같은 날짜가 또 있어요",IF(COUNT(C314:H314)&lt;COUNTA(C314:H314),"금액에 글자가 있어요",IF(COUNTA(C314:H314)=0,"금액이 비었어요",IF(COUNTIF(C314:H314,"&lt;0")&gt;0,"금액이 0보다 작아요",IF(AND(L314&lt;&gt;"",OR(NOT(ISNUMBER(L314)),L314&lt;0,L314&lt;&gt;INT(N(L314)))),"손님 수를 확인하세요",""))))))))</f>
        <v/>
      </c>
      <c r="P314">
        <f>IF(I314="","",WEEKDAY(A314,2))</f>
        <v/>
      </c>
      <c r="Q314" s="19">
        <f>IF(I314="","",A314-WEEKDAY(A314,3))</f>
        <v/>
      </c>
    </row>
    <row r="315">
      <c r="A315" s="12" t="n">
        <v>46030</v>
      </c>
      <c r="B315" s="13">
        <f>IF(ISNUMBER(A315),CHOOSE(WEEKDAY(A315),"일","월","화","수","목","금","토"),"")</f>
        <v/>
      </c>
      <c r="C315" s="14" t="n">
        <v>642600</v>
      </c>
      <c r="D315" s="14" t="n">
        <v>53200</v>
      </c>
      <c r="E315" s="14" t="n">
        <v>30700</v>
      </c>
      <c r="F315" s="14" t="n">
        <v>183600</v>
      </c>
      <c r="G315" s="14" t="n">
        <v>95000</v>
      </c>
      <c r="H315" s="14" t="n">
        <v>37900</v>
      </c>
      <c r="I315" s="15">
        <f>IF(OR(A315="",NOT(N315="")),"",SUM(C315:H315))</f>
        <v/>
      </c>
      <c r="J315" s="16">
        <f>IF(I315="","",SUM(C315:E315))</f>
        <v/>
      </c>
      <c r="K315" s="16">
        <f>IF(I315="","",SUM(F315:H315))</f>
        <v/>
      </c>
      <c r="L315" s="14" t="n">
        <v>70</v>
      </c>
      <c r="M315" s="17" t="n"/>
      <c r="N315" s="18">
        <f>IF(COUNTA(A315,C315:H315,L315)=0,"",IF(NOT(ISNUMBER(A315)),"날짜를 확인하세요",IF(A315&gt;TODAY(),"오늘 이후 날짜예요",IF(COUNTIF($A$6:$A$1505,A315)&gt;1,"같은 날짜가 또 있어요",IF(COUNT(C315:H315)&lt;COUNTA(C315:H315),"금액에 글자가 있어요",IF(COUNTA(C315:H315)=0,"금액이 비었어요",IF(COUNTIF(C315:H315,"&lt;0")&gt;0,"금액이 0보다 작아요",IF(AND(L315&lt;&gt;"",OR(NOT(ISNUMBER(L315)),L315&lt;0,L315&lt;&gt;INT(N(L315)))),"손님 수를 확인하세요",""))))))))</f>
        <v/>
      </c>
      <c r="P315">
        <f>IF(I315="","",WEEKDAY(A315,2))</f>
        <v/>
      </c>
      <c r="Q315" s="19">
        <f>IF(I315="","",A315-WEEKDAY(A315,3))</f>
        <v/>
      </c>
    </row>
    <row r="316">
      <c r="A316" s="12" t="n">
        <v>46031</v>
      </c>
      <c r="B316" s="13">
        <f>IF(ISNUMBER(A316),CHOOSE(WEEKDAY(A316),"일","월","화","수","목","금","토"),"")</f>
        <v/>
      </c>
      <c r="C316" s="14" t="n">
        <v>704500</v>
      </c>
      <c r="D316" s="14" t="n">
        <v>51800</v>
      </c>
      <c r="E316" s="14" t="n">
        <v>23000</v>
      </c>
      <c r="F316" s="14" t="n">
        <v>276500</v>
      </c>
      <c r="G316" s="14" t="n">
        <v>143000</v>
      </c>
      <c r="H316" s="14" t="n">
        <v>57200</v>
      </c>
      <c r="I316" s="15">
        <f>IF(OR(A316="",NOT(N316="")),"",SUM(C316:H316))</f>
        <v/>
      </c>
      <c r="J316" s="16">
        <f>IF(I316="","",SUM(C316:E316))</f>
        <v/>
      </c>
      <c r="K316" s="16">
        <f>IF(I316="","",SUM(F316:H316))</f>
        <v/>
      </c>
      <c r="L316" s="14" t="n">
        <v>83</v>
      </c>
      <c r="M316" s="17" t="n"/>
      <c r="N316" s="18">
        <f>IF(COUNTA(A316,C316:H316,L316)=0,"",IF(NOT(ISNUMBER(A316)),"날짜를 확인하세요",IF(A316&gt;TODAY(),"오늘 이후 날짜예요",IF(COUNTIF($A$6:$A$1505,A316)&gt;1,"같은 날짜가 또 있어요",IF(COUNT(C316:H316)&lt;COUNTA(C316:H316),"금액에 글자가 있어요",IF(COUNTA(C316:H316)=0,"금액이 비었어요",IF(COUNTIF(C316:H316,"&lt;0")&gt;0,"금액이 0보다 작아요",IF(AND(L316&lt;&gt;"",OR(NOT(ISNUMBER(L316)),L316&lt;0,L316&lt;&gt;INT(N(L316)))),"손님 수를 확인하세요",""))))))))</f>
        <v/>
      </c>
      <c r="P316">
        <f>IF(I316="","",WEEKDAY(A316,2))</f>
        <v/>
      </c>
      <c r="Q316" s="19">
        <f>IF(I316="","",A316-WEEKDAY(A316,3))</f>
        <v/>
      </c>
    </row>
    <row r="317">
      <c r="A317" s="12" t="n">
        <v>46032</v>
      </c>
      <c r="B317" s="13">
        <f>IF(ISNUMBER(A317),CHOOSE(WEEKDAY(A317),"일","월","화","수","목","금","토"),"")</f>
        <v/>
      </c>
      <c r="C317" s="14" t="n">
        <v>623700</v>
      </c>
      <c r="D317" s="14" t="n">
        <v>101000</v>
      </c>
      <c r="E317" s="14" t="n">
        <v>24400</v>
      </c>
      <c r="F317" s="14" t="n">
        <v>283000</v>
      </c>
      <c r="G317" s="14" t="n">
        <v>146400</v>
      </c>
      <c r="H317" s="14" t="n">
        <v>58500</v>
      </c>
      <c r="I317" s="15">
        <f>IF(OR(A317="",NOT(N317="")),"",SUM(C317:H317))</f>
        <v/>
      </c>
      <c r="J317" s="16">
        <f>IF(I317="","",SUM(C317:E317))</f>
        <v/>
      </c>
      <c r="K317" s="16">
        <f>IF(I317="","",SUM(F317:H317))</f>
        <v/>
      </c>
      <c r="L317" s="14" t="n">
        <v>78</v>
      </c>
      <c r="M317" s="17" t="n"/>
      <c r="N317" s="18">
        <f>IF(COUNTA(A317,C317:H317,L317)=0,"",IF(NOT(ISNUMBER(A317)),"날짜를 확인하세요",IF(A317&gt;TODAY(),"오늘 이후 날짜예요",IF(COUNTIF($A$6:$A$1505,A317)&gt;1,"같은 날짜가 또 있어요",IF(COUNT(C317:H317)&lt;COUNTA(C317:H317),"금액에 글자가 있어요",IF(COUNTA(C317:H317)=0,"금액이 비었어요",IF(COUNTIF(C317:H317,"&lt;0")&gt;0,"금액이 0보다 작아요",IF(AND(L317&lt;&gt;"",OR(NOT(ISNUMBER(L317)),L317&lt;0,L317&lt;&gt;INT(N(L317)))),"손님 수를 확인하세요",""))))))))</f>
        <v/>
      </c>
      <c r="P317">
        <f>IF(I317="","",WEEKDAY(A317,2))</f>
        <v/>
      </c>
      <c r="Q317" s="19">
        <f>IF(I317="","",A317-WEEKDAY(A317,3))</f>
        <v/>
      </c>
    </row>
    <row r="318">
      <c r="A318" s="12" t="n">
        <v>46034</v>
      </c>
      <c r="B318" s="13">
        <f>IF(ISNUMBER(A318),CHOOSE(WEEKDAY(A318),"일","월","화","수","목","금","토"),"")</f>
        <v/>
      </c>
      <c r="C318" s="14" t="n">
        <v>620300</v>
      </c>
      <c r="D318" s="14" t="n">
        <v>101100</v>
      </c>
      <c r="E318" s="14" t="n">
        <v>2900</v>
      </c>
      <c r="F318" s="14" t="n">
        <v>186600</v>
      </c>
      <c r="G318" s="14" t="n">
        <v>96500</v>
      </c>
      <c r="H318" s="14" t="n">
        <v>38600</v>
      </c>
      <c r="I318" s="15">
        <f>IF(OR(A318="",NOT(N318="")),"",SUM(C318:H318))</f>
        <v/>
      </c>
      <c r="J318" s="16">
        <f>IF(I318="","",SUM(C318:E318))</f>
        <v/>
      </c>
      <c r="K318" s="16">
        <f>IF(I318="","",SUM(F318:H318))</f>
        <v/>
      </c>
      <c r="L318" s="14" t="n">
        <v>68</v>
      </c>
      <c r="M318" s="17" t="n"/>
      <c r="N318" s="18">
        <f>IF(COUNTA(A318,C318:H318,L318)=0,"",IF(NOT(ISNUMBER(A318)),"날짜를 확인하세요",IF(A318&gt;TODAY(),"오늘 이후 날짜예요",IF(COUNTIF($A$6:$A$1505,A318)&gt;1,"같은 날짜가 또 있어요",IF(COUNT(C318:H318)&lt;COUNTA(C318:H318),"금액에 글자가 있어요",IF(COUNTA(C318:H318)=0,"금액이 비었어요",IF(COUNTIF(C318:H318,"&lt;0")&gt;0,"금액이 0보다 작아요",IF(AND(L318&lt;&gt;"",OR(NOT(ISNUMBER(L318)),L318&lt;0,L318&lt;&gt;INT(N(L318)))),"손님 수를 확인하세요",""))))))))</f>
        <v/>
      </c>
      <c r="P318">
        <f>IF(I318="","",WEEKDAY(A318,2))</f>
        <v/>
      </c>
      <c r="Q318" s="19">
        <f>IF(I318="","",A318-WEEKDAY(A318,3))</f>
        <v/>
      </c>
    </row>
    <row r="319">
      <c r="A319" s="12" t="n">
        <v>46035</v>
      </c>
      <c r="B319" s="13">
        <f>IF(ISNUMBER(A319),CHOOSE(WEEKDAY(A319),"일","월","화","수","목","금","토"),"")</f>
        <v/>
      </c>
      <c r="C319" s="14" t="n">
        <v>729800</v>
      </c>
      <c r="D319" s="14" t="n">
        <v>50000</v>
      </c>
      <c r="E319" s="14" t="n">
        <v>8400</v>
      </c>
      <c r="F319" s="14" t="n">
        <v>165800</v>
      </c>
      <c r="G319" s="14" t="n">
        <v>85700</v>
      </c>
      <c r="H319" s="14" t="n">
        <v>34300</v>
      </c>
      <c r="I319" s="15">
        <f>IF(OR(A319="",NOT(N319="")),"",SUM(C319:H319))</f>
        <v/>
      </c>
      <c r="J319" s="16">
        <f>IF(I319="","",SUM(C319:E319))</f>
        <v/>
      </c>
      <c r="K319" s="16">
        <f>IF(I319="","",SUM(F319:H319))</f>
        <v/>
      </c>
      <c r="L319" s="14" t="n">
        <v>74</v>
      </c>
      <c r="M319" s="17" t="n"/>
      <c r="N319" s="18">
        <f>IF(COUNTA(A319,C319:H319,L319)=0,"",IF(NOT(ISNUMBER(A319)),"날짜를 확인하세요",IF(A319&gt;TODAY(),"오늘 이후 날짜예요",IF(COUNTIF($A$6:$A$1505,A319)&gt;1,"같은 날짜가 또 있어요",IF(COUNT(C319:H319)&lt;COUNTA(C319:H319),"금액에 글자가 있어요",IF(COUNTA(C319:H319)=0,"금액이 비었어요",IF(COUNTIF(C319:H319,"&lt;0")&gt;0,"금액이 0보다 작아요",IF(AND(L319&lt;&gt;"",OR(NOT(ISNUMBER(L319)),L319&lt;0,L319&lt;&gt;INT(N(L319)))),"손님 수를 확인하세요",""))))))))</f>
        <v/>
      </c>
      <c r="P319">
        <f>IF(I319="","",WEEKDAY(A319,2))</f>
        <v/>
      </c>
      <c r="Q319" s="19">
        <f>IF(I319="","",A319-WEEKDAY(A319,3))</f>
        <v/>
      </c>
    </row>
    <row r="320">
      <c r="A320" s="12" t="n">
        <v>46036</v>
      </c>
      <c r="B320" s="13">
        <f>IF(ISNUMBER(A320),CHOOSE(WEEKDAY(A320),"일","월","화","수","목","금","토"),"")</f>
        <v/>
      </c>
      <c r="C320" s="14" t="n">
        <v>464500</v>
      </c>
      <c r="D320" s="14" t="n">
        <v>41800</v>
      </c>
      <c r="E320" s="14" t="n">
        <v>24300</v>
      </c>
      <c r="F320" s="14" t="n">
        <v>135100</v>
      </c>
      <c r="G320" s="14" t="n">
        <v>69900</v>
      </c>
      <c r="H320" s="14" t="n">
        <v>27900</v>
      </c>
      <c r="I320" s="15">
        <f>IF(OR(A320="",NOT(N320="")),"",SUM(C320:H320))</f>
        <v/>
      </c>
      <c r="J320" s="16">
        <f>IF(I320="","",SUM(C320:E320))</f>
        <v/>
      </c>
      <c r="K320" s="16">
        <f>IF(I320="","",SUM(F320:H320))</f>
        <v/>
      </c>
      <c r="L320" s="14" t="n">
        <v>51</v>
      </c>
      <c r="M320" s="17" t="n"/>
      <c r="N320" s="18">
        <f>IF(COUNTA(A320,C320:H320,L320)=0,"",IF(NOT(ISNUMBER(A320)),"날짜를 확인하세요",IF(A320&gt;TODAY(),"오늘 이후 날짜예요",IF(COUNTIF($A$6:$A$1505,A320)&gt;1,"같은 날짜가 또 있어요",IF(COUNT(C320:H320)&lt;COUNTA(C320:H320),"금액에 글자가 있어요",IF(COUNTA(C320:H320)=0,"금액이 비었어요",IF(COUNTIF(C320:H320,"&lt;0")&gt;0,"금액이 0보다 작아요",IF(AND(L320&lt;&gt;"",OR(NOT(ISNUMBER(L320)),L320&lt;0,L320&lt;&gt;INT(N(L320)))),"손님 수를 확인하세요",""))))))))</f>
        <v/>
      </c>
      <c r="P320">
        <f>IF(I320="","",WEEKDAY(A320,2))</f>
        <v/>
      </c>
      <c r="Q320" s="19">
        <f>IF(I320="","",A320-WEEKDAY(A320,3))</f>
        <v/>
      </c>
    </row>
    <row r="321">
      <c r="A321" s="12" t="n">
        <v>46037</v>
      </c>
      <c r="B321" s="13">
        <f>IF(ISNUMBER(A321),CHOOSE(WEEKDAY(A321),"일","월","화","수","목","금","토"),"")</f>
        <v/>
      </c>
      <c r="C321" s="14" t="n">
        <v>589200</v>
      </c>
      <c r="D321" s="14" t="n">
        <v>51600</v>
      </c>
      <c r="E321" s="14" t="n">
        <v>27400</v>
      </c>
      <c r="F321" s="14" t="n">
        <v>170700</v>
      </c>
      <c r="G321" s="14" t="n">
        <v>88300</v>
      </c>
      <c r="H321" s="14" t="n">
        <v>35300</v>
      </c>
      <c r="I321" s="15">
        <f>IF(OR(A321="",NOT(N321="")),"",SUM(C321:H321))</f>
        <v/>
      </c>
      <c r="J321" s="16">
        <f>IF(I321="","",SUM(C321:E321))</f>
        <v/>
      </c>
      <c r="K321" s="16">
        <f>IF(I321="","",SUM(F321:H321))</f>
        <v/>
      </c>
      <c r="L321" s="14" t="n">
        <v>65</v>
      </c>
      <c r="M321" s="17" t="n"/>
      <c r="N321" s="18">
        <f>IF(COUNTA(A321,C321:H321,L321)=0,"",IF(NOT(ISNUMBER(A321)),"날짜를 확인하세요",IF(A321&gt;TODAY(),"오늘 이후 날짜예요",IF(COUNTIF($A$6:$A$1505,A321)&gt;1,"같은 날짜가 또 있어요",IF(COUNT(C321:H321)&lt;COUNTA(C321:H321),"금액에 글자가 있어요",IF(COUNTA(C321:H321)=0,"금액이 비었어요",IF(COUNTIF(C321:H321,"&lt;0")&gt;0,"금액이 0보다 작아요",IF(AND(L321&lt;&gt;"",OR(NOT(ISNUMBER(L321)),L321&lt;0,L321&lt;&gt;INT(N(L321)))),"손님 수를 확인하세요",""))))))))</f>
        <v/>
      </c>
      <c r="P321">
        <f>IF(I321="","",WEEKDAY(A321,2))</f>
        <v/>
      </c>
      <c r="Q321" s="19">
        <f>IF(I321="","",A321-WEEKDAY(A321,3))</f>
        <v/>
      </c>
    </row>
    <row r="322">
      <c r="A322" s="12" t="n">
        <v>46038</v>
      </c>
      <c r="B322" s="13">
        <f>IF(ISNUMBER(A322),CHOOSE(WEEKDAY(A322),"일","월","화","수","목","금","토"),"")</f>
        <v/>
      </c>
      <c r="C322" s="14" t="n">
        <v>575800</v>
      </c>
      <c r="D322" s="14" t="n">
        <v>62100</v>
      </c>
      <c r="E322" s="14" t="n">
        <v>18900</v>
      </c>
      <c r="F322" s="14" t="n">
        <v>224600</v>
      </c>
      <c r="G322" s="14" t="n">
        <v>116200</v>
      </c>
      <c r="H322" s="14" t="n">
        <v>46400</v>
      </c>
      <c r="I322" s="15">
        <f>IF(OR(A322="",NOT(N322="")),"",SUM(C322:H322))</f>
        <v/>
      </c>
      <c r="J322" s="16">
        <f>IF(I322="","",SUM(C322:E322))</f>
        <v/>
      </c>
      <c r="K322" s="16">
        <f>IF(I322="","",SUM(F322:H322))</f>
        <v/>
      </c>
      <c r="L322" s="14" t="n">
        <v>69</v>
      </c>
      <c r="M322" s="17" t="n"/>
      <c r="N322" s="18">
        <f>IF(COUNTA(A322,C322:H322,L322)=0,"",IF(NOT(ISNUMBER(A322)),"날짜를 확인하세요",IF(A322&gt;TODAY(),"오늘 이후 날짜예요",IF(COUNTIF($A$6:$A$1505,A322)&gt;1,"같은 날짜가 또 있어요",IF(COUNT(C322:H322)&lt;COUNTA(C322:H322),"금액에 글자가 있어요",IF(COUNTA(C322:H322)=0,"금액이 비었어요",IF(COUNTIF(C322:H322,"&lt;0")&gt;0,"금액이 0보다 작아요",IF(AND(L322&lt;&gt;"",OR(NOT(ISNUMBER(L322)),L322&lt;0,L322&lt;&gt;INT(N(L322)))),"손님 수를 확인하세요",""))))))))</f>
        <v/>
      </c>
      <c r="P322">
        <f>IF(I322="","",WEEKDAY(A322,2))</f>
        <v/>
      </c>
      <c r="Q322" s="19">
        <f>IF(I322="","",A322-WEEKDAY(A322,3))</f>
        <v/>
      </c>
    </row>
    <row r="323">
      <c r="A323" s="12" t="n">
        <v>46039</v>
      </c>
      <c r="B323" s="13">
        <f>IF(ISNUMBER(A323),CHOOSE(WEEKDAY(A323),"일","월","화","수","목","금","토"),"")</f>
        <v/>
      </c>
      <c r="C323" s="14" t="n">
        <v>716400</v>
      </c>
      <c r="D323" s="14" t="n">
        <v>51600</v>
      </c>
      <c r="E323" s="14" t="n">
        <v>6900</v>
      </c>
      <c r="F323" s="14" t="n">
        <v>208600</v>
      </c>
      <c r="G323" s="14" t="n">
        <v>107900</v>
      </c>
      <c r="H323" s="14" t="n">
        <v>43100</v>
      </c>
      <c r="I323" s="15">
        <f>IF(OR(A323="",NOT(N323="")),"",SUM(C323:H323))</f>
        <v/>
      </c>
      <c r="J323" s="16">
        <f>IF(I323="","",SUM(C323:E323))</f>
        <v/>
      </c>
      <c r="K323" s="16">
        <f>IF(I323="","",SUM(F323:H323))</f>
        <v/>
      </c>
      <c r="L323" s="14" t="n">
        <v>76</v>
      </c>
      <c r="M323" s="17" t="n"/>
      <c r="N323" s="18">
        <f>IF(COUNTA(A323,C323:H323,L323)=0,"",IF(NOT(ISNUMBER(A323)),"날짜를 확인하세요",IF(A323&gt;TODAY(),"오늘 이후 날짜예요",IF(COUNTIF($A$6:$A$1505,A323)&gt;1,"같은 날짜가 또 있어요",IF(COUNT(C323:H323)&lt;COUNTA(C323:H323),"금액에 글자가 있어요",IF(COUNTA(C323:H323)=0,"금액이 비었어요",IF(COUNTIF(C323:H323,"&lt;0")&gt;0,"금액이 0보다 작아요",IF(AND(L323&lt;&gt;"",OR(NOT(ISNUMBER(L323)),L323&lt;0,L323&lt;&gt;INT(N(L323)))),"손님 수를 확인하세요",""))))))))</f>
        <v/>
      </c>
      <c r="P323">
        <f>IF(I323="","",WEEKDAY(A323,2))</f>
        <v/>
      </c>
      <c r="Q323" s="19">
        <f>IF(I323="","",A323-WEEKDAY(A323,3))</f>
        <v/>
      </c>
    </row>
    <row r="324">
      <c r="A324" s="12" t="n">
        <v>46041</v>
      </c>
      <c r="B324" s="13">
        <f>IF(ISNUMBER(A324),CHOOSE(WEEKDAY(A324),"일","월","화","수","목","금","토"),"")</f>
        <v/>
      </c>
      <c r="C324" s="14" t="n">
        <v>643800</v>
      </c>
      <c r="D324" s="14" t="n">
        <v>57700</v>
      </c>
      <c r="E324" s="14" t="n">
        <v>20600</v>
      </c>
      <c r="F324" s="14" t="n">
        <v>172800</v>
      </c>
      <c r="G324" s="14" t="n">
        <v>89400</v>
      </c>
      <c r="H324" s="14" t="n">
        <v>35700</v>
      </c>
      <c r="I324" s="15">
        <f>IF(OR(A324="",NOT(N324="")),"",SUM(C324:H324))</f>
        <v/>
      </c>
      <c r="J324" s="16">
        <f>IF(I324="","",SUM(C324:E324))</f>
        <v/>
      </c>
      <c r="K324" s="16">
        <f>IF(I324="","",SUM(F324:H324))</f>
        <v/>
      </c>
      <c r="L324" s="14" t="n">
        <v>72</v>
      </c>
      <c r="M324" s="17" t="n"/>
      <c r="N324" s="18">
        <f>IF(COUNTA(A324,C324:H324,L324)=0,"",IF(NOT(ISNUMBER(A324)),"날짜를 확인하세요",IF(A324&gt;TODAY(),"오늘 이후 날짜예요",IF(COUNTIF($A$6:$A$1505,A324)&gt;1,"같은 날짜가 또 있어요",IF(COUNT(C324:H324)&lt;COUNTA(C324:H324),"금액에 글자가 있어요",IF(COUNTA(C324:H324)=0,"금액이 비었어요",IF(COUNTIF(C324:H324,"&lt;0")&gt;0,"금액이 0보다 작아요",IF(AND(L324&lt;&gt;"",OR(NOT(ISNUMBER(L324)),L324&lt;0,L324&lt;&gt;INT(N(L324)))),"손님 수를 확인하세요",""))))))))</f>
        <v/>
      </c>
      <c r="P324">
        <f>IF(I324="","",WEEKDAY(A324,2))</f>
        <v/>
      </c>
      <c r="Q324" s="19">
        <f>IF(I324="","",A324-WEEKDAY(A324,3))</f>
        <v/>
      </c>
    </row>
    <row r="325">
      <c r="A325" s="12" t="n">
        <v>46042</v>
      </c>
      <c r="B325" s="13">
        <f>IF(ISNUMBER(A325),CHOOSE(WEEKDAY(A325),"일","월","화","수","목","금","토"),"")</f>
        <v/>
      </c>
      <c r="C325" s="14" t="n">
        <v>487400</v>
      </c>
      <c r="D325" s="14" t="n">
        <v>79200</v>
      </c>
      <c r="E325" s="14" t="n">
        <v>15000</v>
      </c>
      <c r="F325" s="14" t="n">
        <v>175700</v>
      </c>
      <c r="G325" s="14" t="n">
        <v>90900</v>
      </c>
      <c r="H325" s="14" t="n">
        <v>36300</v>
      </c>
      <c r="I325" s="15">
        <f>IF(OR(A325="",NOT(N325="")),"",SUM(C325:H325))</f>
        <v/>
      </c>
      <c r="J325" s="16">
        <f>IF(I325="","",SUM(C325:E325))</f>
        <v/>
      </c>
      <c r="K325" s="16">
        <f>IF(I325="","",SUM(F325:H325))</f>
        <v/>
      </c>
      <c r="L325" s="14" t="n">
        <v>60</v>
      </c>
      <c r="M325" s="17" t="n"/>
      <c r="N325" s="18">
        <f>IF(COUNTA(A325,C325:H325,L325)=0,"",IF(NOT(ISNUMBER(A325)),"날짜를 확인하세요",IF(A325&gt;TODAY(),"오늘 이후 날짜예요",IF(COUNTIF($A$6:$A$1505,A325)&gt;1,"같은 날짜가 또 있어요",IF(COUNT(C325:H325)&lt;COUNTA(C325:H325),"금액에 글자가 있어요",IF(COUNTA(C325:H325)=0,"금액이 비었어요",IF(COUNTIF(C325:H325,"&lt;0")&gt;0,"금액이 0보다 작아요",IF(AND(L325&lt;&gt;"",OR(NOT(ISNUMBER(L325)),L325&lt;0,L325&lt;&gt;INT(N(L325)))),"손님 수를 확인하세요",""))))))))</f>
        <v/>
      </c>
      <c r="P325">
        <f>IF(I325="","",WEEKDAY(A325,2))</f>
        <v/>
      </c>
      <c r="Q325" s="19">
        <f>IF(I325="","",A325-WEEKDAY(A325,3))</f>
        <v/>
      </c>
    </row>
    <row r="326">
      <c r="A326" s="12" t="n">
        <v>46043</v>
      </c>
      <c r="B326" s="13">
        <f>IF(ISNUMBER(A326),CHOOSE(WEEKDAY(A326),"일","월","화","수","목","금","토"),"")</f>
        <v/>
      </c>
      <c r="C326" s="14" t="n">
        <v>627300</v>
      </c>
      <c r="D326" s="14" t="n">
        <v>68300</v>
      </c>
      <c r="E326" s="14" t="n">
        <v>13100</v>
      </c>
      <c r="F326" s="14" t="n">
        <v>187200</v>
      </c>
      <c r="G326" s="14" t="n">
        <v>96800</v>
      </c>
      <c r="H326" s="14" t="n">
        <v>38800</v>
      </c>
      <c r="I326" s="15">
        <f>IF(OR(A326="",NOT(N326="")),"",SUM(C326:H326))</f>
        <v/>
      </c>
      <c r="J326" s="16">
        <f>IF(I326="","",SUM(C326:E326))</f>
        <v/>
      </c>
      <c r="K326" s="16">
        <f>IF(I326="","",SUM(F326:H326))</f>
        <v/>
      </c>
      <c r="L326" s="14" t="n">
        <v>67</v>
      </c>
      <c r="M326" s="17" t="n"/>
      <c r="N326" s="18">
        <f>IF(COUNTA(A326,C326:H326,L326)=0,"",IF(NOT(ISNUMBER(A326)),"날짜를 확인하세요",IF(A326&gt;TODAY(),"오늘 이후 날짜예요",IF(COUNTIF($A$6:$A$1505,A326)&gt;1,"같은 날짜가 또 있어요",IF(COUNT(C326:H326)&lt;COUNTA(C326:H326),"금액에 글자가 있어요",IF(COUNTA(C326:H326)=0,"금액이 비었어요",IF(COUNTIF(C326:H326,"&lt;0")&gt;0,"금액이 0보다 작아요",IF(AND(L326&lt;&gt;"",OR(NOT(ISNUMBER(L326)),L326&lt;0,L326&lt;&gt;INT(N(L326)))),"손님 수를 확인하세요",""))))))))</f>
        <v/>
      </c>
      <c r="P326">
        <f>IF(I326="","",WEEKDAY(A326,2))</f>
        <v/>
      </c>
      <c r="Q326" s="19">
        <f>IF(I326="","",A326-WEEKDAY(A326,3))</f>
        <v/>
      </c>
    </row>
    <row r="327">
      <c r="A327" s="12" t="n">
        <v>46044</v>
      </c>
      <c r="B327" s="13">
        <f>IF(ISNUMBER(A327),CHOOSE(WEEKDAY(A327),"일","월","화","수","목","금","토"),"")</f>
        <v/>
      </c>
      <c r="C327" s="14" t="n">
        <v>533800</v>
      </c>
      <c r="D327" s="14" t="n">
        <v>62100</v>
      </c>
      <c r="E327" s="14" t="n">
        <v>26000</v>
      </c>
      <c r="F327" s="14" t="n">
        <v>185700</v>
      </c>
      <c r="G327" s="14" t="n">
        <v>96000</v>
      </c>
      <c r="H327" s="14" t="n">
        <v>38400</v>
      </c>
      <c r="I327" s="15">
        <f>IF(OR(A327="",NOT(N327="")),"",SUM(C327:H327))</f>
        <v/>
      </c>
      <c r="J327" s="16">
        <f>IF(I327="","",SUM(C327:E327))</f>
        <v/>
      </c>
      <c r="K327" s="16">
        <f>IF(I327="","",SUM(F327:H327))</f>
        <v/>
      </c>
      <c r="L327" s="14" t="n">
        <v>62</v>
      </c>
      <c r="M327" s="17" t="n"/>
      <c r="N327" s="18">
        <f>IF(COUNTA(A327,C327:H327,L327)=0,"",IF(NOT(ISNUMBER(A327)),"날짜를 확인하세요",IF(A327&gt;TODAY(),"오늘 이후 날짜예요",IF(COUNTIF($A$6:$A$1505,A327)&gt;1,"같은 날짜가 또 있어요",IF(COUNT(C327:H327)&lt;COUNTA(C327:H327),"금액에 글자가 있어요",IF(COUNTA(C327:H327)=0,"금액이 비었어요",IF(COUNTIF(C327:H327,"&lt;0")&gt;0,"금액이 0보다 작아요",IF(AND(L327&lt;&gt;"",OR(NOT(ISNUMBER(L327)),L327&lt;0,L327&lt;&gt;INT(N(L327)))),"손님 수를 확인하세요",""))))))))</f>
        <v/>
      </c>
      <c r="P327">
        <f>IF(I327="","",WEEKDAY(A327,2))</f>
        <v/>
      </c>
      <c r="Q327" s="19">
        <f>IF(I327="","",A327-WEEKDAY(A327,3))</f>
        <v/>
      </c>
    </row>
    <row r="328">
      <c r="A328" s="12" t="n">
        <v>46045</v>
      </c>
      <c r="B328" s="13">
        <f>IF(ISNUMBER(A328),CHOOSE(WEEKDAY(A328),"일","월","화","수","목","금","토"),"")</f>
        <v/>
      </c>
      <c r="C328" s="14" t="n">
        <v>602600</v>
      </c>
      <c r="D328" s="14" t="n">
        <v>62400</v>
      </c>
      <c r="E328" s="14" t="n">
        <v>30000</v>
      </c>
      <c r="F328" s="14" t="n">
        <v>214600</v>
      </c>
      <c r="G328" s="14" t="n">
        <v>111000</v>
      </c>
      <c r="H328" s="14" t="n">
        <v>44400</v>
      </c>
      <c r="I328" s="15">
        <f>IF(OR(A328="",NOT(N328="")),"",SUM(C328:H328))</f>
        <v/>
      </c>
      <c r="J328" s="16">
        <f>IF(I328="","",SUM(C328:E328))</f>
        <v/>
      </c>
      <c r="K328" s="16">
        <f>IF(I328="","",SUM(F328:H328))</f>
        <v/>
      </c>
      <c r="L328" s="14" t="n">
        <v>68</v>
      </c>
      <c r="M328" s="17" t="n"/>
      <c r="N328" s="18">
        <f>IF(COUNTA(A328,C328:H328,L328)=0,"",IF(NOT(ISNUMBER(A328)),"날짜를 확인하세요",IF(A328&gt;TODAY(),"오늘 이후 날짜예요",IF(COUNTIF($A$6:$A$1505,A328)&gt;1,"같은 날짜가 또 있어요",IF(COUNT(C328:H328)&lt;COUNTA(C328:H328),"금액에 글자가 있어요",IF(COUNTA(C328:H328)=0,"금액이 비었어요",IF(COUNTIF(C328:H328,"&lt;0")&gt;0,"금액이 0보다 작아요",IF(AND(L328&lt;&gt;"",OR(NOT(ISNUMBER(L328)),L328&lt;0,L328&lt;&gt;INT(N(L328)))),"손님 수를 확인하세요",""))))))))</f>
        <v/>
      </c>
      <c r="P328">
        <f>IF(I328="","",WEEKDAY(A328,2))</f>
        <v/>
      </c>
      <c r="Q328" s="19">
        <f>IF(I328="","",A328-WEEKDAY(A328,3))</f>
        <v/>
      </c>
    </row>
    <row r="329">
      <c r="A329" s="12" t="n">
        <v>46046</v>
      </c>
      <c r="B329" s="13">
        <f>IF(ISNUMBER(A329),CHOOSE(WEEKDAY(A329),"일","월","화","수","목","금","토"),"")</f>
        <v/>
      </c>
      <c r="C329" s="14" t="n">
        <v>622300</v>
      </c>
      <c r="D329" s="14" t="n">
        <v>99200</v>
      </c>
      <c r="E329" s="14" t="n">
        <v>21500</v>
      </c>
      <c r="F329" s="14" t="n">
        <v>204700</v>
      </c>
      <c r="G329" s="14" t="n">
        <v>105900</v>
      </c>
      <c r="H329" s="14" t="n">
        <v>42400</v>
      </c>
      <c r="I329" s="15">
        <f>IF(OR(A329="",NOT(N329="")),"",SUM(C329:H329))</f>
        <v/>
      </c>
      <c r="J329" s="16">
        <f>IF(I329="","",SUM(C329:E329))</f>
        <v/>
      </c>
      <c r="K329" s="16">
        <f>IF(I329="","",SUM(F329:H329))</f>
        <v/>
      </c>
      <c r="L329" s="14" t="n">
        <v>72</v>
      </c>
      <c r="M329" s="17" t="n"/>
      <c r="N329" s="18">
        <f>IF(COUNTA(A329,C329:H329,L329)=0,"",IF(NOT(ISNUMBER(A329)),"날짜를 확인하세요",IF(A329&gt;TODAY(),"오늘 이후 날짜예요",IF(COUNTIF($A$6:$A$1505,A329)&gt;1,"같은 날짜가 또 있어요",IF(COUNT(C329:H329)&lt;COUNTA(C329:H329),"금액에 글자가 있어요",IF(COUNTA(C329:H329)=0,"금액이 비었어요",IF(COUNTIF(C329:H329,"&lt;0")&gt;0,"금액이 0보다 작아요",IF(AND(L329&lt;&gt;"",OR(NOT(ISNUMBER(L329)),L329&lt;0,L329&lt;&gt;INT(N(L329)))),"손님 수를 확인하세요",""))))))))</f>
        <v/>
      </c>
      <c r="P329">
        <f>IF(I329="","",WEEKDAY(A329,2))</f>
        <v/>
      </c>
      <c r="Q329" s="19">
        <f>IF(I329="","",A329-WEEKDAY(A329,3))</f>
        <v/>
      </c>
    </row>
    <row r="330">
      <c r="A330" s="12" t="n">
        <v>46048</v>
      </c>
      <c r="B330" s="13">
        <f>IF(ISNUMBER(A330),CHOOSE(WEEKDAY(A330),"일","월","화","수","목","금","토"),"")</f>
        <v/>
      </c>
      <c r="C330" s="14" t="n">
        <v>695000</v>
      </c>
      <c r="D330" s="14" t="n">
        <v>62000</v>
      </c>
      <c r="E330" s="14" t="n">
        <v>600</v>
      </c>
      <c r="F330" s="14" t="n">
        <v>193100</v>
      </c>
      <c r="G330" s="14" t="n">
        <v>99900</v>
      </c>
      <c r="H330" s="14" t="n">
        <v>39900</v>
      </c>
      <c r="I330" s="15">
        <f>IF(OR(A330="",NOT(N330="")),"",SUM(C330:H330))</f>
        <v/>
      </c>
      <c r="J330" s="16">
        <f>IF(I330="","",SUM(C330:E330))</f>
        <v/>
      </c>
      <c r="K330" s="16">
        <f>IF(I330="","",SUM(F330:H330))</f>
        <v/>
      </c>
      <c r="L330" s="14" t="n">
        <v>76</v>
      </c>
      <c r="M330" s="17" t="n"/>
      <c r="N330" s="18">
        <f>IF(COUNTA(A330,C330:H330,L330)=0,"",IF(NOT(ISNUMBER(A330)),"날짜를 확인하세요",IF(A330&gt;TODAY(),"오늘 이후 날짜예요",IF(COUNTIF($A$6:$A$1505,A330)&gt;1,"같은 날짜가 또 있어요",IF(COUNT(C330:H330)&lt;COUNTA(C330:H330),"금액에 글자가 있어요",IF(COUNTA(C330:H330)=0,"금액이 비었어요",IF(COUNTIF(C330:H330,"&lt;0")&gt;0,"금액이 0보다 작아요",IF(AND(L330&lt;&gt;"",OR(NOT(ISNUMBER(L330)),L330&lt;0,L330&lt;&gt;INT(N(L330)))),"손님 수를 확인하세요",""))))))))</f>
        <v/>
      </c>
      <c r="P330">
        <f>IF(I330="","",WEEKDAY(A330,2))</f>
        <v/>
      </c>
      <c r="Q330" s="19">
        <f>IF(I330="","",A330-WEEKDAY(A330,3))</f>
        <v/>
      </c>
    </row>
    <row r="331">
      <c r="A331" s="12" t="n">
        <v>46049</v>
      </c>
      <c r="B331" s="13">
        <f>IF(ISNUMBER(A331),CHOOSE(WEEKDAY(A331),"일","월","화","수","목","금","토"),"")</f>
        <v/>
      </c>
      <c r="C331" s="14" t="n">
        <v>542500</v>
      </c>
      <c r="D331" s="14" t="n">
        <v>53100</v>
      </c>
      <c r="E331" s="14" t="n">
        <v>8000</v>
      </c>
      <c r="F331" s="14" t="n">
        <v>175400</v>
      </c>
      <c r="G331" s="14" t="n">
        <v>90700</v>
      </c>
      <c r="H331" s="14" t="n">
        <v>36300</v>
      </c>
      <c r="I331" s="15">
        <f>IF(OR(A331="",NOT(N331="")),"",SUM(C331:H331))</f>
        <v/>
      </c>
      <c r="J331" s="16">
        <f>IF(I331="","",SUM(C331:E331))</f>
        <v/>
      </c>
      <c r="K331" s="16">
        <f>IF(I331="","",SUM(F331:H331))</f>
        <v/>
      </c>
      <c r="L331" s="14" t="n">
        <v>60</v>
      </c>
      <c r="M331" s="17" t="n"/>
      <c r="N331" s="18">
        <f>IF(COUNTA(A331,C331:H331,L331)=0,"",IF(NOT(ISNUMBER(A331)),"날짜를 확인하세요",IF(A331&gt;TODAY(),"오늘 이후 날짜예요",IF(COUNTIF($A$6:$A$1505,A331)&gt;1,"같은 날짜가 또 있어요",IF(COUNT(C331:H331)&lt;COUNTA(C331:H331),"금액에 글자가 있어요",IF(COUNTA(C331:H331)=0,"금액이 비었어요",IF(COUNTIF(C331:H331,"&lt;0")&gt;0,"금액이 0보다 작아요",IF(AND(L331&lt;&gt;"",OR(NOT(ISNUMBER(L331)),L331&lt;0,L331&lt;&gt;INT(N(L331)))),"손님 수를 확인하세요",""))))))))</f>
        <v/>
      </c>
      <c r="P331">
        <f>IF(I331="","",WEEKDAY(A331,2))</f>
        <v/>
      </c>
      <c r="Q331" s="19">
        <f>IF(I331="","",A331-WEEKDAY(A331,3))</f>
        <v/>
      </c>
    </row>
    <row r="332">
      <c r="A332" s="12" t="n">
        <v>46050</v>
      </c>
      <c r="B332" s="13">
        <f>IF(ISNUMBER(A332),CHOOSE(WEEKDAY(A332),"일","월","화","수","목","금","토"),"")</f>
        <v/>
      </c>
      <c r="C332" s="14" t="n">
        <v>484000</v>
      </c>
      <c r="D332" s="14" t="n">
        <v>58500</v>
      </c>
      <c r="E332" s="14" t="n">
        <v>12300</v>
      </c>
      <c r="F332" s="14" t="n">
        <v>147400</v>
      </c>
      <c r="G332" s="14" t="n">
        <v>76300</v>
      </c>
      <c r="H332" s="14" t="n">
        <v>30500</v>
      </c>
      <c r="I332" s="15">
        <f>IF(OR(A332="",NOT(N332="")),"",SUM(C332:H332))</f>
        <v/>
      </c>
      <c r="J332" s="16">
        <f>IF(I332="","",SUM(C332:E332))</f>
        <v/>
      </c>
      <c r="K332" s="16">
        <f>IF(I332="","",SUM(F332:H332))</f>
        <v/>
      </c>
      <c r="L332" s="14" t="n">
        <v>54</v>
      </c>
      <c r="M332" s="17" t="n"/>
      <c r="N332" s="18">
        <f>IF(COUNTA(A332,C332:H332,L332)=0,"",IF(NOT(ISNUMBER(A332)),"날짜를 확인하세요",IF(A332&gt;TODAY(),"오늘 이후 날짜예요",IF(COUNTIF($A$6:$A$1505,A332)&gt;1,"같은 날짜가 또 있어요",IF(COUNT(C332:H332)&lt;COUNTA(C332:H332),"금액에 글자가 있어요",IF(COUNTA(C332:H332)=0,"금액이 비었어요",IF(COUNTIF(C332:H332,"&lt;0")&gt;0,"금액이 0보다 작아요",IF(AND(L332&lt;&gt;"",OR(NOT(ISNUMBER(L332)),L332&lt;0,L332&lt;&gt;INT(N(L332)))),"손님 수를 확인하세요",""))))))))</f>
        <v/>
      </c>
      <c r="P332">
        <f>IF(I332="","",WEEKDAY(A332,2))</f>
        <v/>
      </c>
      <c r="Q332" s="19">
        <f>IF(I332="","",A332-WEEKDAY(A332,3))</f>
        <v/>
      </c>
    </row>
    <row r="333">
      <c r="A333" s="12" t="n">
        <v>46051</v>
      </c>
      <c r="B333" s="13">
        <f>IF(ISNUMBER(A333),CHOOSE(WEEKDAY(A333),"일","월","화","수","목","금","토"),"")</f>
        <v/>
      </c>
      <c r="C333" s="14" t="n">
        <v>681400</v>
      </c>
      <c r="D333" s="14" t="n">
        <v>66200</v>
      </c>
      <c r="E333" s="14" t="n">
        <v>33500</v>
      </c>
      <c r="F333" s="14" t="n">
        <v>162300</v>
      </c>
      <c r="G333" s="14" t="n">
        <v>84000</v>
      </c>
      <c r="H333" s="14" t="n">
        <v>33600</v>
      </c>
      <c r="I333" s="15">
        <f>IF(OR(A333="",NOT(N333="")),"",SUM(C333:H333))</f>
        <v/>
      </c>
      <c r="J333" s="16">
        <f>IF(I333="","",SUM(C333:E333))</f>
        <v/>
      </c>
      <c r="K333" s="16">
        <f>IF(I333="","",SUM(F333:H333))</f>
        <v/>
      </c>
      <c r="L333" s="14" t="n">
        <v>73</v>
      </c>
      <c r="M333" s="17" t="n"/>
      <c r="N333" s="18">
        <f>IF(COUNTA(A333,C333:H333,L333)=0,"",IF(NOT(ISNUMBER(A333)),"날짜를 확인하세요",IF(A333&gt;TODAY(),"오늘 이후 날짜예요",IF(COUNTIF($A$6:$A$1505,A333)&gt;1,"같은 날짜가 또 있어요",IF(COUNT(C333:H333)&lt;COUNTA(C333:H333),"금액에 글자가 있어요",IF(COUNTA(C333:H333)=0,"금액이 비었어요",IF(COUNTIF(C333:H333,"&lt;0")&gt;0,"금액이 0보다 작아요",IF(AND(L333&lt;&gt;"",OR(NOT(ISNUMBER(L333)),L333&lt;0,L333&lt;&gt;INT(N(L333)))),"손님 수를 확인하세요",""))))))))</f>
        <v/>
      </c>
      <c r="P333">
        <f>IF(I333="","",WEEKDAY(A333,2))</f>
        <v/>
      </c>
      <c r="Q333" s="19">
        <f>IF(I333="","",A333-WEEKDAY(A333,3))</f>
        <v/>
      </c>
    </row>
    <row r="334">
      <c r="A334" s="12" t="n">
        <v>46052</v>
      </c>
      <c r="B334" s="13">
        <f>IF(ISNUMBER(A334),CHOOSE(WEEKDAY(A334),"일","월","화","수","목","금","토"),"")</f>
        <v/>
      </c>
      <c r="C334" s="14" t="n">
        <v>608700</v>
      </c>
      <c r="D334" s="14" t="n">
        <v>99200</v>
      </c>
      <c r="E334" s="14" t="n">
        <v>27900</v>
      </c>
      <c r="F334" s="14" t="n">
        <v>219400</v>
      </c>
      <c r="G334" s="14" t="n">
        <v>113500</v>
      </c>
      <c r="H334" s="14" t="n">
        <v>45300</v>
      </c>
      <c r="I334" s="15">
        <f>IF(OR(A334="",NOT(N334="")),"",SUM(C334:H334))</f>
        <v/>
      </c>
      <c r="J334" s="16">
        <f>IF(I334="","",SUM(C334:E334))</f>
        <v/>
      </c>
      <c r="K334" s="16">
        <f>IF(I334="","",SUM(F334:H334))</f>
        <v/>
      </c>
      <c r="L334" s="14" t="n">
        <v>74</v>
      </c>
      <c r="M334" s="17" t="n"/>
      <c r="N334" s="18">
        <f>IF(COUNTA(A334,C334:H334,L334)=0,"",IF(NOT(ISNUMBER(A334)),"날짜를 확인하세요",IF(A334&gt;TODAY(),"오늘 이후 날짜예요",IF(COUNTIF($A$6:$A$1505,A334)&gt;1,"같은 날짜가 또 있어요",IF(COUNT(C334:H334)&lt;COUNTA(C334:H334),"금액에 글자가 있어요",IF(COUNTA(C334:H334)=0,"금액이 비었어요",IF(COUNTIF(C334:H334,"&lt;0")&gt;0,"금액이 0보다 작아요",IF(AND(L334&lt;&gt;"",OR(NOT(ISNUMBER(L334)),L334&lt;0,L334&lt;&gt;INT(N(L334)))),"손님 수를 확인하세요",""))))))))</f>
        <v/>
      </c>
      <c r="P334">
        <f>IF(I334="","",WEEKDAY(A334,2))</f>
        <v/>
      </c>
      <c r="Q334" s="19">
        <f>IF(I334="","",A334-WEEKDAY(A334,3))</f>
        <v/>
      </c>
    </row>
    <row r="335">
      <c r="A335" s="12" t="n">
        <v>46053</v>
      </c>
      <c r="B335" s="13">
        <f>IF(ISNUMBER(A335),CHOOSE(WEEKDAY(A335),"일","월","화","수","목","금","토"),"")</f>
        <v/>
      </c>
      <c r="C335" s="14" t="n">
        <v>796300</v>
      </c>
      <c r="D335" s="14" t="n">
        <v>113100</v>
      </c>
      <c r="E335" s="14" t="n">
        <v>20100</v>
      </c>
      <c r="F335" s="14" t="n">
        <v>323400</v>
      </c>
      <c r="G335" s="14" t="n">
        <v>167200</v>
      </c>
      <c r="H335" s="14" t="n">
        <v>66900</v>
      </c>
      <c r="I335" s="15">
        <f>IF(OR(A335="",NOT(N335="")),"",SUM(C335:H335))</f>
        <v/>
      </c>
      <c r="J335" s="16">
        <f>IF(I335="","",SUM(C335:E335))</f>
        <v/>
      </c>
      <c r="K335" s="16">
        <f>IF(I335="","",SUM(F335:H335))</f>
        <v/>
      </c>
      <c r="L335" s="14" t="n">
        <v>95</v>
      </c>
      <c r="M335" s="17" t="n"/>
      <c r="N335" s="18">
        <f>IF(COUNTA(A335,C335:H335,L335)=0,"",IF(NOT(ISNUMBER(A335)),"날짜를 확인하세요",IF(A335&gt;TODAY(),"오늘 이후 날짜예요",IF(COUNTIF($A$6:$A$1505,A335)&gt;1,"같은 날짜가 또 있어요",IF(COUNT(C335:H335)&lt;COUNTA(C335:H335),"금액에 글자가 있어요",IF(COUNTA(C335:H335)=0,"금액이 비었어요",IF(COUNTIF(C335:H335,"&lt;0")&gt;0,"금액이 0보다 작아요",IF(AND(L335&lt;&gt;"",OR(NOT(ISNUMBER(L335)),L335&lt;0,L335&lt;&gt;INT(N(L335)))),"손님 수를 확인하세요",""))))))))</f>
        <v/>
      </c>
      <c r="P335">
        <f>IF(I335="","",WEEKDAY(A335,2))</f>
        <v/>
      </c>
      <c r="Q335" s="19">
        <f>IF(I335="","",A335-WEEKDAY(A335,3))</f>
        <v/>
      </c>
    </row>
    <row r="336">
      <c r="A336" s="12" t="n">
        <v>46055</v>
      </c>
      <c r="B336" s="13">
        <f>IF(ISNUMBER(A336),CHOOSE(WEEKDAY(A336),"일","월","화","수","목","금","토"),"")</f>
        <v/>
      </c>
      <c r="C336" s="14" t="n">
        <v>686800</v>
      </c>
      <c r="D336" s="14" t="n">
        <v>59500</v>
      </c>
      <c r="E336" s="14" t="n">
        <v>19400</v>
      </c>
      <c r="F336" s="14" t="n">
        <v>156800</v>
      </c>
      <c r="G336" s="14" t="n">
        <v>81100</v>
      </c>
      <c r="H336" s="14" t="n">
        <v>32400</v>
      </c>
      <c r="I336" s="15">
        <f>IF(OR(A336="",NOT(N336="")),"",SUM(C336:H336))</f>
        <v/>
      </c>
      <c r="J336" s="16">
        <f>IF(I336="","",SUM(C336:E336))</f>
        <v/>
      </c>
      <c r="K336" s="16">
        <f>IF(I336="","",SUM(F336:H336))</f>
        <v/>
      </c>
      <c r="L336" s="14" t="n">
        <v>70</v>
      </c>
      <c r="M336" s="17" t="n"/>
      <c r="N336" s="18">
        <f>IF(COUNTA(A336,C336:H336,L336)=0,"",IF(NOT(ISNUMBER(A336)),"날짜를 확인하세요",IF(A336&gt;TODAY(),"오늘 이후 날짜예요",IF(COUNTIF($A$6:$A$1505,A336)&gt;1,"같은 날짜가 또 있어요",IF(COUNT(C336:H336)&lt;COUNTA(C336:H336),"금액에 글자가 있어요",IF(COUNTA(C336:H336)=0,"금액이 비었어요",IF(COUNTIF(C336:H336,"&lt;0")&gt;0,"금액이 0보다 작아요",IF(AND(L336&lt;&gt;"",OR(NOT(ISNUMBER(L336)),L336&lt;0,L336&lt;&gt;INT(N(L336)))),"손님 수를 확인하세요",""))))))))</f>
        <v/>
      </c>
      <c r="P336">
        <f>IF(I336="","",WEEKDAY(A336,2))</f>
        <v/>
      </c>
      <c r="Q336" s="19">
        <f>IF(I336="","",A336-WEEKDAY(A336,3))</f>
        <v/>
      </c>
    </row>
    <row r="337">
      <c r="A337" s="12" t="n">
        <v>46056</v>
      </c>
      <c r="B337" s="13">
        <f>IF(ISNUMBER(A337),CHOOSE(WEEKDAY(A337),"일","월","화","수","목","금","토"),"")</f>
        <v/>
      </c>
      <c r="C337" s="14" t="n">
        <v>534700</v>
      </c>
      <c r="D337" s="14" t="n">
        <v>52000</v>
      </c>
      <c r="E337" s="14" t="n">
        <v>17100</v>
      </c>
      <c r="F337" s="14" t="n">
        <v>155800</v>
      </c>
      <c r="G337" s="14" t="n">
        <v>80600</v>
      </c>
      <c r="H337" s="14" t="n">
        <v>32300</v>
      </c>
      <c r="I337" s="15">
        <f>IF(OR(A337="",NOT(N337="")),"",SUM(C337:H337))</f>
        <v/>
      </c>
      <c r="J337" s="16">
        <f>IF(I337="","",SUM(C337:E337))</f>
        <v/>
      </c>
      <c r="K337" s="16">
        <f>IF(I337="","",SUM(F337:H337))</f>
        <v/>
      </c>
      <c r="L337" s="14" t="n">
        <v>58</v>
      </c>
      <c r="M337" s="17" t="n"/>
      <c r="N337" s="18">
        <f>IF(COUNTA(A337,C337:H337,L337)=0,"",IF(NOT(ISNUMBER(A337)),"날짜를 확인하세요",IF(A337&gt;TODAY(),"오늘 이후 날짜예요",IF(COUNTIF($A$6:$A$1505,A337)&gt;1,"같은 날짜가 또 있어요",IF(COUNT(C337:H337)&lt;COUNTA(C337:H337),"금액에 글자가 있어요",IF(COUNTA(C337:H337)=0,"금액이 비었어요",IF(COUNTIF(C337:H337,"&lt;0")&gt;0,"금액이 0보다 작아요",IF(AND(L337&lt;&gt;"",OR(NOT(ISNUMBER(L337)),L337&lt;0,L337&lt;&gt;INT(N(L337)))),"손님 수를 확인하세요",""))))))))</f>
        <v/>
      </c>
      <c r="P337">
        <f>IF(I337="","",WEEKDAY(A337,2))</f>
        <v/>
      </c>
      <c r="Q337" s="19">
        <f>IF(I337="","",A337-WEEKDAY(A337,3))</f>
        <v/>
      </c>
    </row>
    <row r="338">
      <c r="A338" s="12" t="n">
        <v>46057</v>
      </c>
      <c r="B338" s="13">
        <f>IF(ISNUMBER(A338),CHOOSE(WEEKDAY(A338),"일","월","화","수","목","금","토"),"")</f>
        <v/>
      </c>
      <c r="C338" s="14" t="n">
        <v>462700</v>
      </c>
      <c r="D338" s="14" t="n">
        <v>37500</v>
      </c>
      <c r="E338" s="14" t="n">
        <v>19900</v>
      </c>
      <c r="F338" s="14" t="n">
        <v>157700</v>
      </c>
      <c r="G338" s="14" t="n">
        <v>81600</v>
      </c>
      <c r="H338" s="14" t="n">
        <v>32600</v>
      </c>
      <c r="I338" s="15">
        <f>IF(OR(A338="",NOT(N338="")),"",SUM(C338:H338))</f>
        <v/>
      </c>
      <c r="J338" s="16">
        <f>IF(I338="","",SUM(C338:E338))</f>
        <v/>
      </c>
      <c r="K338" s="16">
        <f>IF(I338="","",SUM(F338:H338))</f>
        <v/>
      </c>
      <c r="L338" s="14" t="n">
        <v>53</v>
      </c>
      <c r="M338" s="17" t="n"/>
      <c r="N338" s="18">
        <f>IF(COUNTA(A338,C338:H338,L338)=0,"",IF(NOT(ISNUMBER(A338)),"날짜를 확인하세요",IF(A338&gt;TODAY(),"오늘 이후 날짜예요",IF(COUNTIF($A$6:$A$1505,A338)&gt;1,"같은 날짜가 또 있어요",IF(COUNT(C338:H338)&lt;COUNTA(C338:H338),"금액에 글자가 있어요",IF(COUNTA(C338:H338)=0,"금액이 비었어요",IF(COUNTIF(C338:H338,"&lt;0")&gt;0,"금액이 0보다 작아요",IF(AND(L338&lt;&gt;"",OR(NOT(ISNUMBER(L338)),L338&lt;0,L338&lt;&gt;INT(N(L338)))),"손님 수를 확인하세요",""))))))))</f>
        <v/>
      </c>
      <c r="P338">
        <f>IF(I338="","",WEEKDAY(A338,2))</f>
        <v/>
      </c>
      <c r="Q338" s="19">
        <f>IF(I338="","",A338-WEEKDAY(A338,3))</f>
        <v/>
      </c>
    </row>
    <row r="339">
      <c r="A339" s="12" t="n">
        <v>46058</v>
      </c>
      <c r="B339" s="13">
        <f>IF(ISNUMBER(A339),CHOOSE(WEEKDAY(A339),"일","월","화","수","목","금","토"),"")</f>
        <v/>
      </c>
      <c r="C339" s="14" t="n">
        <v>615700</v>
      </c>
      <c r="D339" s="14" t="n">
        <v>57500</v>
      </c>
      <c r="E339" s="14" t="n">
        <v>5600</v>
      </c>
      <c r="F339" s="14" t="n">
        <v>145400</v>
      </c>
      <c r="G339" s="14" t="n">
        <v>75200</v>
      </c>
      <c r="H339" s="14" t="n">
        <v>30100</v>
      </c>
      <c r="I339" s="15">
        <f>IF(OR(A339="",NOT(N339="")),"",SUM(C339:H339))</f>
        <v/>
      </c>
      <c r="J339" s="16">
        <f>IF(I339="","",SUM(C339:E339))</f>
        <v/>
      </c>
      <c r="K339" s="16">
        <f>IF(I339="","",SUM(F339:H339))</f>
        <v/>
      </c>
      <c r="L339" s="14" t="n">
        <v>64</v>
      </c>
      <c r="M339" s="17" t="n"/>
      <c r="N339" s="18">
        <f>IF(COUNTA(A339,C339:H339,L339)=0,"",IF(NOT(ISNUMBER(A339)),"날짜를 확인하세요",IF(A339&gt;TODAY(),"오늘 이후 날짜예요",IF(COUNTIF($A$6:$A$1505,A339)&gt;1,"같은 날짜가 또 있어요",IF(COUNT(C339:H339)&lt;COUNTA(C339:H339),"금액에 글자가 있어요",IF(COUNTA(C339:H339)=0,"금액이 비었어요",IF(COUNTIF(C339:H339,"&lt;0")&gt;0,"금액이 0보다 작아요",IF(AND(L339&lt;&gt;"",OR(NOT(ISNUMBER(L339)),L339&lt;0,L339&lt;&gt;INT(N(L339)))),"손님 수를 확인하세요",""))))))))</f>
        <v/>
      </c>
      <c r="P339">
        <f>IF(I339="","",WEEKDAY(A339,2))</f>
        <v/>
      </c>
      <c r="Q339" s="19">
        <f>IF(I339="","",A339-WEEKDAY(A339,3))</f>
        <v/>
      </c>
    </row>
    <row r="340">
      <c r="A340" s="12" t="n">
        <v>46059</v>
      </c>
      <c r="B340" s="13">
        <f>IF(ISNUMBER(A340),CHOOSE(WEEKDAY(A340),"일","월","화","수","목","금","토"),"")</f>
        <v/>
      </c>
      <c r="C340" s="14" t="n">
        <v>724400</v>
      </c>
      <c r="D340" s="14" t="n">
        <v>49600</v>
      </c>
      <c r="E340" s="14" t="n">
        <v>11600</v>
      </c>
      <c r="F340" s="14" t="n">
        <v>254000</v>
      </c>
      <c r="G340" s="14" t="n">
        <v>131400</v>
      </c>
      <c r="H340" s="14" t="n">
        <v>52500</v>
      </c>
      <c r="I340" s="15">
        <f>IF(OR(A340="",NOT(N340="")),"",SUM(C340:H340))</f>
        <v/>
      </c>
      <c r="J340" s="16">
        <f>IF(I340="","",SUM(C340:E340))</f>
        <v/>
      </c>
      <c r="K340" s="16">
        <f>IF(I340="","",SUM(F340:H340))</f>
        <v/>
      </c>
      <c r="L340" s="14" t="n">
        <v>81</v>
      </c>
      <c r="M340" s="17" t="n"/>
      <c r="N340" s="18">
        <f>IF(COUNTA(A340,C340:H340,L340)=0,"",IF(NOT(ISNUMBER(A340)),"날짜를 확인하세요",IF(A340&gt;TODAY(),"오늘 이후 날짜예요",IF(COUNTIF($A$6:$A$1505,A340)&gt;1,"같은 날짜가 또 있어요",IF(COUNT(C340:H340)&lt;COUNTA(C340:H340),"금액에 글자가 있어요",IF(COUNTA(C340:H340)=0,"금액이 비었어요",IF(COUNTIF(C340:H340,"&lt;0")&gt;0,"금액이 0보다 작아요",IF(AND(L340&lt;&gt;"",OR(NOT(ISNUMBER(L340)),L340&lt;0,L340&lt;&gt;INT(N(L340)))),"손님 수를 확인하세요",""))))))))</f>
        <v/>
      </c>
      <c r="P340">
        <f>IF(I340="","",WEEKDAY(A340,2))</f>
        <v/>
      </c>
      <c r="Q340" s="19">
        <f>IF(I340="","",A340-WEEKDAY(A340,3))</f>
        <v/>
      </c>
    </row>
    <row r="341">
      <c r="A341" s="12" t="n">
        <v>46060</v>
      </c>
      <c r="B341" s="13">
        <f>IF(ISNUMBER(A341),CHOOSE(WEEKDAY(A341),"일","월","화","수","목","금","토"),"")</f>
        <v/>
      </c>
      <c r="C341" s="14" t="n">
        <v>659200</v>
      </c>
      <c r="D341" s="14" t="n">
        <v>81700</v>
      </c>
      <c r="E341" s="14" t="n">
        <v>4100</v>
      </c>
      <c r="F341" s="14" t="n">
        <v>251100</v>
      </c>
      <c r="G341" s="14" t="n">
        <v>129900</v>
      </c>
      <c r="H341" s="14" t="n">
        <v>52000</v>
      </c>
      <c r="I341" s="15">
        <f>IF(OR(A341="",NOT(N341="")),"",SUM(C341:H341))</f>
        <v/>
      </c>
      <c r="J341" s="16">
        <f>IF(I341="","",SUM(C341:E341))</f>
        <v/>
      </c>
      <c r="K341" s="16">
        <f>IF(I341="","",SUM(F341:H341))</f>
        <v/>
      </c>
      <c r="L341" s="14" t="n">
        <v>78</v>
      </c>
      <c r="M341" s="17" t="n"/>
      <c r="N341" s="18">
        <f>IF(COUNTA(A341,C341:H341,L341)=0,"",IF(NOT(ISNUMBER(A341)),"날짜를 확인하세요",IF(A341&gt;TODAY(),"오늘 이후 날짜예요",IF(COUNTIF($A$6:$A$1505,A341)&gt;1,"같은 날짜가 또 있어요",IF(COUNT(C341:H341)&lt;COUNTA(C341:H341),"금액에 글자가 있어요",IF(COUNTA(C341:H341)=0,"금액이 비었어요",IF(COUNTIF(C341:H341,"&lt;0")&gt;0,"금액이 0보다 작아요",IF(AND(L341&lt;&gt;"",OR(NOT(ISNUMBER(L341)),L341&lt;0,L341&lt;&gt;INT(N(L341)))),"손님 수를 확인하세요",""))))))))</f>
        <v/>
      </c>
      <c r="P341">
        <f>IF(I341="","",WEEKDAY(A341,2))</f>
        <v/>
      </c>
      <c r="Q341" s="19">
        <f>IF(I341="","",A341-WEEKDAY(A341,3))</f>
        <v/>
      </c>
    </row>
    <row r="342">
      <c r="A342" s="12" t="n">
        <v>46062</v>
      </c>
      <c r="B342" s="13">
        <f>IF(ISNUMBER(A342),CHOOSE(WEEKDAY(A342),"일","월","화","수","목","금","토"),"")</f>
        <v/>
      </c>
      <c r="C342" s="14" t="n">
        <v>613000</v>
      </c>
      <c r="D342" s="14" t="n">
        <v>89200</v>
      </c>
      <c r="E342" s="14" t="n">
        <v>26800</v>
      </c>
      <c r="F342" s="14" t="n">
        <v>172800</v>
      </c>
      <c r="G342" s="14" t="n">
        <v>89400</v>
      </c>
      <c r="H342" s="14" t="n">
        <v>35800</v>
      </c>
      <c r="I342" s="15">
        <f>IF(OR(A342="",NOT(N342="")),"",SUM(C342:H342))</f>
        <v/>
      </c>
      <c r="J342" s="16">
        <f>IF(I342="","",SUM(C342:E342))</f>
        <v/>
      </c>
      <c r="K342" s="16">
        <f>IF(I342="","",SUM(F342:H342))</f>
        <v/>
      </c>
      <c r="L342" s="14" t="n">
        <v>70</v>
      </c>
      <c r="M342" s="17" t="n"/>
      <c r="N342" s="18">
        <f>IF(COUNTA(A342,C342:H342,L342)=0,"",IF(NOT(ISNUMBER(A342)),"날짜를 확인하세요",IF(A342&gt;TODAY(),"오늘 이후 날짜예요",IF(COUNTIF($A$6:$A$1505,A342)&gt;1,"같은 날짜가 또 있어요",IF(COUNT(C342:H342)&lt;COUNTA(C342:H342),"금액에 글자가 있어요",IF(COUNTA(C342:H342)=0,"금액이 비었어요",IF(COUNTIF(C342:H342,"&lt;0")&gt;0,"금액이 0보다 작아요",IF(AND(L342&lt;&gt;"",OR(NOT(ISNUMBER(L342)),L342&lt;0,L342&lt;&gt;INT(N(L342)))),"손님 수를 확인하세요",""))))))))</f>
        <v/>
      </c>
      <c r="P342">
        <f>IF(I342="","",WEEKDAY(A342,2))</f>
        <v/>
      </c>
      <c r="Q342" s="19">
        <f>IF(I342="","",A342-WEEKDAY(A342,3))</f>
        <v/>
      </c>
    </row>
    <row r="343">
      <c r="A343" s="12" t="n">
        <v>46063</v>
      </c>
      <c r="B343" s="13">
        <f>IF(ISNUMBER(A343),CHOOSE(WEEKDAY(A343),"일","월","화","수","목","금","토"),"")</f>
        <v/>
      </c>
      <c r="C343" s="14" t="n">
        <v>662100</v>
      </c>
      <c r="D343" s="14" t="n">
        <v>69400</v>
      </c>
      <c r="E343" s="14" t="n">
        <v>23200</v>
      </c>
      <c r="F343" s="14" t="n">
        <v>152700</v>
      </c>
      <c r="G343" s="14" t="n">
        <v>79000</v>
      </c>
      <c r="H343" s="14" t="n">
        <v>31600</v>
      </c>
      <c r="I343" s="15">
        <f>IF(OR(A343="",NOT(N343="")),"",SUM(C343:H343))</f>
        <v/>
      </c>
      <c r="J343" s="16">
        <f>IF(I343="","",SUM(C343:E343))</f>
        <v/>
      </c>
      <c r="K343" s="16">
        <f>IF(I343="","",SUM(F343:H343))</f>
        <v/>
      </c>
      <c r="L343" s="14" t="n">
        <v>71</v>
      </c>
      <c r="M343" s="17" t="n"/>
      <c r="N343" s="18">
        <f>IF(COUNTA(A343,C343:H343,L343)=0,"",IF(NOT(ISNUMBER(A343)),"날짜를 확인하세요",IF(A343&gt;TODAY(),"오늘 이후 날짜예요",IF(COUNTIF($A$6:$A$1505,A343)&gt;1,"같은 날짜가 또 있어요",IF(COUNT(C343:H343)&lt;COUNTA(C343:H343),"금액에 글자가 있어요",IF(COUNTA(C343:H343)=0,"금액이 비었어요",IF(COUNTIF(C343:H343,"&lt;0")&gt;0,"금액이 0보다 작아요",IF(AND(L343&lt;&gt;"",OR(NOT(ISNUMBER(L343)),L343&lt;0,L343&lt;&gt;INT(N(L343)))),"손님 수를 확인하세요",""))))))))</f>
        <v/>
      </c>
      <c r="P343">
        <f>IF(I343="","",WEEKDAY(A343,2))</f>
        <v/>
      </c>
      <c r="Q343" s="19">
        <f>IF(I343="","",A343-WEEKDAY(A343,3))</f>
        <v/>
      </c>
    </row>
    <row r="344">
      <c r="A344" s="12" t="n">
        <v>46064</v>
      </c>
      <c r="B344" s="13">
        <f>IF(ISNUMBER(A344),CHOOSE(WEEKDAY(A344),"일","월","화","수","목","금","토"),"")</f>
        <v/>
      </c>
      <c r="C344" s="14" t="n">
        <v>543500</v>
      </c>
      <c r="D344" s="14" t="n">
        <v>45400</v>
      </c>
      <c r="E344" s="14" t="n">
        <v>25300</v>
      </c>
      <c r="F344" s="14" t="n">
        <v>139100</v>
      </c>
      <c r="G344" s="14" t="n">
        <v>71900</v>
      </c>
      <c r="H344" s="14" t="n">
        <v>28800</v>
      </c>
      <c r="I344" s="15">
        <f>IF(OR(A344="",NOT(N344="")),"",SUM(C344:H344))</f>
        <v/>
      </c>
      <c r="J344" s="16">
        <f>IF(I344="","",SUM(C344:E344))</f>
        <v/>
      </c>
      <c r="K344" s="16">
        <f>IF(I344="","",SUM(F344:H344))</f>
        <v/>
      </c>
      <c r="L344" s="14" t="n">
        <v>59</v>
      </c>
      <c r="M344" s="17" t="n"/>
      <c r="N344" s="18">
        <f>IF(COUNTA(A344,C344:H344,L344)=0,"",IF(NOT(ISNUMBER(A344)),"날짜를 확인하세요",IF(A344&gt;TODAY(),"오늘 이후 날짜예요",IF(COUNTIF($A$6:$A$1505,A344)&gt;1,"같은 날짜가 또 있어요",IF(COUNT(C344:H344)&lt;COUNTA(C344:H344),"금액에 글자가 있어요",IF(COUNTA(C344:H344)=0,"금액이 비었어요",IF(COUNTIF(C344:H344,"&lt;0")&gt;0,"금액이 0보다 작아요",IF(AND(L344&lt;&gt;"",OR(NOT(ISNUMBER(L344)),L344&lt;0,L344&lt;&gt;INT(N(L344)))),"손님 수를 확인하세요",""))))))))</f>
        <v/>
      </c>
      <c r="P344">
        <f>IF(I344="","",WEEKDAY(A344,2))</f>
        <v/>
      </c>
      <c r="Q344" s="19">
        <f>IF(I344="","",A344-WEEKDAY(A344,3))</f>
        <v/>
      </c>
    </row>
    <row r="345">
      <c r="A345" s="12" t="n">
        <v>46065</v>
      </c>
      <c r="B345" s="13">
        <f>IF(ISNUMBER(A345),CHOOSE(WEEKDAY(A345),"일","월","화","수","목","금","토"),"")</f>
        <v/>
      </c>
      <c r="C345" s="14" t="n">
        <v>640200</v>
      </c>
      <c r="D345" s="14" t="n">
        <v>82400</v>
      </c>
      <c r="E345" s="14" t="n">
        <v>33800</v>
      </c>
      <c r="F345" s="14" t="n">
        <v>208900</v>
      </c>
      <c r="G345" s="14" t="n">
        <v>108000</v>
      </c>
      <c r="H345" s="14" t="n">
        <v>43200</v>
      </c>
      <c r="I345" s="15">
        <f>IF(OR(A345="",NOT(N345="")),"",SUM(C345:H345))</f>
        <v/>
      </c>
      <c r="J345" s="16">
        <f>IF(I345="","",SUM(C345:E345))</f>
        <v/>
      </c>
      <c r="K345" s="16">
        <f>IF(I345="","",SUM(F345:H345))</f>
        <v/>
      </c>
      <c r="L345" s="14" t="n">
        <v>75</v>
      </c>
      <c r="M345" s="17" t="n"/>
      <c r="N345" s="18">
        <f>IF(COUNTA(A345,C345:H345,L345)=0,"",IF(NOT(ISNUMBER(A345)),"날짜를 확인하세요",IF(A345&gt;TODAY(),"오늘 이후 날짜예요",IF(COUNTIF($A$6:$A$1505,A345)&gt;1,"같은 날짜가 또 있어요",IF(COUNT(C345:H345)&lt;COUNTA(C345:H345),"금액에 글자가 있어요",IF(COUNTA(C345:H345)=0,"금액이 비었어요",IF(COUNTIF(C345:H345,"&lt;0")&gt;0,"금액이 0보다 작아요",IF(AND(L345&lt;&gt;"",OR(NOT(ISNUMBER(L345)),L345&lt;0,L345&lt;&gt;INT(N(L345)))),"손님 수를 확인하세요",""))))))))</f>
        <v/>
      </c>
      <c r="P345">
        <f>IF(I345="","",WEEKDAY(A345,2))</f>
        <v/>
      </c>
      <c r="Q345" s="19">
        <f>IF(I345="","",A345-WEEKDAY(A345,3))</f>
        <v/>
      </c>
    </row>
    <row r="346">
      <c r="A346" s="12" t="n">
        <v>46066</v>
      </c>
      <c r="B346" s="13">
        <f>IF(ISNUMBER(A346),CHOOSE(WEEKDAY(A346),"일","월","화","수","목","금","토"),"")</f>
        <v/>
      </c>
      <c r="C346" s="14" t="n">
        <v>514000</v>
      </c>
      <c r="D346" s="14" t="n">
        <v>75700</v>
      </c>
      <c r="E346" s="14" t="n">
        <v>20400</v>
      </c>
      <c r="F346" s="14" t="n">
        <v>208700</v>
      </c>
      <c r="G346" s="14" t="n">
        <v>108000</v>
      </c>
      <c r="H346" s="14" t="n">
        <v>43200</v>
      </c>
      <c r="I346" s="15">
        <f>IF(OR(A346="",NOT(N346="")),"",SUM(C346:H346))</f>
        <v/>
      </c>
      <c r="J346" s="16">
        <f>IF(I346="","",SUM(C346:E346))</f>
        <v/>
      </c>
      <c r="K346" s="16">
        <f>IF(I346="","",SUM(F346:H346))</f>
        <v/>
      </c>
      <c r="L346" s="14" t="n">
        <v>63</v>
      </c>
      <c r="M346" s="17" t="n"/>
      <c r="N346" s="18">
        <f>IF(COUNTA(A346,C346:H346,L346)=0,"",IF(NOT(ISNUMBER(A346)),"날짜를 확인하세요",IF(A346&gt;TODAY(),"오늘 이후 날짜예요",IF(COUNTIF($A$6:$A$1505,A346)&gt;1,"같은 날짜가 또 있어요",IF(COUNT(C346:H346)&lt;COUNTA(C346:H346),"금액에 글자가 있어요",IF(COUNTA(C346:H346)=0,"금액이 비었어요",IF(COUNTIF(C346:H346,"&lt;0")&gt;0,"금액이 0보다 작아요",IF(AND(L346&lt;&gt;"",OR(NOT(ISNUMBER(L346)),L346&lt;0,L346&lt;&gt;INT(N(L346)))),"손님 수를 확인하세요",""))))))))</f>
        <v/>
      </c>
      <c r="P346">
        <f>IF(I346="","",WEEKDAY(A346,2))</f>
        <v/>
      </c>
      <c r="Q346" s="19">
        <f>IF(I346="","",A346-WEEKDAY(A346,3))</f>
        <v/>
      </c>
    </row>
    <row r="347">
      <c r="A347" s="12" t="n">
        <v>46067</v>
      </c>
      <c r="B347" s="13">
        <f>IF(ISNUMBER(A347),CHOOSE(WEEKDAY(A347),"일","월","화","수","목","금","토"),"")</f>
        <v/>
      </c>
      <c r="C347" s="14" t="n">
        <v>644100</v>
      </c>
      <c r="D347" s="14" t="n">
        <v>75600</v>
      </c>
      <c r="E347" s="14" t="n">
        <v>7200</v>
      </c>
      <c r="F347" s="14" t="n">
        <v>351200</v>
      </c>
      <c r="G347" s="14" t="n">
        <v>181700</v>
      </c>
      <c r="H347" s="14" t="n">
        <v>72700</v>
      </c>
      <c r="I347" s="15">
        <f>IF(OR(A347="",NOT(N347="")),"",SUM(C347:H347))</f>
        <v/>
      </c>
      <c r="J347" s="16">
        <f>IF(I347="","",SUM(C347:E347))</f>
        <v/>
      </c>
      <c r="K347" s="16">
        <f>IF(I347="","",SUM(F347:H347))</f>
        <v/>
      </c>
      <c r="L347" s="14" t="n">
        <v>83</v>
      </c>
      <c r="M347" s="17" t="inlineStr">
        <is>
          <t>비</t>
        </is>
      </c>
      <c r="N347" s="18">
        <f>IF(COUNTA(A347,C347:H347,L347)=0,"",IF(NOT(ISNUMBER(A347)),"날짜를 확인하세요",IF(A347&gt;TODAY(),"오늘 이후 날짜예요",IF(COUNTIF($A$6:$A$1505,A347)&gt;1,"같은 날짜가 또 있어요",IF(COUNT(C347:H347)&lt;COUNTA(C347:H347),"금액에 글자가 있어요",IF(COUNTA(C347:H347)=0,"금액이 비었어요",IF(COUNTIF(C347:H347,"&lt;0")&gt;0,"금액이 0보다 작아요",IF(AND(L347&lt;&gt;"",OR(NOT(ISNUMBER(L347)),L347&lt;0,L347&lt;&gt;INT(N(L347)))),"손님 수를 확인하세요",""))))))))</f>
        <v/>
      </c>
      <c r="P347">
        <f>IF(I347="","",WEEKDAY(A347,2))</f>
        <v/>
      </c>
      <c r="Q347" s="19">
        <f>IF(I347="","",A347-WEEKDAY(A347,3))</f>
        <v/>
      </c>
    </row>
    <row r="348">
      <c r="A348" s="12" t="n">
        <v>46072</v>
      </c>
      <c r="B348" s="13">
        <f>IF(ISNUMBER(A348),CHOOSE(WEEKDAY(A348),"일","월","화","수","목","금","토"),"")</f>
        <v/>
      </c>
      <c r="C348" s="14" t="n">
        <v>488600</v>
      </c>
      <c r="D348" s="14" t="n">
        <v>70100</v>
      </c>
      <c r="E348" s="14" t="n">
        <v>23000</v>
      </c>
      <c r="F348" s="14" t="n">
        <v>142000</v>
      </c>
      <c r="G348" s="14" t="n">
        <v>73400</v>
      </c>
      <c r="H348" s="14" t="n">
        <v>29400</v>
      </c>
      <c r="I348" s="15">
        <f>IF(OR(A348="",NOT(N348="")),"",SUM(C348:H348))</f>
        <v/>
      </c>
      <c r="J348" s="16">
        <f>IF(I348="","",SUM(C348:E348))</f>
        <v/>
      </c>
      <c r="K348" s="16">
        <f>IF(I348="","",SUM(F348:H348))</f>
        <v/>
      </c>
      <c r="L348" s="14" t="n">
        <v>55</v>
      </c>
      <c r="M348" s="17" t="n"/>
      <c r="N348" s="18">
        <f>IF(COUNTA(A348,C348:H348,L348)=0,"",IF(NOT(ISNUMBER(A348)),"날짜를 확인하세요",IF(A348&gt;TODAY(),"오늘 이후 날짜예요",IF(COUNTIF($A$6:$A$1505,A348)&gt;1,"같은 날짜가 또 있어요",IF(COUNT(C348:H348)&lt;COUNTA(C348:H348),"금액에 글자가 있어요",IF(COUNTA(C348:H348)=0,"금액이 비었어요",IF(COUNTIF(C348:H348,"&lt;0")&gt;0,"금액이 0보다 작아요",IF(AND(L348&lt;&gt;"",OR(NOT(ISNUMBER(L348)),L348&lt;0,L348&lt;&gt;INT(N(L348)))),"손님 수를 확인하세요",""))))))))</f>
        <v/>
      </c>
      <c r="P348">
        <f>IF(I348="","",WEEKDAY(A348,2))</f>
        <v/>
      </c>
      <c r="Q348" s="19">
        <f>IF(I348="","",A348-WEEKDAY(A348,3))</f>
        <v/>
      </c>
    </row>
    <row r="349">
      <c r="A349" s="12" t="n">
        <v>46073</v>
      </c>
      <c r="B349" s="13">
        <f>IF(ISNUMBER(A349),CHOOSE(WEEKDAY(A349),"일","월","화","수","목","금","토"),"")</f>
        <v/>
      </c>
      <c r="C349" s="14" t="n">
        <v>663600</v>
      </c>
      <c r="D349" s="14" t="n">
        <v>43900</v>
      </c>
      <c r="E349" s="14" t="n">
        <v>6300</v>
      </c>
      <c r="F349" s="14" t="n">
        <v>271000</v>
      </c>
      <c r="G349" s="14" t="n">
        <v>140200</v>
      </c>
      <c r="H349" s="14" t="n">
        <v>56000</v>
      </c>
      <c r="I349" s="15">
        <f>IF(OR(A349="",NOT(N349="")),"",SUM(C349:H349))</f>
        <v/>
      </c>
      <c r="J349" s="16">
        <f>IF(I349="","",SUM(C349:E349))</f>
        <v/>
      </c>
      <c r="K349" s="16">
        <f>IF(I349="","",SUM(F349:H349))</f>
        <v/>
      </c>
      <c r="L349" s="14" t="n">
        <v>75</v>
      </c>
      <c r="M349" s="17" t="n"/>
      <c r="N349" s="18">
        <f>IF(COUNTA(A349,C349:H349,L349)=0,"",IF(NOT(ISNUMBER(A349)),"날짜를 확인하세요",IF(A349&gt;TODAY(),"오늘 이후 날짜예요",IF(COUNTIF($A$6:$A$1505,A349)&gt;1,"같은 날짜가 또 있어요",IF(COUNT(C349:H349)&lt;COUNTA(C349:H349),"금액에 글자가 있어요",IF(COUNTA(C349:H349)=0,"금액이 비었어요",IF(COUNTIF(C349:H349,"&lt;0")&gt;0,"금액이 0보다 작아요",IF(AND(L349&lt;&gt;"",OR(NOT(ISNUMBER(L349)),L349&lt;0,L349&lt;&gt;INT(N(L349)))),"손님 수를 확인하세요",""))))))))</f>
        <v/>
      </c>
      <c r="P349">
        <f>IF(I349="","",WEEKDAY(A349,2))</f>
        <v/>
      </c>
      <c r="Q349" s="19">
        <f>IF(I349="","",A349-WEEKDAY(A349,3))</f>
        <v/>
      </c>
    </row>
    <row r="350">
      <c r="A350" s="12" t="n">
        <v>46074</v>
      </c>
      <c r="B350" s="13">
        <f>IF(ISNUMBER(A350),CHOOSE(WEEKDAY(A350),"일","월","화","수","목","금","토"),"")</f>
        <v/>
      </c>
      <c r="C350" s="14" t="n">
        <v>810400</v>
      </c>
      <c r="D350" s="14" t="n">
        <v>125600</v>
      </c>
      <c r="E350" s="14" t="n">
        <v>7400</v>
      </c>
      <c r="F350" s="14" t="n">
        <v>348100</v>
      </c>
      <c r="G350" s="14" t="n">
        <v>180000</v>
      </c>
      <c r="H350" s="14" t="n">
        <v>72000</v>
      </c>
      <c r="I350" s="15">
        <f>IF(OR(A350="",NOT(N350="")),"",SUM(C350:H350))</f>
        <v/>
      </c>
      <c r="J350" s="16">
        <f>IF(I350="","",SUM(C350:E350))</f>
        <v/>
      </c>
      <c r="K350" s="16">
        <f>IF(I350="","",SUM(F350:H350))</f>
        <v/>
      </c>
      <c r="L350" s="14" t="n">
        <v>99</v>
      </c>
      <c r="M350" s="17" t="n"/>
      <c r="N350" s="18">
        <f>IF(COUNTA(A350,C350:H350,L350)=0,"",IF(NOT(ISNUMBER(A350)),"날짜를 확인하세요",IF(A350&gt;TODAY(),"오늘 이후 날짜예요",IF(COUNTIF($A$6:$A$1505,A350)&gt;1,"같은 날짜가 또 있어요",IF(COUNT(C350:H350)&lt;COUNTA(C350:H350),"금액에 글자가 있어요",IF(COUNTA(C350:H350)=0,"금액이 비었어요",IF(COUNTIF(C350:H350,"&lt;0")&gt;0,"금액이 0보다 작아요",IF(AND(L350&lt;&gt;"",OR(NOT(ISNUMBER(L350)),L350&lt;0,L350&lt;&gt;INT(N(L350)))),"손님 수를 확인하세요",""))))))))</f>
        <v/>
      </c>
      <c r="P350">
        <f>IF(I350="","",WEEKDAY(A350,2))</f>
        <v/>
      </c>
      <c r="Q350" s="19">
        <f>IF(I350="","",A350-WEEKDAY(A350,3))</f>
        <v/>
      </c>
    </row>
    <row r="351">
      <c r="A351" s="12" t="n">
        <v>46076</v>
      </c>
      <c r="B351" s="13">
        <f>IF(ISNUMBER(A351),CHOOSE(WEEKDAY(A351),"일","월","화","수","목","금","토"),"")</f>
        <v/>
      </c>
      <c r="C351" s="14" t="n">
        <v>511800</v>
      </c>
      <c r="D351" s="14" t="n">
        <v>60900</v>
      </c>
      <c r="E351" s="14" t="n">
        <v>18900</v>
      </c>
      <c r="F351" s="14" t="n">
        <v>217700</v>
      </c>
      <c r="G351" s="14" t="n">
        <v>112600</v>
      </c>
      <c r="H351" s="14" t="n">
        <v>45100</v>
      </c>
      <c r="I351" s="15">
        <f>IF(OR(A351="",NOT(N351="")),"",SUM(C351:H351))</f>
        <v/>
      </c>
      <c r="J351" s="16">
        <f>IF(I351="","",SUM(C351:E351))</f>
        <v/>
      </c>
      <c r="K351" s="16">
        <f>IF(I351="","",SUM(F351:H351))</f>
        <v/>
      </c>
      <c r="L351" s="14" t="n">
        <v>62</v>
      </c>
      <c r="M351" s="17" t="inlineStr">
        <is>
          <t>비</t>
        </is>
      </c>
      <c r="N351" s="18">
        <f>IF(COUNTA(A351,C351:H351,L351)=0,"",IF(NOT(ISNUMBER(A351)),"날짜를 확인하세요",IF(A351&gt;TODAY(),"오늘 이후 날짜예요",IF(COUNTIF($A$6:$A$1505,A351)&gt;1,"같은 날짜가 또 있어요",IF(COUNT(C351:H351)&lt;COUNTA(C351:H351),"금액에 글자가 있어요",IF(COUNTA(C351:H351)=0,"금액이 비었어요",IF(COUNTIF(C351:H351,"&lt;0")&gt;0,"금액이 0보다 작아요",IF(AND(L351&lt;&gt;"",OR(NOT(ISNUMBER(L351)),L351&lt;0,L351&lt;&gt;INT(N(L351)))),"손님 수를 확인하세요",""))))))))</f>
        <v/>
      </c>
      <c r="P351">
        <f>IF(I351="","",WEEKDAY(A351,2))</f>
        <v/>
      </c>
      <c r="Q351" s="19">
        <f>IF(I351="","",A351-WEEKDAY(A351,3))</f>
        <v/>
      </c>
    </row>
    <row r="352">
      <c r="A352" s="12" t="n">
        <v>46077</v>
      </c>
      <c r="B352" s="13">
        <f>IF(ISNUMBER(A352),CHOOSE(WEEKDAY(A352),"일","월","화","수","목","금","토"),"")</f>
        <v/>
      </c>
      <c r="C352" s="14" t="n">
        <v>637100</v>
      </c>
      <c r="D352" s="14" t="n">
        <v>60300</v>
      </c>
      <c r="E352" s="14" t="n">
        <v>15600</v>
      </c>
      <c r="F352" s="14" t="n">
        <v>170800</v>
      </c>
      <c r="G352" s="14" t="n">
        <v>88400</v>
      </c>
      <c r="H352" s="14" t="n">
        <v>35300</v>
      </c>
      <c r="I352" s="15">
        <f>IF(OR(A352="",NOT(N352="")),"",SUM(C352:H352))</f>
        <v/>
      </c>
      <c r="J352" s="16">
        <f>IF(I352="","",SUM(C352:E352))</f>
        <v/>
      </c>
      <c r="K352" s="16">
        <f>IF(I352="","",SUM(F352:H352))</f>
        <v/>
      </c>
      <c r="L352" s="14" t="n">
        <v>68</v>
      </c>
      <c r="M352" s="17" t="n"/>
      <c r="N352" s="18">
        <f>IF(COUNTA(A352,C352:H352,L352)=0,"",IF(NOT(ISNUMBER(A352)),"날짜를 확인하세요",IF(A352&gt;TODAY(),"오늘 이후 날짜예요",IF(COUNTIF($A$6:$A$1505,A352)&gt;1,"같은 날짜가 또 있어요",IF(COUNT(C352:H352)&lt;COUNTA(C352:H352),"금액에 글자가 있어요",IF(COUNTA(C352:H352)=0,"금액이 비었어요",IF(COUNTIF(C352:H352,"&lt;0")&gt;0,"금액이 0보다 작아요",IF(AND(L352&lt;&gt;"",OR(NOT(ISNUMBER(L352)),L352&lt;0,L352&lt;&gt;INT(N(L352)))),"손님 수를 확인하세요",""))))))))</f>
        <v/>
      </c>
      <c r="P352">
        <f>IF(I352="","",WEEKDAY(A352,2))</f>
        <v/>
      </c>
      <c r="Q352" s="19">
        <f>IF(I352="","",A352-WEEKDAY(A352,3))</f>
        <v/>
      </c>
    </row>
    <row r="353">
      <c r="A353" s="12" t="n">
        <v>46078</v>
      </c>
      <c r="B353" s="13">
        <f>IF(ISNUMBER(A353),CHOOSE(WEEKDAY(A353),"일","월","화","수","목","금","토"),"")</f>
        <v/>
      </c>
      <c r="C353" s="14" t="n">
        <v>481200</v>
      </c>
      <c r="D353" s="14" t="n">
        <v>54000</v>
      </c>
      <c r="E353" s="14" t="n">
        <v>13000</v>
      </c>
      <c r="F353" s="14" t="n">
        <v>142000</v>
      </c>
      <c r="G353" s="14" t="n">
        <v>73400</v>
      </c>
      <c r="H353" s="14" t="n">
        <v>29400</v>
      </c>
      <c r="I353" s="15">
        <f>IF(OR(A353="",NOT(N353="")),"",SUM(C353:H353))</f>
        <v/>
      </c>
      <c r="J353" s="16">
        <f>IF(I353="","",SUM(C353:E353))</f>
        <v/>
      </c>
      <c r="K353" s="16">
        <f>IF(I353="","",SUM(F353:H353))</f>
        <v/>
      </c>
      <c r="L353" s="14" t="n">
        <v>54</v>
      </c>
      <c r="M353" s="17" t="n"/>
      <c r="N353" s="18">
        <f>IF(COUNTA(A353,C353:H353,L353)=0,"",IF(NOT(ISNUMBER(A353)),"날짜를 확인하세요",IF(A353&gt;TODAY(),"오늘 이후 날짜예요",IF(COUNTIF($A$6:$A$1505,A353)&gt;1,"같은 날짜가 또 있어요",IF(COUNT(C353:H353)&lt;COUNTA(C353:H353),"금액에 글자가 있어요",IF(COUNTA(C353:H353)=0,"금액이 비었어요",IF(COUNTIF(C353:H353,"&lt;0")&gt;0,"금액이 0보다 작아요",IF(AND(L353&lt;&gt;"",OR(NOT(ISNUMBER(L353)),L353&lt;0,L353&lt;&gt;INT(N(L353)))),"손님 수를 확인하세요",""))))))))</f>
        <v/>
      </c>
      <c r="P353">
        <f>IF(I353="","",WEEKDAY(A353,2))</f>
        <v/>
      </c>
      <c r="Q353" s="19">
        <f>IF(I353="","",A353-WEEKDAY(A353,3))</f>
        <v/>
      </c>
    </row>
    <row r="354">
      <c r="A354" s="12" t="n">
        <v>46079</v>
      </c>
      <c r="B354" s="13">
        <f>IF(ISNUMBER(A354),CHOOSE(WEEKDAY(A354),"일","월","화","수","목","금","토"),"")</f>
        <v/>
      </c>
      <c r="C354" s="14" t="n">
        <v>584700</v>
      </c>
      <c r="D354" s="14" t="n">
        <v>51600</v>
      </c>
      <c r="E354" s="14" t="n">
        <v>6800</v>
      </c>
      <c r="F354" s="14" t="n">
        <v>158900</v>
      </c>
      <c r="G354" s="14" t="n">
        <v>82200</v>
      </c>
      <c r="H354" s="14" t="n">
        <v>32800</v>
      </c>
      <c r="I354" s="15">
        <f>IF(OR(A354="",NOT(N354="")),"",SUM(C354:H354))</f>
        <v/>
      </c>
      <c r="J354" s="16">
        <f>IF(I354="","",SUM(C354:E354))</f>
        <v/>
      </c>
      <c r="K354" s="16">
        <f>IF(I354="","",SUM(F354:H354))</f>
        <v/>
      </c>
      <c r="L354" s="14" t="n">
        <v>62</v>
      </c>
      <c r="M354" s="17" t="n"/>
      <c r="N354" s="18">
        <f>IF(COUNTA(A354,C354:H354,L354)=0,"",IF(NOT(ISNUMBER(A354)),"날짜를 확인하세요",IF(A354&gt;TODAY(),"오늘 이후 날짜예요",IF(COUNTIF($A$6:$A$1505,A354)&gt;1,"같은 날짜가 또 있어요",IF(COUNT(C354:H354)&lt;COUNTA(C354:H354),"금액에 글자가 있어요",IF(COUNTA(C354:H354)=0,"금액이 비었어요",IF(COUNTIF(C354:H354,"&lt;0")&gt;0,"금액이 0보다 작아요",IF(AND(L354&lt;&gt;"",OR(NOT(ISNUMBER(L354)),L354&lt;0,L354&lt;&gt;INT(N(L354)))),"손님 수를 확인하세요",""))))))))</f>
        <v/>
      </c>
      <c r="P354">
        <f>IF(I354="","",WEEKDAY(A354,2))</f>
        <v/>
      </c>
      <c r="Q354" s="19">
        <f>IF(I354="","",A354-WEEKDAY(A354,3))</f>
        <v/>
      </c>
    </row>
    <row r="355">
      <c r="A355" s="12" t="n">
        <v>46080</v>
      </c>
      <c r="B355" s="13">
        <f>IF(ISNUMBER(A355),CHOOSE(WEEKDAY(A355),"일","월","화","수","목","금","토"),"")</f>
        <v/>
      </c>
      <c r="C355" s="14" t="n">
        <v>781900</v>
      </c>
      <c r="D355" s="14" t="n">
        <v>86500</v>
      </c>
      <c r="E355" s="14" t="n">
        <v>27200</v>
      </c>
      <c r="F355" s="14" t="n">
        <v>252800</v>
      </c>
      <c r="G355" s="14" t="n">
        <v>130800</v>
      </c>
      <c r="H355" s="14" t="n">
        <v>52300</v>
      </c>
      <c r="I355" s="15">
        <f>IF(OR(A355="",NOT(N355="")),"",SUM(C355:H355))</f>
        <v/>
      </c>
      <c r="J355" s="16">
        <f>IF(I355="","",SUM(C355:E355))</f>
        <v/>
      </c>
      <c r="K355" s="16">
        <f>IF(I355="","",SUM(F355:H355))</f>
        <v/>
      </c>
      <c r="L355" s="14" t="n">
        <v>89</v>
      </c>
      <c r="M355" s="17" t="n"/>
      <c r="N355" s="18">
        <f>IF(COUNTA(A355,C355:H355,L355)=0,"",IF(NOT(ISNUMBER(A355)),"날짜를 확인하세요",IF(A355&gt;TODAY(),"오늘 이후 날짜예요",IF(COUNTIF($A$6:$A$1505,A355)&gt;1,"같은 날짜가 또 있어요",IF(COUNT(C355:H355)&lt;COUNTA(C355:H355),"금액에 글자가 있어요",IF(COUNTA(C355:H355)=0,"금액이 비었어요",IF(COUNTIF(C355:H355,"&lt;0")&gt;0,"금액이 0보다 작아요",IF(AND(L355&lt;&gt;"",OR(NOT(ISNUMBER(L355)),L355&lt;0,L355&lt;&gt;INT(N(L355)))),"손님 수를 확인하세요",""))))))))</f>
        <v/>
      </c>
      <c r="P355">
        <f>IF(I355="","",WEEKDAY(A355,2))</f>
        <v/>
      </c>
      <c r="Q355" s="19">
        <f>IF(I355="","",A355-WEEKDAY(A355,3))</f>
        <v/>
      </c>
    </row>
    <row r="356">
      <c r="A356" s="12" t="n">
        <v>46081</v>
      </c>
      <c r="B356" s="13">
        <f>IF(ISNUMBER(A356),CHOOSE(WEEKDAY(A356),"일","월","화","수","목","금","토"),"")</f>
        <v/>
      </c>
      <c r="C356" s="14" t="n">
        <v>737800</v>
      </c>
      <c r="D356" s="14" t="n">
        <v>83300</v>
      </c>
      <c r="E356" s="14" t="n">
        <v>20900</v>
      </c>
      <c r="F356" s="14" t="n">
        <v>258100</v>
      </c>
      <c r="G356" s="14" t="n">
        <v>133500</v>
      </c>
      <c r="H356" s="14" t="n">
        <v>53400</v>
      </c>
      <c r="I356" s="15">
        <f>IF(OR(A356="",NOT(N356="")),"",SUM(C356:H356))</f>
        <v/>
      </c>
      <c r="J356" s="16">
        <f>IF(I356="","",SUM(C356:E356))</f>
        <v/>
      </c>
      <c r="K356" s="16">
        <f>IF(I356="","",SUM(F356:H356))</f>
        <v/>
      </c>
      <c r="L356" s="14" t="n">
        <v>85</v>
      </c>
      <c r="M356" s="17" t="n"/>
      <c r="N356" s="18">
        <f>IF(COUNTA(A356,C356:H356,L356)=0,"",IF(NOT(ISNUMBER(A356)),"날짜를 확인하세요",IF(A356&gt;TODAY(),"오늘 이후 날짜예요",IF(COUNTIF($A$6:$A$1505,A356)&gt;1,"같은 날짜가 또 있어요",IF(COUNT(C356:H356)&lt;COUNTA(C356:H356),"금액에 글자가 있어요",IF(COUNTA(C356:H356)=0,"금액이 비었어요",IF(COUNTIF(C356:H356,"&lt;0")&gt;0,"금액이 0보다 작아요",IF(AND(L356&lt;&gt;"",OR(NOT(ISNUMBER(L356)),L356&lt;0,L356&lt;&gt;INT(N(L356)))),"손님 수를 확인하세요",""))))))))</f>
        <v/>
      </c>
      <c r="P356">
        <f>IF(I356="","",WEEKDAY(A356,2))</f>
        <v/>
      </c>
      <c r="Q356" s="19">
        <f>IF(I356="","",A356-WEEKDAY(A356,3))</f>
        <v/>
      </c>
    </row>
    <row r="357">
      <c r="A357" s="12" t="n">
        <v>46083</v>
      </c>
      <c r="B357" s="13">
        <f>IF(ISNUMBER(A357),CHOOSE(WEEKDAY(A357),"일","월","화","수","목","금","토"),"")</f>
        <v/>
      </c>
      <c r="C357" s="14" t="n">
        <v>500800</v>
      </c>
      <c r="D357" s="14" t="n">
        <v>67500</v>
      </c>
      <c r="E357" s="14" t="n">
        <v>23100</v>
      </c>
      <c r="F357" s="14" t="n">
        <v>132900</v>
      </c>
      <c r="G357" s="14" t="n">
        <v>68700</v>
      </c>
      <c r="H357" s="14" t="n">
        <v>27500</v>
      </c>
      <c r="I357" s="15">
        <f>IF(OR(A357="",NOT(N357="")),"",SUM(C357:H357))</f>
        <v/>
      </c>
      <c r="J357" s="16">
        <f>IF(I357="","",SUM(C357:E357))</f>
        <v/>
      </c>
      <c r="K357" s="16">
        <f>IF(I357="","",SUM(F357:H357))</f>
        <v/>
      </c>
      <c r="L357" s="14" t="n">
        <v>56</v>
      </c>
      <c r="M357" s="17" t="n"/>
      <c r="N357" s="18">
        <f>IF(COUNTA(A357,C357:H357,L357)=0,"",IF(NOT(ISNUMBER(A357)),"날짜를 확인하세요",IF(A357&gt;TODAY(),"오늘 이후 날짜예요",IF(COUNTIF($A$6:$A$1505,A357)&gt;1,"같은 날짜가 또 있어요",IF(COUNT(C357:H357)&lt;COUNTA(C357:H357),"금액에 글자가 있어요",IF(COUNTA(C357:H357)=0,"금액이 비었어요",IF(COUNTIF(C357:H357,"&lt;0")&gt;0,"금액이 0보다 작아요",IF(AND(L357&lt;&gt;"",OR(NOT(ISNUMBER(L357)),L357&lt;0,L357&lt;&gt;INT(N(L357)))),"손님 수를 확인하세요",""))))))))</f>
        <v/>
      </c>
      <c r="P357">
        <f>IF(I357="","",WEEKDAY(A357,2))</f>
        <v/>
      </c>
      <c r="Q357" s="19">
        <f>IF(I357="","",A357-WEEKDAY(A357,3))</f>
        <v/>
      </c>
    </row>
    <row r="358">
      <c r="A358" s="12" t="n">
        <v>46084</v>
      </c>
      <c r="B358" s="13">
        <f>IF(ISNUMBER(A358),CHOOSE(WEEKDAY(A358),"일","월","화","수","목","금","토"),"")</f>
        <v/>
      </c>
      <c r="C358" s="14" t="n">
        <v>410100</v>
      </c>
      <c r="D358" s="14" t="n">
        <v>56600</v>
      </c>
      <c r="E358" s="14" t="n">
        <v>10100</v>
      </c>
      <c r="F358" s="14" t="n">
        <v>232400</v>
      </c>
      <c r="G358" s="14" t="n">
        <v>120200</v>
      </c>
      <c r="H358" s="14" t="n">
        <v>48100</v>
      </c>
      <c r="I358" s="15">
        <f>IF(OR(A358="",NOT(N358="")),"",SUM(C358:H358))</f>
        <v/>
      </c>
      <c r="J358" s="16">
        <f>IF(I358="","",SUM(C358:E358))</f>
        <v/>
      </c>
      <c r="K358" s="16">
        <f>IF(I358="","",SUM(F358:H358))</f>
        <v/>
      </c>
      <c r="L358" s="14" t="n">
        <v>54</v>
      </c>
      <c r="M358" s="17" t="inlineStr">
        <is>
          <t>비</t>
        </is>
      </c>
      <c r="N358" s="18">
        <f>IF(COUNTA(A358,C358:H358,L358)=0,"",IF(NOT(ISNUMBER(A358)),"날짜를 확인하세요",IF(A358&gt;TODAY(),"오늘 이후 날짜예요",IF(COUNTIF($A$6:$A$1505,A358)&gt;1,"같은 날짜가 또 있어요",IF(COUNT(C358:H358)&lt;COUNTA(C358:H358),"금액에 글자가 있어요",IF(COUNTA(C358:H358)=0,"금액이 비었어요",IF(COUNTIF(C358:H358,"&lt;0")&gt;0,"금액이 0보다 작아요",IF(AND(L358&lt;&gt;"",OR(NOT(ISNUMBER(L358)),L358&lt;0,L358&lt;&gt;INT(N(L358)))),"손님 수를 확인하세요",""))))))))</f>
        <v/>
      </c>
      <c r="P358">
        <f>IF(I358="","",WEEKDAY(A358,2))</f>
        <v/>
      </c>
      <c r="Q358" s="19">
        <f>IF(I358="","",A358-WEEKDAY(A358,3))</f>
        <v/>
      </c>
    </row>
    <row r="359">
      <c r="A359" s="12" t="n">
        <v>46085</v>
      </c>
      <c r="B359" s="13">
        <f>IF(ISNUMBER(A359),CHOOSE(WEEKDAY(A359),"일","월","화","수","목","금","토"),"")</f>
        <v/>
      </c>
      <c r="C359" s="14" t="n">
        <v>573400</v>
      </c>
      <c r="D359" s="14" t="n">
        <v>58300</v>
      </c>
      <c r="E359" s="14" t="n">
        <v>29700</v>
      </c>
      <c r="F359" s="14" t="n">
        <v>189400</v>
      </c>
      <c r="G359" s="14" t="n">
        <v>98000</v>
      </c>
      <c r="H359" s="14" t="n">
        <v>39200</v>
      </c>
      <c r="I359" s="15">
        <f>IF(OR(A359="",NOT(N359="")),"",SUM(C359:H359))</f>
        <v/>
      </c>
      <c r="J359" s="16">
        <f>IF(I359="","",SUM(C359:E359))</f>
        <v/>
      </c>
      <c r="K359" s="16">
        <f>IF(I359="","",SUM(F359:H359))</f>
        <v/>
      </c>
      <c r="L359" s="14" t="n">
        <v>65</v>
      </c>
      <c r="M359" s="17" t="n"/>
      <c r="N359" s="18">
        <f>IF(COUNTA(A359,C359:H359,L359)=0,"",IF(NOT(ISNUMBER(A359)),"날짜를 확인하세요",IF(A359&gt;TODAY(),"오늘 이후 날짜예요",IF(COUNTIF($A$6:$A$1505,A359)&gt;1,"같은 날짜가 또 있어요",IF(COUNT(C359:H359)&lt;COUNTA(C359:H359),"금액에 글자가 있어요",IF(COUNTA(C359:H359)=0,"금액이 비었어요",IF(COUNTIF(C359:H359,"&lt;0")&gt;0,"금액이 0보다 작아요",IF(AND(L359&lt;&gt;"",OR(NOT(ISNUMBER(L359)),L359&lt;0,L359&lt;&gt;INT(N(L359)))),"손님 수를 확인하세요",""))))))))</f>
        <v/>
      </c>
      <c r="P359">
        <f>IF(I359="","",WEEKDAY(A359,2))</f>
        <v/>
      </c>
      <c r="Q359" s="19">
        <f>IF(I359="","",A359-WEEKDAY(A359,3))</f>
        <v/>
      </c>
    </row>
    <row r="360">
      <c r="A360" s="12" t="n">
        <v>46086</v>
      </c>
      <c r="B360" s="13">
        <f>IF(ISNUMBER(A360),CHOOSE(WEEKDAY(A360),"일","월","화","수","목","금","토"),"")</f>
        <v/>
      </c>
      <c r="C360" s="14" t="n">
        <v>505100</v>
      </c>
      <c r="D360" s="14" t="n">
        <v>51100</v>
      </c>
      <c r="E360" s="14" t="n">
        <v>3200</v>
      </c>
      <c r="F360" s="14" t="n">
        <v>146200</v>
      </c>
      <c r="G360" s="14" t="n">
        <v>75600</v>
      </c>
      <c r="H360" s="14" t="n">
        <v>30300</v>
      </c>
      <c r="I360" s="15">
        <f>IF(OR(A360="",NOT(N360="")),"",SUM(C360:H360))</f>
        <v/>
      </c>
      <c r="J360" s="16">
        <f>IF(I360="","",SUM(C360:E360))</f>
        <v/>
      </c>
      <c r="K360" s="16">
        <f>IF(I360="","",SUM(F360:H360))</f>
        <v/>
      </c>
      <c r="L360" s="14" t="n">
        <v>56</v>
      </c>
      <c r="M360" s="17" t="n"/>
      <c r="N360" s="18">
        <f>IF(COUNTA(A360,C360:H360,L360)=0,"",IF(NOT(ISNUMBER(A360)),"날짜를 확인하세요",IF(A360&gt;TODAY(),"오늘 이후 날짜예요",IF(COUNTIF($A$6:$A$1505,A360)&gt;1,"같은 날짜가 또 있어요",IF(COUNT(C360:H360)&lt;COUNTA(C360:H360),"금액에 글자가 있어요",IF(COUNTA(C360:H360)=0,"금액이 비었어요",IF(COUNTIF(C360:H360,"&lt;0")&gt;0,"금액이 0보다 작아요",IF(AND(L360&lt;&gt;"",OR(NOT(ISNUMBER(L360)),L360&lt;0,L360&lt;&gt;INT(N(L360)))),"손님 수를 확인하세요",""))))))))</f>
        <v/>
      </c>
      <c r="P360">
        <f>IF(I360="","",WEEKDAY(A360,2))</f>
        <v/>
      </c>
      <c r="Q360" s="19">
        <f>IF(I360="","",A360-WEEKDAY(A360,3))</f>
        <v/>
      </c>
    </row>
    <row r="361">
      <c r="A361" s="12" t="n">
        <v>46087</v>
      </c>
      <c r="B361" s="13">
        <f>IF(ISNUMBER(A361),CHOOSE(WEEKDAY(A361),"일","월","화","수","목","금","토"),"")</f>
        <v/>
      </c>
      <c r="C361" s="14" t="n">
        <v>553600</v>
      </c>
      <c r="D361" s="14" t="n">
        <v>85300</v>
      </c>
      <c r="E361" s="14" t="n">
        <v>1800</v>
      </c>
      <c r="F361" s="14" t="n">
        <v>348500</v>
      </c>
      <c r="G361" s="14" t="n">
        <v>180200</v>
      </c>
      <c r="H361" s="14" t="n">
        <v>72100</v>
      </c>
      <c r="I361" s="15">
        <f>IF(OR(A361="",NOT(N361="")),"",SUM(C361:H361))</f>
        <v/>
      </c>
      <c r="J361" s="16">
        <f>IF(I361="","",SUM(C361:E361))</f>
        <v/>
      </c>
      <c r="K361" s="16">
        <f>IF(I361="","",SUM(F361:H361))</f>
        <v/>
      </c>
      <c r="L361" s="14" t="n">
        <v>74</v>
      </c>
      <c r="M361" s="17" t="inlineStr">
        <is>
          <t>비</t>
        </is>
      </c>
      <c r="N361" s="18">
        <f>IF(COUNTA(A361,C361:H361,L361)=0,"",IF(NOT(ISNUMBER(A361)),"날짜를 확인하세요",IF(A361&gt;TODAY(),"오늘 이후 날짜예요",IF(COUNTIF($A$6:$A$1505,A361)&gt;1,"같은 날짜가 또 있어요",IF(COUNT(C361:H361)&lt;COUNTA(C361:H361),"금액에 글자가 있어요",IF(COUNTA(C361:H361)=0,"금액이 비었어요",IF(COUNTIF(C361:H361,"&lt;0")&gt;0,"금액이 0보다 작아요",IF(AND(L361&lt;&gt;"",OR(NOT(ISNUMBER(L361)),L361&lt;0,L361&lt;&gt;INT(N(L361)))),"손님 수를 확인하세요",""))))))))</f>
        <v/>
      </c>
      <c r="P361">
        <f>IF(I361="","",WEEKDAY(A361,2))</f>
        <v/>
      </c>
      <c r="Q361" s="19">
        <f>IF(I361="","",A361-WEEKDAY(A361,3))</f>
        <v/>
      </c>
    </row>
    <row r="362">
      <c r="A362" s="12" t="n">
        <v>46088</v>
      </c>
      <c r="B362" s="13">
        <f>IF(ISNUMBER(A362),CHOOSE(WEEKDAY(A362),"일","월","화","수","목","금","토"),"")</f>
        <v/>
      </c>
      <c r="C362" s="14" t="n">
        <v>622900</v>
      </c>
      <c r="D362" s="14" t="n">
        <v>44800</v>
      </c>
      <c r="E362" s="14" t="n">
        <v>14500</v>
      </c>
      <c r="F362" s="14" t="n">
        <v>228400</v>
      </c>
      <c r="G362" s="14" t="n">
        <v>118100</v>
      </c>
      <c r="H362" s="14" t="n">
        <v>47300</v>
      </c>
      <c r="I362" s="15">
        <f>IF(OR(A362="",NOT(N362="")),"",SUM(C362:H362))</f>
        <v/>
      </c>
      <c r="J362" s="16">
        <f>IF(I362="","",SUM(C362:E362))</f>
        <v/>
      </c>
      <c r="K362" s="16">
        <f>IF(I362="","",SUM(F362:H362))</f>
        <v/>
      </c>
      <c r="L362" s="14" t="n">
        <v>68</v>
      </c>
      <c r="M362" s="17" t="n"/>
      <c r="N362" s="18">
        <f>IF(COUNTA(A362,C362:H362,L362)=0,"",IF(NOT(ISNUMBER(A362)),"날짜를 확인하세요",IF(A362&gt;TODAY(),"오늘 이후 날짜예요",IF(COUNTIF($A$6:$A$1505,A362)&gt;1,"같은 날짜가 또 있어요",IF(COUNT(C362:H362)&lt;COUNTA(C362:H362),"금액에 글자가 있어요",IF(COUNTA(C362:H362)=0,"금액이 비었어요",IF(COUNTIF(C362:H362,"&lt;0")&gt;0,"금액이 0보다 작아요",IF(AND(L362&lt;&gt;"",OR(NOT(ISNUMBER(L362)),L362&lt;0,L362&lt;&gt;INT(N(L362)))),"손님 수를 확인하세요",""))))))))</f>
        <v/>
      </c>
      <c r="P362">
        <f>IF(I362="","",WEEKDAY(A362,2))</f>
        <v/>
      </c>
      <c r="Q362" s="19">
        <f>IF(I362="","",A362-WEEKDAY(A362,3))</f>
        <v/>
      </c>
    </row>
    <row r="363">
      <c r="A363" s="12" t="n">
        <v>46090</v>
      </c>
      <c r="B363" s="13">
        <f>IF(ISNUMBER(A363),CHOOSE(WEEKDAY(A363),"일","월","화","수","목","금","토"),"")</f>
        <v/>
      </c>
      <c r="C363" s="14" t="n">
        <v>514100</v>
      </c>
      <c r="D363" s="14" t="n">
        <v>48000</v>
      </c>
      <c r="E363" s="14" t="n">
        <v>21800</v>
      </c>
      <c r="F363" s="14" t="n">
        <v>175500</v>
      </c>
      <c r="G363" s="14" t="n">
        <v>90800</v>
      </c>
      <c r="H363" s="14" t="n">
        <v>36300</v>
      </c>
      <c r="I363" s="15">
        <f>IF(OR(A363="",NOT(N363="")),"",SUM(C363:H363))</f>
        <v/>
      </c>
      <c r="J363" s="16">
        <f>IF(I363="","",SUM(C363:E363))</f>
        <v/>
      </c>
      <c r="K363" s="16">
        <f>IF(I363="","",SUM(F363:H363))</f>
        <v/>
      </c>
      <c r="L363" s="14" t="n">
        <v>58</v>
      </c>
      <c r="M363" s="17" t="n"/>
      <c r="N363" s="18">
        <f>IF(COUNTA(A363,C363:H363,L363)=0,"",IF(NOT(ISNUMBER(A363)),"날짜를 확인하세요",IF(A363&gt;TODAY(),"오늘 이후 날짜예요",IF(COUNTIF($A$6:$A$1505,A363)&gt;1,"같은 날짜가 또 있어요",IF(COUNT(C363:H363)&lt;COUNTA(C363:H363),"금액에 글자가 있어요",IF(COUNTA(C363:H363)=0,"금액이 비었어요",IF(COUNTIF(C363:H363,"&lt;0")&gt;0,"금액이 0보다 작아요",IF(AND(L363&lt;&gt;"",OR(NOT(ISNUMBER(L363)),L363&lt;0,L363&lt;&gt;INT(N(L363)))),"손님 수를 확인하세요",""))))))))</f>
        <v/>
      </c>
      <c r="P363">
        <f>IF(I363="","",WEEKDAY(A363,2))</f>
        <v/>
      </c>
      <c r="Q363" s="19">
        <f>IF(I363="","",A363-WEEKDAY(A363,3))</f>
        <v/>
      </c>
    </row>
    <row r="364">
      <c r="A364" s="12" t="n">
        <v>46091</v>
      </c>
      <c r="B364" s="13">
        <f>IF(ISNUMBER(A364),CHOOSE(WEEKDAY(A364),"일","월","화","수","목","금","토"),"")</f>
        <v/>
      </c>
      <c r="C364" s="14" t="n">
        <v>494300</v>
      </c>
      <c r="D364" s="14" t="n">
        <v>43500</v>
      </c>
      <c r="E364" s="14" t="n">
        <v>21500</v>
      </c>
      <c r="F364" s="14" t="n">
        <v>169500</v>
      </c>
      <c r="G364" s="14" t="n">
        <v>87700</v>
      </c>
      <c r="H364" s="14" t="n">
        <v>35000</v>
      </c>
      <c r="I364" s="15">
        <f>IF(OR(A364="",NOT(N364="")),"",SUM(C364:H364))</f>
        <v/>
      </c>
      <c r="J364" s="16">
        <f>IF(I364="","",SUM(C364:E364))</f>
        <v/>
      </c>
      <c r="K364" s="16">
        <f>IF(I364="","",SUM(F364:H364))</f>
        <v/>
      </c>
      <c r="L364" s="14" t="n">
        <v>55</v>
      </c>
      <c r="M364" s="17" t="n"/>
      <c r="N364" s="18">
        <f>IF(COUNTA(A364,C364:H364,L364)=0,"",IF(NOT(ISNUMBER(A364)),"날짜를 확인하세요",IF(A364&gt;TODAY(),"오늘 이후 날짜예요",IF(COUNTIF($A$6:$A$1505,A364)&gt;1,"같은 날짜가 또 있어요",IF(COUNT(C364:H364)&lt;COUNTA(C364:H364),"금액에 글자가 있어요",IF(COUNTA(C364:H364)=0,"금액이 비었어요",IF(COUNTIF(C364:H364,"&lt;0")&gt;0,"금액이 0보다 작아요",IF(AND(L364&lt;&gt;"",OR(NOT(ISNUMBER(L364)),L364&lt;0,L364&lt;&gt;INT(N(L364)))),"손님 수를 확인하세요",""))))))))</f>
        <v/>
      </c>
      <c r="P364">
        <f>IF(I364="","",WEEKDAY(A364,2))</f>
        <v/>
      </c>
      <c r="Q364" s="19">
        <f>IF(I364="","",A364-WEEKDAY(A364,3))</f>
        <v/>
      </c>
    </row>
    <row r="365">
      <c r="A365" s="12" t="n">
        <v>46092</v>
      </c>
      <c r="B365" s="13">
        <f>IF(ISNUMBER(A365),CHOOSE(WEEKDAY(A365),"일","월","화","수","목","금","토"),"")</f>
        <v/>
      </c>
      <c r="C365" s="14" t="n">
        <v>590400</v>
      </c>
      <c r="D365" s="14" t="n">
        <v>72500</v>
      </c>
      <c r="E365" s="14" t="n">
        <v>11000</v>
      </c>
      <c r="F365" s="14" t="n">
        <v>173800</v>
      </c>
      <c r="G365" s="14" t="n">
        <v>89900</v>
      </c>
      <c r="H365" s="14" t="n">
        <v>35900</v>
      </c>
      <c r="I365" s="15">
        <f>IF(OR(A365="",NOT(N365="")),"",SUM(C365:H365))</f>
        <v/>
      </c>
      <c r="J365" s="16">
        <f>IF(I365="","",SUM(C365:E365))</f>
        <v/>
      </c>
      <c r="K365" s="16">
        <f>IF(I365="","",SUM(F365:H365))</f>
        <v/>
      </c>
      <c r="L365" s="14" t="n">
        <v>65</v>
      </c>
      <c r="M365" s="17" t="n"/>
      <c r="N365" s="18">
        <f>IF(COUNTA(A365,C365:H365,L365)=0,"",IF(NOT(ISNUMBER(A365)),"날짜를 확인하세요",IF(A365&gt;TODAY(),"오늘 이후 날짜예요",IF(COUNTIF($A$6:$A$1505,A365)&gt;1,"같은 날짜가 또 있어요",IF(COUNT(C365:H365)&lt;COUNTA(C365:H365),"금액에 글자가 있어요",IF(COUNTA(C365:H365)=0,"금액이 비었어요",IF(COUNTIF(C365:H365,"&lt;0")&gt;0,"금액이 0보다 작아요",IF(AND(L365&lt;&gt;"",OR(NOT(ISNUMBER(L365)),L365&lt;0,L365&lt;&gt;INT(N(L365)))),"손님 수를 확인하세요",""))))))))</f>
        <v/>
      </c>
      <c r="P365">
        <f>IF(I365="","",WEEKDAY(A365,2))</f>
        <v/>
      </c>
      <c r="Q365" s="19">
        <f>IF(I365="","",A365-WEEKDAY(A365,3))</f>
        <v/>
      </c>
    </row>
    <row r="366">
      <c r="A366" s="12" t="n">
        <v>46093</v>
      </c>
      <c r="B366" s="13">
        <f>IF(ISNUMBER(A366),CHOOSE(WEEKDAY(A366),"일","월","화","수","목","금","토"),"")</f>
        <v/>
      </c>
      <c r="C366" s="14" t="n">
        <v>561200</v>
      </c>
      <c r="D366" s="14" t="n">
        <v>64800</v>
      </c>
      <c r="E366" s="14" t="n">
        <v>14400</v>
      </c>
      <c r="F366" s="14" t="n">
        <v>130000</v>
      </c>
      <c r="G366" s="14" t="n">
        <v>67200</v>
      </c>
      <c r="H366" s="14" t="n">
        <v>26900</v>
      </c>
      <c r="I366" s="15">
        <f>IF(OR(A366="",NOT(N366="")),"",SUM(C366:H366))</f>
        <v/>
      </c>
      <c r="J366" s="16">
        <f>IF(I366="","",SUM(C366:E366))</f>
        <v/>
      </c>
      <c r="K366" s="16">
        <f>IF(I366="","",SUM(F366:H366))</f>
        <v/>
      </c>
      <c r="L366" s="14" t="n">
        <v>59</v>
      </c>
      <c r="M366" s="17" t="n"/>
      <c r="N366" s="18">
        <f>IF(COUNTA(A366,C366:H366,L366)=0,"",IF(NOT(ISNUMBER(A366)),"날짜를 확인하세요",IF(A366&gt;TODAY(),"오늘 이후 날짜예요",IF(COUNTIF($A$6:$A$1505,A366)&gt;1,"같은 날짜가 또 있어요",IF(COUNT(C366:H366)&lt;COUNTA(C366:H366),"금액에 글자가 있어요",IF(COUNTA(C366:H366)=0,"금액이 비었어요",IF(COUNTIF(C366:H366,"&lt;0")&gt;0,"금액이 0보다 작아요",IF(AND(L366&lt;&gt;"",OR(NOT(ISNUMBER(L366)),L366&lt;0,L366&lt;&gt;INT(N(L366)))),"손님 수를 확인하세요",""))))))))</f>
        <v/>
      </c>
      <c r="P366">
        <f>IF(I366="","",WEEKDAY(A366,2))</f>
        <v/>
      </c>
      <c r="Q366" s="19">
        <f>IF(I366="","",A366-WEEKDAY(A366,3))</f>
        <v/>
      </c>
    </row>
    <row r="367">
      <c r="A367" s="12" t="n">
        <v>46094</v>
      </c>
      <c r="B367" s="13">
        <f>IF(ISNUMBER(A367),CHOOSE(WEEKDAY(A367),"일","월","화","수","목","금","토"),"")</f>
        <v/>
      </c>
      <c r="C367" s="14" t="n">
        <v>618600</v>
      </c>
      <c r="D367" s="14" t="n">
        <v>59300</v>
      </c>
      <c r="E367" s="14" t="n">
        <v>13600</v>
      </c>
      <c r="F367" s="14" t="n">
        <v>186500</v>
      </c>
      <c r="G367" s="14" t="n">
        <v>96400</v>
      </c>
      <c r="H367" s="14" t="n">
        <v>38600</v>
      </c>
      <c r="I367" s="15">
        <f>IF(OR(A367="",NOT(N367="")),"",SUM(C367:H367))</f>
        <v/>
      </c>
      <c r="J367" s="16">
        <f>IF(I367="","",SUM(C367:E367))</f>
        <v/>
      </c>
      <c r="K367" s="16">
        <f>IF(I367="","",SUM(F367:H367))</f>
        <v/>
      </c>
      <c r="L367" s="14" t="n">
        <v>69</v>
      </c>
      <c r="M367" s="17" t="n"/>
      <c r="N367" s="18">
        <f>IF(COUNTA(A367,C367:H367,L367)=0,"",IF(NOT(ISNUMBER(A367)),"날짜를 확인하세요",IF(A367&gt;TODAY(),"오늘 이후 날짜예요",IF(COUNTIF($A$6:$A$1505,A367)&gt;1,"같은 날짜가 또 있어요",IF(COUNT(C367:H367)&lt;COUNTA(C367:H367),"금액에 글자가 있어요",IF(COUNTA(C367:H367)=0,"금액이 비었어요",IF(COUNTIF(C367:H367,"&lt;0")&gt;0,"금액이 0보다 작아요",IF(AND(L367&lt;&gt;"",OR(NOT(ISNUMBER(L367)),L367&lt;0,L367&lt;&gt;INT(N(L367)))),"손님 수를 확인하세요",""))))))))</f>
        <v/>
      </c>
      <c r="P367">
        <f>IF(I367="","",WEEKDAY(A367,2))</f>
        <v/>
      </c>
      <c r="Q367" s="19">
        <f>IF(I367="","",A367-WEEKDAY(A367,3))</f>
        <v/>
      </c>
    </row>
    <row r="368">
      <c r="A368" s="12" t="n">
        <v>46095</v>
      </c>
      <c r="B368" s="13">
        <f>IF(ISNUMBER(A368),CHOOSE(WEEKDAY(A368),"일","월","화","수","목","금","토"),"")</f>
        <v/>
      </c>
      <c r="C368" s="14" t="n">
        <v>647300</v>
      </c>
      <c r="D368" s="14" t="n">
        <v>84200</v>
      </c>
      <c r="E368" s="14" t="n">
        <v>400</v>
      </c>
      <c r="F368" s="14" t="n">
        <v>194100</v>
      </c>
      <c r="G368" s="14" t="n">
        <v>100400</v>
      </c>
      <c r="H368" s="14" t="n">
        <v>40100</v>
      </c>
      <c r="I368" s="15">
        <f>IF(OR(A368="",NOT(N368="")),"",SUM(C368:H368))</f>
        <v/>
      </c>
      <c r="J368" s="16">
        <f>IF(I368="","",SUM(C368:E368))</f>
        <v/>
      </c>
      <c r="K368" s="16">
        <f>IF(I368="","",SUM(F368:H368))</f>
        <v/>
      </c>
      <c r="L368" s="14" t="n">
        <v>69</v>
      </c>
      <c r="M368" s="17" t="n"/>
      <c r="N368" s="18">
        <f>IF(COUNTA(A368,C368:H368,L368)=0,"",IF(NOT(ISNUMBER(A368)),"날짜를 확인하세요",IF(A368&gt;TODAY(),"오늘 이후 날짜예요",IF(COUNTIF($A$6:$A$1505,A368)&gt;1,"같은 날짜가 또 있어요",IF(COUNT(C368:H368)&lt;COUNTA(C368:H368),"금액에 글자가 있어요",IF(COUNTA(C368:H368)=0,"금액이 비었어요",IF(COUNTIF(C368:H368,"&lt;0")&gt;0,"금액이 0보다 작아요",IF(AND(L368&lt;&gt;"",OR(NOT(ISNUMBER(L368)),L368&lt;0,L368&lt;&gt;INT(N(L368)))),"손님 수를 확인하세요",""))))))))</f>
        <v/>
      </c>
      <c r="P368">
        <f>IF(I368="","",WEEKDAY(A368,2))</f>
        <v/>
      </c>
      <c r="Q368" s="19">
        <f>IF(I368="","",A368-WEEKDAY(A368,3))</f>
        <v/>
      </c>
    </row>
    <row r="369">
      <c r="A369" s="12" t="n">
        <v>46097</v>
      </c>
      <c r="B369" s="13">
        <f>IF(ISNUMBER(A369),CHOOSE(WEEKDAY(A369),"일","월","화","수","목","금","토"),"")</f>
        <v/>
      </c>
      <c r="C369" s="14" t="n">
        <v>561100</v>
      </c>
      <c r="D369" s="14" t="n">
        <v>68100</v>
      </c>
      <c r="E369" s="14" t="n">
        <v>18100</v>
      </c>
      <c r="F369" s="14" t="n">
        <v>186600</v>
      </c>
      <c r="G369" s="14" t="n">
        <v>96500</v>
      </c>
      <c r="H369" s="14" t="n">
        <v>38600</v>
      </c>
      <c r="I369" s="15">
        <f>IF(OR(A369="",NOT(N369="")),"",SUM(C369:H369))</f>
        <v/>
      </c>
      <c r="J369" s="16">
        <f>IF(I369="","",SUM(C369:E369))</f>
        <v/>
      </c>
      <c r="K369" s="16">
        <f>IF(I369="","",SUM(F369:H369))</f>
        <v/>
      </c>
      <c r="L369" s="14" t="n">
        <v>64</v>
      </c>
      <c r="M369" s="17" t="n"/>
      <c r="N369" s="18">
        <f>IF(COUNTA(A369,C369:H369,L369)=0,"",IF(NOT(ISNUMBER(A369)),"날짜를 확인하세요",IF(A369&gt;TODAY(),"오늘 이후 날짜예요",IF(COUNTIF($A$6:$A$1505,A369)&gt;1,"같은 날짜가 또 있어요",IF(COUNT(C369:H369)&lt;COUNTA(C369:H369),"금액에 글자가 있어요",IF(COUNTA(C369:H369)=0,"금액이 비었어요",IF(COUNTIF(C369:H369,"&lt;0")&gt;0,"금액이 0보다 작아요",IF(AND(L369&lt;&gt;"",OR(NOT(ISNUMBER(L369)),L369&lt;0,L369&lt;&gt;INT(N(L369)))),"손님 수를 확인하세요",""))))))))</f>
        <v/>
      </c>
      <c r="P369">
        <f>IF(I369="","",WEEKDAY(A369,2))</f>
        <v/>
      </c>
      <c r="Q369" s="19">
        <f>IF(I369="","",A369-WEEKDAY(A369,3))</f>
        <v/>
      </c>
    </row>
    <row r="370">
      <c r="A370" s="12" t="n">
        <v>46098</v>
      </c>
      <c r="B370" s="13">
        <f>IF(ISNUMBER(A370),CHOOSE(WEEKDAY(A370),"일","월","화","수","목","금","토"),"")</f>
        <v/>
      </c>
      <c r="C370" s="14" t="n">
        <v>570900</v>
      </c>
      <c r="D370" s="14" t="n">
        <v>90000</v>
      </c>
      <c r="E370" s="14" t="n">
        <v>1600</v>
      </c>
      <c r="F370" s="14" t="n">
        <v>179200</v>
      </c>
      <c r="G370" s="14" t="n">
        <v>92700</v>
      </c>
      <c r="H370" s="14" t="n">
        <v>37100</v>
      </c>
      <c r="I370" s="15">
        <f>IF(OR(A370="",NOT(N370="")),"",SUM(C370:H370))</f>
        <v/>
      </c>
      <c r="J370" s="16">
        <f>IF(I370="","",SUM(C370:E370))</f>
        <v/>
      </c>
      <c r="K370" s="16">
        <f>IF(I370="","",SUM(F370:H370))</f>
        <v/>
      </c>
      <c r="L370" s="14" t="n">
        <v>66</v>
      </c>
      <c r="M370" s="17" t="n"/>
      <c r="N370" s="18">
        <f>IF(COUNTA(A370,C370:H370,L370)=0,"",IF(NOT(ISNUMBER(A370)),"날짜를 확인하세요",IF(A370&gt;TODAY(),"오늘 이후 날짜예요",IF(COUNTIF($A$6:$A$1505,A370)&gt;1,"같은 날짜가 또 있어요",IF(COUNT(C370:H370)&lt;COUNTA(C370:H370),"금액에 글자가 있어요",IF(COUNTA(C370:H370)=0,"금액이 비었어요",IF(COUNTIF(C370:H370,"&lt;0")&gt;0,"금액이 0보다 작아요",IF(AND(L370&lt;&gt;"",OR(NOT(ISNUMBER(L370)),L370&lt;0,L370&lt;&gt;INT(N(L370)))),"손님 수를 확인하세요",""))))))))</f>
        <v/>
      </c>
      <c r="P370">
        <f>IF(I370="","",WEEKDAY(A370,2))</f>
        <v/>
      </c>
      <c r="Q370" s="19">
        <f>IF(I370="","",A370-WEEKDAY(A370,3))</f>
        <v/>
      </c>
    </row>
    <row r="371">
      <c r="A371" s="12" t="n">
        <v>46099</v>
      </c>
      <c r="B371" s="13">
        <f>IF(ISNUMBER(A371),CHOOSE(WEEKDAY(A371),"일","월","화","수","목","금","토"),"")</f>
        <v/>
      </c>
      <c r="C371" s="14" t="n">
        <v>433300</v>
      </c>
      <c r="D371" s="14" t="n">
        <v>41100</v>
      </c>
      <c r="E371" s="14" t="n">
        <v>17900</v>
      </c>
      <c r="F371" s="14" t="n">
        <v>137300</v>
      </c>
      <c r="G371" s="14" t="n">
        <v>71000</v>
      </c>
      <c r="H371" s="14" t="n">
        <v>28400</v>
      </c>
      <c r="I371" s="15">
        <f>IF(OR(A371="",NOT(N371="")),"",SUM(C371:H371))</f>
        <v/>
      </c>
      <c r="J371" s="16">
        <f>IF(I371="","",SUM(C371:E371))</f>
        <v/>
      </c>
      <c r="K371" s="16">
        <f>IF(I371="","",SUM(F371:H371))</f>
        <v/>
      </c>
      <c r="L371" s="14" t="n">
        <v>50</v>
      </c>
      <c r="M371" s="17" t="n"/>
      <c r="N371" s="18">
        <f>IF(COUNTA(A371,C371:H371,L371)=0,"",IF(NOT(ISNUMBER(A371)),"날짜를 확인하세요",IF(A371&gt;TODAY(),"오늘 이후 날짜예요",IF(COUNTIF($A$6:$A$1505,A371)&gt;1,"같은 날짜가 또 있어요",IF(COUNT(C371:H371)&lt;COUNTA(C371:H371),"금액에 글자가 있어요",IF(COUNTA(C371:H371)=0,"금액이 비었어요",IF(COUNTIF(C371:H371,"&lt;0")&gt;0,"금액이 0보다 작아요",IF(AND(L371&lt;&gt;"",OR(NOT(ISNUMBER(L371)),L371&lt;0,L371&lt;&gt;INT(N(L371)))),"손님 수를 확인하세요",""))))))))</f>
        <v/>
      </c>
      <c r="P371">
        <f>IF(I371="","",WEEKDAY(A371,2))</f>
        <v/>
      </c>
      <c r="Q371" s="19">
        <f>IF(I371="","",A371-WEEKDAY(A371,3))</f>
        <v/>
      </c>
    </row>
    <row r="372">
      <c r="A372" s="12" t="n">
        <v>46100</v>
      </c>
      <c r="B372" s="13">
        <f>IF(ISNUMBER(A372),CHOOSE(WEEKDAY(A372),"일","월","화","수","목","금","토"),"")</f>
        <v/>
      </c>
      <c r="C372" s="14" t="n">
        <v>600500</v>
      </c>
      <c r="D372" s="14" t="n">
        <v>46100</v>
      </c>
      <c r="E372" s="14" t="n">
        <v>20600</v>
      </c>
      <c r="F372" s="14" t="n">
        <v>193000</v>
      </c>
      <c r="G372" s="14" t="n">
        <v>99800</v>
      </c>
      <c r="H372" s="14" t="n">
        <v>40000</v>
      </c>
      <c r="I372" s="15">
        <f>IF(OR(A372="",NOT(N372="")),"",SUM(C372:H372))</f>
        <v/>
      </c>
      <c r="J372" s="16">
        <f>IF(I372="","",SUM(C372:E372))</f>
        <v/>
      </c>
      <c r="K372" s="16">
        <f>IF(I372="","",SUM(F372:H372))</f>
        <v/>
      </c>
      <c r="L372" s="14" t="n">
        <v>66</v>
      </c>
      <c r="M372" s="17" t="n"/>
      <c r="N372" s="18">
        <f>IF(COUNTA(A372,C372:H372,L372)=0,"",IF(NOT(ISNUMBER(A372)),"날짜를 확인하세요",IF(A372&gt;TODAY(),"오늘 이후 날짜예요",IF(COUNTIF($A$6:$A$1505,A372)&gt;1,"같은 날짜가 또 있어요",IF(COUNT(C372:H372)&lt;COUNTA(C372:H372),"금액에 글자가 있어요",IF(COUNTA(C372:H372)=0,"금액이 비었어요",IF(COUNTIF(C372:H372,"&lt;0")&gt;0,"금액이 0보다 작아요",IF(AND(L372&lt;&gt;"",OR(NOT(ISNUMBER(L372)),L372&lt;0,L372&lt;&gt;INT(N(L372)))),"손님 수를 확인하세요",""))))))))</f>
        <v/>
      </c>
      <c r="P372">
        <f>IF(I372="","",WEEKDAY(A372,2))</f>
        <v/>
      </c>
      <c r="Q372" s="19">
        <f>IF(I372="","",A372-WEEKDAY(A372,3))</f>
        <v/>
      </c>
    </row>
    <row r="373">
      <c r="A373" s="12" t="n">
        <v>46101</v>
      </c>
      <c r="B373" s="13">
        <f>IF(ISNUMBER(A373),CHOOSE(WEEKDAY(A373),"일","월","화","수","목","금","토"),"")</f>
        <v/>
      </c>
      <c r="C373" s="14" t="n">
        <v>535500</v>
      </c>
      <c r="D373" s="14" t="n">
        <v>84900</v>
      </c>
      <c r="E373" s="14" t="n">
        <v>28000</v>
      </c>
      <c r="F373" s="14" t="n">
        <v>171700</v>
      </c>
      <c r="G373" s="14" t="n">
        <v>88800</v>
      </c>
      <c r="H373" s="14" t="n">
        <v>35600</v>
      </c>
      <c r="I373" s="15">
        <f>IF(OR(A373="",NOT(N373="")),"",SUM(C373:H373))</f>
        <v/>
      </c>
      <c r="J373" s="16">
        <f>IF(I373="","",SUM(C373:E373))</f>
        <v/>
      </c>
      <c r="K373" s="16">
        <f>IF(I373="","",SUM(F373:H373))</f>
        <v/>
      </c>
      <c r="L373" s="14" t="n">
        <v>64</v>
      </c>
      <c r="M373" s="17" t="n"/>
      <c r="N373" s="18">
        <f>IF(COUNTA(A373,C373:H373,L373)=0,"",IF(NOT(ISNUMBER(A373)),"날짜를 확인하세요",IF(A373&gt;TODAY(),"오늘 이후 날짜예요",IF(COUNTIF($A$6:$A$1505,A373)&gt;1,"같은 날짜가 또 있어요",IF(COUNT(C373:H373)&lt;COUNTA(C373:H373),"금액에 글자가 있어요",IF(COUNTA(C373:H373)=0,"금액이 비었어요",IF(COUNTIF(C373:H373,"&lt;0")&gt;0,"금액이 0보다 작아요",IF(AND(L373&lt;&gt;"",OR(NOT(ISNUMBER(L373)),L373&lt;0,L373&lt;&gt;INT(N(L373)))),"손님 수를 확인하세요",""))))))))</f>
        <v/>
      </c>
      <c r="P373">
        <f>IF(I373="","",WEEKDAY(A373,2))</f>
        <v/>
      </c>
      <c r="Q373" s="19">
        <f>IF(I373="","",A373-WEEKDAY(A373,3))</f>
        <v/>
      </c>
    </row>
    <row r="374">
      <c r="A374" s="12" t="n">
        <v>46102</v>
      </c>
      <c r="B374" s="13">
        <f>IF(ISNUMBER(A374),CHOOSE(WEEKDAY(A374),"일","월","화","수","목","금","토"),"")</f>
        <v/>
      </c>
      <c r="C374" s="14" t="n">
        <v>678600</v>
      </c>
      <c r="D374" s="14" t="n">
        <v>98900</v>
      </c>
      <c r="E374" s="14" t="n">
        <v>20500</v>
      </c>
      <c r="F374" s="14" t="n">
        <v>205900</v>
      </c>
      <c r="G374" s="14" t="n">
        <v>106500</v>
      </c>
      <c r="H374" s="14" t="n">
        <v>42600</v>
      </c>
      <c r="I374" s="15">
        <f>IF(OR(A374="",NOT(N374="")),"",SUM(C374:H374))</f>
        <v/>
      </c>
      <c r="J374" s="16">
        <f>IF(I374="","",SUM(C374:E374))</f>
        <v/>
      </c>
      <c r="K374" s="16">
        <f>IF(I374="","",SUM(F374:H374))</f>
        <v/>
      </c>
      <c r="L374" s="14" t="n">
        <v>76</v>
      </c>
      <c r="M374" s="17" t="n"/>
      <c r="N374" s="18">
        <f>IF(COUNTA(A374,C374:H374,L374)=0,"",IF(NOT(ISNUMBER(A374)),"날짜를 확인하세요",IF(A374&gt;TODAY(),"오늘 이후 날짜예요",IF(COUNTIF($A$6:$A$1505,A374)&gt;1,"같은 날짜가 또 있어요",IF(COUNT(C374:H374)&lt;COUNTA(C374:H374),"금액에 글자가 있어요",IF(COUNTA(C374:H374)=0,"금액이 비었어요",IF(COUNTIF(C374:H374,"&lt;0")&gt;0,"금액이 0보다 작아요",IF(AND(L374&lt;&gt;"",OR(NOT(ISNUMBER(L374)),L374&lt;0,L374&lt;&gt;INT(N(L374)))),"손님 수를 확인하세요",""))))))))</f>
        <v/>
      </c>
      <c r="P374">
        <f>IF(I374="","",WEEKDAY(A374,2))</f>
        <v/>
      </c>
      <c r="Q374" s="19">
        <f>IF(I374="","",A374-WEEKDAY(A374,3))</f>
        <v/>
      </c>
    </row>
    <row r="375">
      <c r="A375" s="12" t="n">
        <v>46104</v>
      </c>
      <c r="B375" s="13">
        <f>IF(ISNUMBER(A375),CHOOSE(WEEKDAY(A375),"일","월","화","수","목","금","토"),"")</f>
        <v/>
      </c>
      <c r="C375" s="14" t="n">
        <v>665600</v>
      </c>
      <c r="D375" s="14" t="n">
        <v>64200</v>
      </c>
      <c r="E375" s="14" t="n">
        <v>25600</v>
      </c>
      <c r="F375" s="14" t="n">
        <v>175500</v>
      </c>
      <c r="G375" s="14" t="n">
        <v>90800</v>
      </c>
      <c r="H375" s="14" t="n">
        <v>36300</v>
      </c>
      <c r="I375" s="15">
        <f>IF(OR(A375="",NOT(N375="")),"",SUM(C375:H375))</f>
        <v/>
      </c>
      <c r="J375" s="16">
        <f>IF(I375="","",SUM(C375:E375))</f>
        <v/>
      </c>
      <c r="K375" s="16">
        <f>IF(I375="","",SUM(F375:H375))</f>
        <v/>
      </c>
      <c r="L375" s="14" t="n">
        <v>73</v>
      </c>
      <c r="M375" s="17" t="n"/>
      <c r="N375" s="18">
        <f>IF(COUNTA(A375,C375:H375,L375)=0,"",IF(NOT(ISNUMBER(A375)),"날짜를 확인하세요",IF(A375&gt;TODAY(),"오늘 이후 날짜예요",IF(COUNTIF($A$6:$A$1505,A375)&gt;1,"같은 날짜가 또 있어요",IF(COUNT(C375:H375)&lt;COUNTA(C375:H375),"금액에 글자가 있어요",IF(COUNTA(C375:H375)=0,"금액이 비었어요",IF(COUNTIF(C375:H375,"&lt;0")&gt;0,"금액이 0보다 작아요",IF(AND(L375&lt;&gt;"",OR(NOT(ISNUMBER(L375)),L375&lt;0,L375&lt;&gt;INT(N(L375)))),"손님 수를 확인하세요",""))))))))</f>
        <v/>
      </c>
      <c r="P375">
        <f>IF(I375="","",WEEKDAY(A375,2))</f>
        <v/>
      </c>
      <c r="Q375" s="19">
        <f>IF(I375="","",A375-WEEKDAY(A375,3))</f>
        <v/>
      </c>
    </row>
    <row r="376">
      <c r="A376" s="12" t="n">
        <v>46105</v>
      </c>
      <c r="B376" s="13">
        <f>IF(ISNUMBER(A376),CHOOSE(WEEKDAY(A376),"일","월","화","수","목","금","토"),"")</f>
        <v/>
      </c>
      <c r="C376" s="14" t="n">
        <v>492300</v>
      </c>
      <c r="D376" s="14" t="n">
        <v>65300</v>
      </c>
      <c r="E376" s="14" t="n">
        <v>13600</v>
      </c>
      <c r="F376" s="14" t="n">
        <v>151800</v>
      </c>
      <c r="G376" s="14" t="n">
        <v>78500</v>
      </c>
      <c r="H376" s="14" t="n">
        <v>31500</v>
      </c>
      <c r="I376" s="15">
        <f>IF(OR(A376="",NOT(N376="")),"",SUM(C376:H376))</f>
        <v/>
      </c>
      <c r="J376" s="16">
        <f>IF(I376="","",SUM(C376:E376))</f>
        <v/>
      </c>
      <c r="K376" s="16">
        <f>IF(I376="","",SUM(F376:H376))</f>
        <v/>
      </c>
      <c r="L376" s="14" t="n">
        <v>55</v>
      </c>
      <c r="M376" s="17" t="n"/>
      <c r="N376" s="18">
        <f>IF(COUNTA(A376,C376:H376,L376)=0,"",IF(NOT(ISNUMBER(A376)),"날짜를 확인하세요",IF(A376&gt;TODAY(),"오늘 이후 날짜예요",IF(COUNTIF($A$6:$A$1505,A376)&gt;1,"같은 날짜가 또 있어요",IF(COUNT(C376:H376)&lt;COUNTA(C376:H376),"금액에 글자가 있어요",IF(COUNTA(C376:H376)=0,"금액이 비었어요",IF(COUNTIF(C376:H376,"&lt;0")&gt;0,"금액이 0보다 작아요",IF(AND(L376&lt;&gt;"",OR(NOT(ISNUMBER(L376)),L376&lt;0,L376&lt;&gt;INT(N(L376)))),"손님 수를 확인하세요",""))))))))</f>
        <v/>
      </c>
      <c r="P376">
        <f>IF(I376="","",WEEKDAY(A376,2))</f>
        <v/>
      </c>
      <c r="Q376" s="19">
        <f>IF(I376="","",A376-WEEKDAY(A376,3))</f>
        <v/>
      </c>
    </row>
    <row r="377">
      <c r="A377" s="12" t="n">
        <v>46106</v>
      </c>
      <c r="B377" s="13">
        <f>IF(ISNUMBER(A377),CHOOSE(WEEKDAY(A377),"일","월","화","수","목","금","토"),"")</f>
        <v/>
      </c>
      <c r="C377" s="14" t="n">
        <v>605100</v>
      </c>
      <c r="D377" s="14" t="n">
        <v>93800</v>
      </c>
      <c r="E377" s="14" t="n">
        <v>1900</v>
      </c>
      <c r="F377" s="14" t="n">
        <v>164000</v>
      </c>
      <c r="G377" s="14" t="n">
        <v>84800</v>
      </c>
      <c r="H377" s="14" t="n">
        <v>33900</v>
      </c>
      <c r="I377" s="15">
        <f>IF(OR(A377="",NOT(N377="")),"",SUM(C377:H377))</f>
        <v/>
      </c>
      <c r="J377" s="16">
        <f>IF(I377="","",SUM(C377:E377))</f>
        <v/>
      </c>
      <c r="K377" s="16">
        <f>IF(I377="","",SUM(F377:H377))</f>
        <v/>
      </c>
      <c r="L377" s="14" t="n">
        <v>67</v>
      </c>
      <c r="M377" s="17" t="n"/>
      <c r="N377" s="18">
        <f>IF(COUNTA(A377,C377:H377,L377)=0,"",IF(NOT(ISNUMBER(A377)),"날짜를 확인하세요",IF(A377&gt;TODAY(),"오늘 이후 날짜예요",IF(COUNTIF($A$6:$A$1505,A377)&gt;1,"같은 날짜가 또 있어요",IF(COUNT(C377:H377)&lt;COUNTA(C377:H377),"금액에 글자가 있어요",IF(COUNTA(C377:H377)=0,"금액이 비었어요",IF(COUNTIF(C377:H377,"&lt;0")&gt;0,"금액이 0보다 작아요",IF(AND(L377&lt;&gt;"",OR(NOT(ISNUMBER(L377)),L377&lt;0,L377&lt;&gt;INT(N(L377)))),"손님 수를 확인하세요",""))))))))</f>
        <v/>
      </c>
      <c r="P377">
        <f>IF(I377="","",WEEKDAY(A377,2))</f>
        <v/>
      </c>
      <c r="Q377" s="19">
        <f>IF(I377="","",A377-WEEKDAY(A377,3))</f>
        <v/>
      </c>
    </row>
    <row r="378">
      <c r="A378" s="12" t="n">
        <v>46107</v>
      </c>
      <c r="B378" s="13">
        <f>IF(ISNUMBER(A378),CHOOSE(WEEKDAY(A378),"일","월","화","수","목","금","토"),"")</f>
        <v/>
      </c>
      <c r="C378" s="14" t="n">
        <v>623100</v>
      </c>
      <c r="D378" s="14" t="n">
        <v>42900</v>
      </c>
      <c r="E378" s="14" t="n">
        <v>31800</v>
      </c>
      <c r="F378" s="14" t="n">
        <v>164000</v>
      </c>
      <c r="G378" s="14" t="n">
        <v>84800</v>
      </c>
      <c r="H378" s="14" t="n">
        <v>33900</v>
      </c>
      <c r="I378" s="15">
        <f>IF(OR(A378="",NOT(N378="")),"",SUM(C378:H378))</f>
        <v/>
      </c>
      <c r="J378" s="16">
        <f>IF(I378="","",SUM(C378:E378))</f>
        <v/>
      </c>
      <c r="K378" s="16">
        <f>IF(I378="","",SUM(F378:H378))</f>
        <v/>
      </c>
      <c r="L378" s="14" t="n">
        <v>67</v>
      </c>
      <c r="M378" s="17" t="n"/>
      <c r="N378" s="18">
        <f>IF(COUNTA(A378,C378:H378,L378)=0,"",IF(NOT(ISNUMBER(A378)),"날짜를 확인하세요",IF(A378&gt;TODAY(),"오늘 이후 날짜예요",IF(COUNTIF($A$6:$A$1505,A378)&gt;1,"같은 날짜가 또 있어요",IF(COUNT(C378:H378)&lt;COUNTA(C378:H378),"금액에 글자가 있어요",IF(COUNTA(C378:H378)=0,"금액이 비었어요",IF(COUNTIF(C378:H378,"&lt;0")&gt;0,"금액이 0보다 작아요",IF(AND(L378&lt;&gt;"",OR(NOT(ISNUMBER(L378)),L378&lt;0,L378&lt;&gt;INT(N(L378)))),"손님 수를 확인하세요",""))))))))</f>
        <v/>
      </c>
      <c r="P378">
        <f>IF(I378="","",WEEKDAY(A378,2))</f>
        <v/>
      </c>
      <c r="Q378" s="19">
        <f>IF(I378="","",A378-WEEKDAY(A378,3))</f>
        <v/>
      </c>
    </row>
    <row r="379">
      <c r="A379" s="12" t="n">
        <v>46108</v>
      </c>
      <c r="B379" s="13">
        <f>IF(ISNUMBER(A379),CHOOSE(WEEKDAY(A379),"일","월","화","수","목","금","토"),"")</f>
        <v/>
      </c>
      <c r="C379" s="14" t="n">
        <v>727600</v>
      </c>
      <c r="D379" s="14" t="n">
        <v>55700</v>
      </c>
      <c r="E379" s="14" t="n">
        <v>33600</v>
      </c>
      <c r="F379" s="14" t="n">
        <v>201600</v>
      </c>
      <c r="G379" s="14" t="n">
        <v>104300</v>
      </c>
      <c r="H379" s="14" t="n">
        <v>41700</v>
      </c>
      <c r="I379" s="15">
        <f>IF(OR(A379="",NOT(N379="")),"",SUM(C379:H379))</f>
        <v/>
      </c>
      <c r="J379" s="16">
        <f>IF(I379="","",SUM(C379:E379))</f>
        <v/>
      </c>
      <c r="K379" s="16">
        <f>IF(I379="","",SUM(F379:H379))</f>
        <v/>
      </c>
      <c r="L379" s="14" t="n">
        <v>77</v>
      </c>
      <c r="M379" s="17" t="n"/>
      <c r="N379" s="18">
        <f>IF(COUNTA(A379,C379:H379,L379)=0,"",IF(NOT(ISNUMBER(A379)),"날짜를 확인하세요",IF(A379&gt;TODAY(),"오늘 이후 날짜예요",IF(COUNTIF($A$6:$A$1505,A379)&gt;1,"같은 날짜가 또 있어요",IF(COUNT(C379:H379)&lt;COUNTA(C379:H379),"금액에 글자가 있어요",IF(COUNTA(C379:H379)=0,"금액이 비었어요",IF(COUNTIF(C379:H379,"&lt;0")&gt;0,"금액이 0보다 작아요",IF(AND(L379&lt;&gt;"",OR(NOT(ISNUMBER(L379)),L379&lt;0,L379&lt;&gt;INT(N(L379)))),"손님 수를 확인하세요",""))))))))</f>
        <v/>
      </c>
      <c r="P379">
        <f>IF(I379="","",WEEKDAY(A379,2))</f>
        <v/>
      </c>
      <c r="Q379" s="19">
        <f>IF(I379="","",A379-WEEKDAY(A379,3))</f>
        <v/>
      </c>
    </row>
    <row r="380">
      <c r="A380" s="12" t="n">
        <v>46109</v>
      </c>
      <c r="B380" s="13">
        <f>IF(ISNUMBER(A380),CHOOSE(WEEKDAY(A380),"일","월","화","수","목","금","토"),"")</f>
        <v/>
      </c>
      <c r="C380" s="14" t="n">
        <v>771500</v>
      </c>
      <c r="D380" s="14" t="n">
        <v>115100</v>
      </c>
      <c r="E380" s="14" t="n">
        <v>19800</v>
      </c>
      <c r="F380" s="14" t="n">
        <v>263700</v>
      </c>
      <c r="G380" s="14" t="n">
        <v>136400</v>
      </c>
      <c r="H380" s="14" t="n">
        <v>54500</v>
      </c>
      <c r="I380" s="15">
        <f>IF(OR(A380="",NOT(N380="")),"",SUM(C380:H380))</f>
        <v/>
      </c>
      <c r="J380" s="16">
        <f>IF(I380="","",SUM(C380:E380))</f>
        <v/>
      </c>
      <c r="K380" s="16">
        <f>IF(I380="","",SUM(F380:H380))</f>
        <v/>
      </c>
      <c r="L380" s="14" t="n">
        <v>89</v>
      </c>
      <c r="M380" s="17" t="n"/>
      <c r="N380" s="18">
        <f>IF(COUNTA(A380,C380:H380,L380)=0,"",IF(NOT(ISNUMBER(A380)),"날짜를 확인하세요",IF(A380&gt;TODAY(),"오늘 이후 날짜예요",IF(COUNTIF($A$6:$A$1505,A380)&gt;1,"같은 날짜가 또 있어요",IF(COUNT(C380:H380)&lt;COUNTA(C380:H380),"금액에 글자가 있어요",IF(COUNTA(C380:H380)=0,"금액이 비었어요",IF(COUNTIF(C380:H380,"&lt;0")&gt;0,"금액이 0보다 작아요",IF(AND(L380&lt;&gt;"",OR(NOT(ISNUMBER(L380)),L380&lt;0,L380&lt;&gt;INT(N(L380)))),"손님 수를 확인하세요",""))))))))</f>
        <v/>
      </c>
      <c r="P380">
        <f>IF(I380="","",WEEKDAY(A380,2))</f>
        <v/>
      </c>
      <c r="Q380" s="19">
        <f>IF(I380="","",A380-WEEKDAY(A380,3))</f>
        <v/>
      </c>
    </row>
    <row r="381">
      <c r="A381" s="12" t="n">
        <v>46111</v>
      </c>
      <c r="B381" s="13">
        <f>IF(ISNUMBER(A381),CHOOSE(WEEKDAY(A381),"일","월","화","수","목","금","토"),"")</f>
        <v/>
      </c>
      <c r="C381" s="14" t="n">
        <v>452600</v>
      </c>
      <c r="D381" s="14" t="n">
        <v>53000</v>
      </c>
      <c r="E381" s="14" t="n">
        <v>16300</v>
      </c>
      <c r="F381" s="14" t="n">
        <v>181000</v>
      </c>
      <c r="G381" s="14" t="n">
        <v>93600</v>
      </c>
      <c r="H381" s="14" t="n">
        <v>37500</v>
      </c>
      <c r="I381" s="15">
        <f>IF(OR(A381="",NOT(N381="")),"",SUM(C381:H381))</f>
        <v/>
      </c>
      <c r="J381" s="16">
        <f>IF(I381="","",SUM(C381:E381))</f>
        <v/>
      </c>
      <c r="K381" s="16">
        <f>IF(I381="","",SUM(F381:H381))</f>
        <v/>
      </c>
      <c r="L381" s="14" t="n">
        <v>53</v>
      </c>
      <c r="M381" s="17" t="inlineStr">
        <is>
          <t>비</t>
        </is>
      </c>
      <c r="N381" s="18">
        <f>IF(COUNTA(A381,C381:H381,L381)=0,"",IF(NOT(ISNUMBER(A381)),"날짜를 확인하세요",IF(A381&gt;TODAY(),"오늘 이후 날짜예요",IF(COUNTIF($A$6:$A$1505,A381)&gt;1,"같은 날짜가 또 있어요",IF(COUNT(C381:H381)&lt;COUNTA(C381:H381),"금액에 글자가 있어요",IF(COUNTA(C381:H381)=0,"금액이 비었어요",IF(COUNTIF(C381:H381,"&lt;0")&gt;0,"금액이 0보다 작아요",IF(AND(L381&lt;&gt;"",OR(NOT(ISNUMBER(L381)),L381&lt;0,L381&lt;&gt;INT(N(L381)))),"손님 수를 확인하세요",""))))))))</f>
        <v/>
      </c>
      <c r="P381">
        <f>IF(I381="","",WEEKDAY(A381,2))</f>
        <v/>
      </c>
      <c r="Q381" s="19">
        <f>IF(I381="","",A381-WEEKDAY(A381,3))</f>
        <v/>
      </c>
    </row>
    <row r="382">
      <c r="A382" s="12" t="n">
        <v>46112</v>
      </c>
      <c r="B382" s="13">
        <f>IF(ISNUMBER(A382),CHOOSE(WEEKDAY(A382),"일","월","화","수","목","금","토"),"")</f>
        <v/>
      </c>
      <c r="C382" s="14" t="n">
        <v>523600</v>
      </c>
      <c r="D382" s="14" t="n">
        <v>60800</v>
      </c>
      <c r="E382" s="14" t="n">
        <v>2800</v>
      </c>
      <c r="F382" s="14" t="n">
        <v>126000</v>
      </c>
      <c r="G382" s="14" t="n">
        <v>65200</v>
      </c>
      <c r="H382" s="14" t="n">
        <v>26100</v>
      </c>
      <c r="I382" s="15">
        <f>IF(OR(A382="",NOT(N382="")),"",SUM(C382:H382))</f>
        <v/>
      </c>
      <c r="J382" s="16">
        <f>IF(I382="","",SUM(C382:E382))</f>
        <v/>
      </c>
      <c r="K382" s="16">
        <f>IF(I382="","",SUM(F382:H382))</f>
        <v/>
      </c>
      <c r="L382" s="14" t="n">
        <v>56</v>
      </c>
      <c r="M382" s="17" t="n"/>
      <c r="N382" s="18">
        <f>IF(COUNTA(A382,C382:H382,L382)=0,"",IF(NOT(ISNUMBER(A382)),"날짜를 확인하세요",IF(A382&gt;TODAY(),"오늘 이후 날짜예요",IF(COUNTIF($A$6:$A$1505,A382)&gt;1,"같은 날짜가 또 있어요",IF(COUNT(C382:H382)&lt;COUNTA(C382:H382),"금액에 글자가 있어요",IF(COUNTA(C382:H382)=0,"금액이 비었어요",IF(COUNTIF(C382:H382,"&lt;0")&gt;0,"금액이 0보다 작아요",IF(AND(L382&lt;&gt;"",OR(NOT(ISNUMBER(L382)),L382&lt;0,L382&lt;&gt;INT(N(L382)))),"손님 수를 확인하세요",""))))))))</f>
        <v/>
      </c>
      <c r="P382">
        <f>IF(I382="","",WEEKDAY(A382,2))</f>
        <v/>
      </c>
      <c r="Q382" s="19">
        <f>IF(I382="","",A382-WEEKDAY(A382,3))</f>
        <v/>
      </c>
    </row>
    <row r="383">
      <c r="A383" s="12" t="n">
        <v>46113</v>
      </c>
      <c r="B383" s="13">
        <f>IF(ISNUMBER(A383),CHOOSE(WEEKDAY(A383),"일","월","화","수","목","금","토"),"")</f>
        <v/>
      </c>
      <c r="C383" s="14" t="n">
        <v>496100</v>
      </c>
      <c r="D383" s="14" t="n">
        <v>80400</v>
      </c>
      <c r="E383" s="14" t="n">
        <v>25800</v>
      </c>
      <c r="F383" s="14" t="n">
        <v>173000</v>
      </c>
      <c r="G383" s="14" t="n">
        <v>89500</v>
      </c>
      <c r="H383" s="14" t="n">
        <v>35700</v>
      </c>
      <c r="I383" s="15">
        <f>IF(OR(A383="",NOT(N383="")),"",SUM(C383:H383))</f>
        <v/>
      </c>
      <c r="J383" s="16">
        <f>IF(I383="","",SUM(C383:E383))</f>
        <v/>
      </c>
      <c r="K383" s="16">
        <f>IF(I383="","",SUM(F383:H383))</f>
        <v/>
      </c>
      <c r="L383" s="14" t="n">
        <v>60</v>
      </c>
      <c r="M383" s="17" t="n"/>
      <c r="N383" s="18">
        <f>IF(COUNTA(A383,C383:H383,L383)=0,"",IF(NOT(ISNUMBER(A383)),"날짜를 확인하세요",IF(A383&gt;TODAY(),"오늘 이후 날짜예요",IF(COUNTIF($A$6:$A$1505,A383)&gt;1,"같은 날짜가 또 있어요",IF(COUNT(C383:H383)&lt;COUNTA(C383:H383),"금액에 글자가 있어요",IF(COUNTA(C383:H383)=0,"금액이 비었어요",IF(COUNTIF(C383:H383,"&lt;0")&gt;0,"금액이 0보다 작아요",IF(AND(L383&lt;&gt;"",OR(NOT(ISNUMBER(L383)),L383&lt;0,L383&lt;&gt;INT(N(L383)))),"손님 수를 확인하세요",""))))))))</f>
        <v/>
      </c>
      <c r="P383">
        <f>IF(I383="","",WEEKDAY(A383,2))</f>
        <v/>
      </c>
      <c r="Q383" s="19">
        <f>IF(I383="","",A383-WEEKDAY(A383,3))</f>
        <v/>
      </c>
    </row>
    <row r="384">
      <c r="A384" s="12" t="n">
        <v>46114</v>
      </c>
      <c r="B384" s="13">
        <f>IF(ISNUMBER(A384),CHOOSE(WEEKDAY(A384),"일","월","화","수","목","금","토"),"")</f>
        <v/>
      </c>
      <c r="C384" s="14" t="n">
        <v>510800</v>
      </c>
      <c r="D384" s="14" t="n">
        <v>46500</v>
      </c>
      <c r="E384" s="14" t="n">
        <v>7900</v>
      </c>
      <c r="F384" s="14" t="n">
        <v>165800</v>
      </c>
      <c r="G384" s="14" t="n">
        <v>85700</v>
      </c>
      <c r="H384" s="14" t="n">
        <v>34300</v>
      </c>
      <c r="I384" s="15">
        <f>IF(OR(A384="",NOT(N384="")),"",SUM(C384:H384))</f>
        <v/>
      </c>
      <c r="J384" s="16">
        <f>IF(I384="","",SUM(C384:E384))</f>
        <v/>
      </c>
      <c r="K384" s="16">
        <f>IF(I384="","",SUM(F384:H384))</f>
        <v/>
      </c>
      <c r="L384" s="14" t="n">
        <v>57</v>
      </c>
      <c r="M384" s="17" t="n"/>
      <c r="N384" s="18">
        <f>IF(COUNTA(A384,C384:H384,L384)=0,"",IF(NOT(ISNUMBER(A384)),"날짜를 확인하세요",IF(A384&gt;TODAY(),"오늘 이후 날짜예요",IF(COUNTIF($A$6:$A$1505,A384)&gt;1,"같은 날짜가 또 있어요",IF(COUNT(C384:H384)&lt;COUNTA(C384:H384),"금액에 글자가 있어요",IF(COUNTA(C384:H384)=0,"금액이 비었어요",IF(COUNTIF(C384:H384,"&lt;0")&gt;0,"금액이 0보다 작아요",IF(AND(L384&lt;&gt;"",OR(NOT(ISNUMBER(L384)),L384&lt;0,L384&lt;&gt;INT(N(L384)))),"손님 수를 확인하세요",""))))))))</f>
        <v/>
      </c>
      <c r="P384">
        <f>IF(I384="","",WEEKDAY(A384,2))</f>
        <v/>
      </c>
      <c r="Q384" s="19">
        <f>IF(I384="","",A384-WEEKDAY(A384,3))</f>
        <v/>
      </c>
    </row>
    <row r="385">
      <c r="A385" s="12" t="n">
        <v>46115</v>
      </c>
      <c r="B385" s="13">
        <f>IF(ISNUMBER(A385),CHOOSE(WEEKDAY(A385),"일","월","화","수","목","금","토"),"")</f>
        <v/>
      </c>
      <c r="C385" s="14" t="n">
        <v>632000</v>
      </c>
      <c r="D385" s="14" t="n">
        <v>63900</v>
      </c>
      <c r="E385" s="14" t="n">
        <v>27200</v>
      </c>
      <c r="F385" s="14" t="n">
        <v>190500</v>
      </c>
      <c r="G385" s="14" t="n">
        <v>98500</v>
      </c>
      <c r="H385" s="14" t="n">
        <v>39400</v>
      </c>
      <c r="I385" s="15">
        <f>IF(OR(A385="",NOT(N385="")),"",SUM(C385:H385))</f>
        <v/>
      </c>
      <c r="J385" s="16">
        <f>IF(I385="","",SUM(C385:E385))</f>
        <v/>
      </c>
      <c r="K385" s="16">
        <f>IF(I385="","",SUM(F385:H385))</f>
        <v/>
      </c>
      <c r="L385" s="14" t="n">
        <v>70</v>
      </c>
      <c r="M385" s="17" t="n"/>
      <c r="N385" s="18">
        <f>IF(COUNTA(A385,C385:H385,L385)=0,"",IF(NOT(ISNUMBER(A385)),"날짜를 확인하세요",IF(A385&gt;TODAY(),"오늘 이후 날짜예요",IF(COUNTIF($A$6:$A$1505,A385)&gt;1,"같은 날짜가 또 있어요",IF(COUNT(C385:H385)&lt;COUNTA(C385:H385),"금액에 글자가 있어요",IF(COUNTA(C385:H385)=0,"금액이 비었어요",IF(COUNTIF(C385:H385,"&lt;0")&gt;0,"금액이 0보다 작아요",IF(AND(L385&lt;&gt;"",OR(NOT(ISNUMBER(L385)),L385&lt;0,L385&lt;&gt;INT(N(L385)))),"손님 수를 확인하세요",""))))))))</f>
        <v/>
      </c>
      <c r="P385">
        <f>IF(I385="","",WEEKDAY(A385,2))</f>
        <v/>
      </c>
      <c r="Q385" s="19">
        <f>IF(I385="","",A385-WEEKDAY(A385,3))</f>
        <v/>
      </c>
    </row>
    <row r="386">
      <c r="A386" s="12" t="n">
        <v>46116</v>
      </c>
      <c r="B386" s="13">
        <f>IF(ISNUMBER(A386),CHOOSE(WEEKDAY(A386),"일","월","화","수","목","금","토"),"")</f>
        <v/>
      </c>
      <c r="C386" s="14" t="n">
        <v>632700</v>
      </c>
      <c r="D386" s="14" t="n">
        <v>81200</v>
      </c>
      <c r="E386" s="14" t="n">
        <v>25900</v>
      </c>
      <c r="F386" s="14" t="n">
        <v>219900</v>
      </c>
      <c r="G386" s="14" t="n">
        <v>113800</v>
      </c>
      <c r="H386" s="14" t="n">
        <v>45500</v>
      </c>
      <c r="I386" s="15">
        <f>IF(OR(A386="",NOT(N386="")),"",SUM(C386:H386))</f>
        <v/>
      </c>
      <c r="J386" s="16">
        <f>IF(I386="","",SUM(C386:E386))</f>
        <v/>
      </c>
      <c r="K386" s="16">
        <f>IF(I386="","",SUM(F386:H386))</f>
        <v/>
      </c>
      <c r="L386" s="14" t="n">
        <v>73</v>
      </c>
      <c r="M386" s="17" t="n"/>
      <c r="N386" s="18">
        <f>IF(COUNTA(A386,C386:H386,L386)=0,"",IF(NOT(ISNUMBER(A386)),"날짜를 확인하세요",IF(A386&gt;TODAY(),"오늘 이후 날짜예요",IF(COUNTIF($A$6:$A$1505,A386)&gt;1,"같은 날짜가 또 있어요",IF(COUNT(C386:H386)&lt;COUNTA(C386:H386),"금액에 글자가 있어요",IF(COUNTA(C386:H386)=0,"금액이 비었어요",IF(COUNTIF(C386:H386,"&lt;0")&gt;0,"금액이 0보다 작아요",IF(AND(L386&lt;&gt;"",OR(NOT(ISNUMBER(L386)),L386&lt;0,L386&lt;&gt;INT(N(L386)))),"손님 수를 확인하세요",""))))))))</f>
        <v/>
      </c>
      <c r="P386">
        <f>IF(I386="","",WEEKDAY(A386,2))</f>
        <v/>
      </c>
      <c r="Q386" s="19">
        <f>IF(I386="","",A386-WEEKDAY(A386,3))</f>
        <v/>
      </c>
    </row>
    <row r="387">
      <c r="A387" s="12" t="n">
        <v>46118</v>
      </c>
      <c r="B387" s="13">
        <f>IF(ISNUMBER(A387),CHOOSE(WEEKDAY(A387),"일","월","화","수","목","금","토"),"")</f>
        <v/>
      </c>
      <c r="C387" s="14" t="n">
        <v>536100</v>
      </c>
      <c r="D387" s="14" t="n">
        <v>45500</v>
      </c>
      <c r="E387" s="14" t="n">
        <v>300</v>
      </c>
      <c r="F387" s="14" t="n">
        <v>157200</v>
      </c>
      <c r="G387" s="14" t="n">
        <v>81300</v>
      </c>
      <c r="H387" s="14" t="n">
        <v>32600</v>
      </c>
      <c r="I387" s="15">
        <f>IF(OR(A387="",NOT(N387="")),"",SUM(C387:H387))</f>
        <v/>
      </c>
      <c r="J387" s="16">
        <f>IF(I387="","",SUM(C387:E387))</f>
        <v/>
      </c>
      <c r="K387" s="16">
        <f>IF(I387="","",SUM(F387:H387))</f>
        <v/>
      </c>
      <c r="L387" s="14" t="n">
        <v>57</v>
      </c>
      <c r="M387" s="17" t="n"/>
      <c r="N387" s="18">
        <f>IF(COUNTA(A387,C387:H387,L387)=0,"",IF(NOT(ISNUMBER(A387)),"날짜를 확인하세요",IF(A387&gt;TODAY(),"오늘 이후 날짜예요",IF(COUNTIF($A$6:$A$1505,A387)&gt;1,"같은 날짜가 또 있어요",IF(COUNT(C387:H387)&lt;COUNTA(C387:H387),"금액에 글자가 있어요",IF(COUNTA(C387:H387)=0,"금액이 비었어요",IF(COUNTIF(C387:H387,"&lt;0")&gt;0,"금액이 0보다 작아요",IF(AND(L387&lt;&gt;"",OR(NOT(ISNUMBER(L387)),L387&lt;0,L387&lt;&gt;INT(N(L387)))),"손님 수를 확인하세요",""))))))))</f>
        <v/>
      </c>
      <c r="P387">
        <f>IF(I387="","",WEEKDAY(A387,2))</f>
        <v/>
      </c>
      <c r="Q387" s="19">
        <f>IF(I387="","",A387-WEEKDAY(A387,3))</f>
        <v/>
      </c>
    </row>
    <row r="388">
      <c r="A388" s="12" t="n">
        <v>46119</v>
      </c>
      <c r="B388" s="13">
        <f>IF(ISNUMBER(A388),CHOOSE(WEEKDAY(A388),"일","월","화","수","목","금","토"),"")</f>
        <v/>
      </c>
      <c r="C388" s="14" t="n">
        <v>490600</v>
      </c>
      <c r="D388" s="14" t="n">
        <v>56000</v>
      </c>
      <c r="E388" s="14" t="n">
        <v>9400</v>
      </c>
      <c r="F388" s="14" t="n">
        <v>129600</v>
      </c>
      <c r="G388" s="14" t="n">
        <v>67000</v>
      </c>
      <c r="H388" s="14" t="n">
        <v>26900</v>
      </c>
      <c r="I388" s="15">
        <f>IF(OR(A388="",NOT(N388="")),"",SUM(C388:H388))</f>
        <v/>
      </c>
      <c r="J388" s="16">
        <f>IF(I388="","",SUM(C388:E388))</f>
        <v/>
      </c>
      <c r="K388" s="16">
        <f>IF(I388="","",SUM(F388:H388))</f>
        <v/>
      </c>
      <c r="L388" s="14" t="n">
        <v>54</v>
      </c>
      <c r="M388" s="17" t="n"/>
      <c r="N388" s="18">
        <f>IF(COUNTA(A388,C388:H388,L388)=0,"",IF(NOT(ISNUMBER(A388)),"날짜를 확인하세요",IF(A388&gt;TODAY(),"오늘 이후 날짜예요",IF(COUNTIF($A$6:$A$1505,A388)&gt;1,"같은 날짜가 또 있어요",IF(COUNT(C388:H388)&lt;COUNTA(C388:H388),"금액에 글자가 있어요",IF(COUNTA(C388:H388)=0,"금액이 비었어요",IF(COUNTIF(C388:H388,"&lt;0")&gt;0,"금액이 0보다 작아요",IF(AND(L388&lt;&gt;"",OR(NOT(ISNUMBER(L388)),L388&lt;0,L388&lt;&gt;INT(N(L388)))),"손님 수를 확인하세요",""))))))))</f>
        <v/>
      </c>
      <c r="P388">
        <f>IF(I388="","",WEEKDAY(A388,2))</f>
        <v/>
      </c>
      <c r="Q388" s="19">
        <f>IF(I388="","",A388-WEEKDAY(A388,3))</f>
        <v/>
      </c>
    </row>
    <row r="389">
      <c r="A389" s="12" t="n">
        <v>46120</v>
      </c>
      <c r="B389" s="13">
        <f>IF(ISNUMBER(A389),CHOOSE(WEEKDAY(A389),"일","월","화","수","목","금","토"),"")</f>
        <v/>
      </c>
      <c r="C389" s="14" t="n">
        <v>505400</v>
      </c>
      <c r="D389" s="14" t="n">
        <v>75300</v>
      </c>
      <c r="E389" s="14" t="n">
        <v>15600</v>
      </c>
      <c r="F389" s="14" t="n">
        <v>164500</v>
      </c>
      <c r="G389" s="14" t="n">
        <v>85100</v>
      </c>
      <c r="H389" s="14" t="n">
        <v>34100</v>
      </c>
      <c r="I389" s="15">
        <f>IF(OR(A389="",NOT(N389="")),"",SUM(C389:H389))</f>
        <v/>
      </c>
      <c r="J389" s="16">
        <f>IF(I389="","",SUM(C389:E389))</f>
        <v/>
      </c>
      <c r="K389" s="16">
        <f>IF(I389="","",SUM(F389:H389))</f>
        <v/>
      </c>
      <c r="L389" s="14" t="n">
        <v>57</v>
      </c>
      <c r="M389" s="17" t="n"/>
      <c r="N389" s="18">
        <f>IF(COUNTA(A389,C389:H389,L389)=0,"",IF(NOT(ISNUMBER(A389)),"날짜를 확인하세요",IF(A389&gt;TODAY(),"오늘 이후 날짜예요",IF(COUNTIF($A$6:$A$1505,A389)&gt;1,"같은 날짜가 또 있어요",IF(COUNT(C389:H389)&lt;COUNTA(C389:H389),"금액에 글자가 있어요",IF(COUNTA(C389:H389)=0,"금액이 비었어요",IF(COUNTIF(C389:H389,"&lt;0")&gt;0,"금액이 0보다 작아요",IF(AND(L389&lt;&gt;"",OR(NOT(ISNUMBER(L389)),L389&lt;0,L389&lt;&gt;INT(N(L389)))),"손님 수를 확인하세요",""))))))))</f>
        <v/>
      </c>
      <c r="P389">
        <f>IF(I389="","",WEEKDAY(A389,2))</f>
        <v/>
      </c>
      <c r="Q389" s="19">
        <f>IF(I389="","",A389-WEEKDAY(A389,3))</f>
        <v/>
      </c>
    </row>
    <row r="390">
      <c r="A390" s="12" t="n">
        <v>46121</v>
      </c>
      <c r="B390" s="13">
        <f>IF(ISNUMBER(A390),CHOOSE(WEEKDAY(A390),"일","월","화","수","목","금","토"),"")</f>
        <v/>
      </c>
      <c r="C390" s="14" t="n">
        <v>456800</v>
      </c>
      <c r="D390" s="14" t="n">
        <v>70400</v>
      </c>
      <c r="E390" s="14" t="n">
        <v>15200</v>
      </c>
      <c r="F390" s="14" t="n">
        <v>139000</v>
      </c>
      <c r="G390" s="14" t="n">
        <v>71900</v>
      </c>
      <c r="H390" s="14" t="n">
        <v>28700</v>
      </c>
      <c r="I390" s="15">
        <f>IF(OR(A390="",NOT(N390="")),"",SUM(C390:H390))</f>
        <v/>
      </c>
      <c r="J390" s="16">
        <f>IF(I390="","",SUM(C390:E390))</f>
        <v/>
      </c>
      <c r="K390" s="16">
        <f>IF(I390="","",SUM(F390:H390))</f>
        <v/>
      </c>
      <c r="L390" s="14" t="n">
        <v>52</v>
      </c>
      <c r="M390" s="17" t="n"/>
      <c r="N390" s="18">
        <f>IF(COUNTA(A390,C390:H390,L390)=0,"",IF(NOT(ISNUMBER(A390)),"날짜를 확인하세요",IF(A390&gt;TODAY(),"오늘 이후 날짜예요",IF(COUNTIF($A$6:$A$1505,A390)&gt;1,"같은 날짜가 또 있어요",IF(COUNT(C390:H390)&lt;COUNTA(C390:H390),"금액에 글자가 있어요",IF(COUNTA(C390:H390)=0,"금액이 비었어요",IF(COUNTIF(C390:H390,"&lt;0")&gt;0,"금액이 0보다 작아요",IF(AND(L390&lt;&gt;"",OR(NOT(ISNUMBER(L390)),L390&lt;0,L390&lt;&gt;INT(N(L390)))),"손님 수를 확인하세요",""))))))))</f>
        <v/>
      </c>
      <c r="P390">
        <f>IF(I390="","",WEEKDAY(A390,2))</f>
        <v/>
      </c>
      <c r="Q390" s="19">
        <f>IF(I390="","",A390-WEEKDAY(A390,3))</f>
        <v/>
      </c>
    </row>
    <row r="391">
      <c r="A391" s="12" t="n">
        <v>46122</v>
      </c>
      <c r="B391" s="13">
        <f>IF(ISNUMBER(A391),CHOOSE(WEEKDAY(A391),"일","월","화","수","목","금","토"),"")</f>
        <v/>
      </c>
      <c r="C391" s="14" t="n">
        <v>657700</v>
      </c>
      <c r="D391" s="14" t="n">
        <v>57900</v>
      </c>
      <c r="E391" s="14" t="n">
        <v>2600</v>
      </c>
      <c r="F391" s="14" t="n">
        <v>268100</v>
      </c>
      <c r="G391" s="14" t="n">
        <v>138700</v>
      </c>
      <c r="H391" s="14" t="n">
        <v>55500</v>
      </c>
      <c r="I391" s="15">
        <f>IF(OR(A391="",NOT(N391="")),"",SUM(C391:H391))</f>
        <v/>
      </c>
      <c r="J391" s="16">
        <f>IF(I391="","",SUM(C391:E391))</f>
        <v/>
      </c>
      <c r="K391" s="16">
        <f>IF(I391="","",SUM(F391:H391))</f>
        <v/>
      </c>
      <c r="L391" s="14" t="n">
        <v>74</v>
      </c>
      <c r="M391" s="17" t="n"/>
      <c r="N391" s="18">
        <f>IF(COUNTA(A391,C391:H391,L391)=0,"",IF(NOT(ISNUMBER(A391)),"날짜를 확인하세요",IF(A391&gt;TODAY(),"오늘 이후 날짜예요",IF(COUNTIF($A$6:$A$1505,A391)&gt;1,"같은 날짜가 또 있어요",IF(COUNT(C391:H391)&lt;COUNTA(C391:H391),"금액에 글자가 있어요",IF(COUNTA(C391:H391)=0,"금액이 비었어요",IF(COUNTIF(C391:H391,"&lt;0")&gt;0,"금액이 0보다 작아요",IF(AND(L391&lt;&gt;"",OR(NOT(ISNUMBER(L391)),L391&lt;0,L391&lt;&gt;INT(N(L391)))),"손님 수를 확인하세요",""))))))))</f>
        <v/>
      </c>
      <c r="P391">
        <f>IF(I391="","",WEEKDAY(A391,2))</f>
        <v/>
      </c>
      <c r="Q391" s="19">
        <f>IF(I391="","",A391-WEEKDAY(A391,3))</f>
        <v/>
      </c>
    </row>
    <row r="392">
      <c r="A392" s="12" t="n">
        <v>46123</v>
      </c>
      <c r="B392" s="13">
        <f>IF(ISNUMBER(A392),CHOOSE(WEEKDAY(A392),"일","월","화","수","목","금","토"),"")</f>
        <v/>
      </c>
      <c r="C392" s="14" t="n">
        <v>690400</v>
      </c>
      <c r="D392" s="14" t="n">
        <v>78000</v>
      </c>
      <c r="E392" s="14" t="n">
        <v>37600</v>
      </c>
      <c r="F392" s="14" t="n">
        <v>274300</v>
      </c>
      <c r="G392" s="14" t="n">
        <v>141900</v>
      </c>
      <c r="H392" s="14" t="n">
        <v>56800</v>
      </c>
      <c r="I392" s="15">
        <f>IF(OR(A392="",NOT(N392="")),"",SUM(C392:H392))</f>
        <v/>
      </c>
      <c r="J392" s="16">
        <f>IF(I392="","",SUM(C392:E392))</f>
        <v/>
      </c>
      <c r="K392" s="16">
        <f>IF(I392="","",SUM(F392:H392))</f>
        <v/>
      </c>
      <c r="L392" s="14" t="n">
        <v>82</v>
      </c>
      <c r="M392" s="17" t="n"/>
      <c r="N392" s="18">
        <f>IF(COUNTA(A392,C392:H392,L392)=0,"",IF(NOT(ISNUMBER(A392)),"날짜를 확인하세요",IF(A392&gt;TODAY(),"오늘 이후 날짜예요",IF(COUNTIF($A$6:$A$1505,A392)&gt;1,"같은 날짜가 또 있어요",IF(COUNT(C392:H392)&lt;COUNTA(C392:H392),"금액에 글자가 있어요",IF(COUNTA(C392:H392)=0,"금액이 비었어요",IF(COUNTIF(C392:H392,"&lt;0")&gt;0,"금액이 0보다 작아요",IF(AND(L392&lt;&gt;"",OR(NOT(ISNUMBER(L392)),L392&lt;0,L392&lt;&gt;INT(N(L392)))),"손님 수를 확인하세요",""))))))))</f>
        <v/>
      </c>
      <c r="P392">
        <f>IF(I392="","",WEEKDAY(A392,2))</f>
        <v/>
      </c>
      <c r="Q392" s="19">
        <f>IF(I392="","",A392-WEEKDAY(A392,3))</f>
        <v/>
      </c>
    </row>
    <row r="393">
      <c r="A393" s="12" t="n">
        <v>46125</v>
      </c>
      <c r="B393" s="13">
        <f>IF(ISNUMBER(A393),CHOOSE(WEEKDAY(A393),"일","월","화","수","목","금","토"),"")</f>
        <v/>
      </c>
      <c r="C393" s="14" t="n">
        <v>475900</v>
      </c>
      <c r="D393" s="14" t="n">
        <v>35300</v>
      </c>
      <c r="E393" s="14" t="n">
        <v>14600</v>
      </c>
      <c r="F393" s="14" t="n">
        <v>129500</v>
      </c>
      <c r="G393" s="14" t="n">
        <v>67000</v>
      </c>
      <c r="H393" s="14" t="n">
        <v>26700</v>
      </c>
      <c r="I393" s="15">
        <f>IF(OR(A393="",NOT(N393="")),"",SUM(C393:H393))</f>
        <v/>
      </c>
      <c r="J393" s="16">
        <f>IF(I393="","",SUM(C393:E393))</f>
        <v/>
      </c>
      <c r="K393" s="16">
        <f>IF(I393="","",SUM(F393:H393))</f>
        <v/>
      </c>
      <c r="L393" s="14" t="n">
        <v>51</v>
      </c>
      <c r="M393" s="17" t="n"/>
      <c r="N393" s="18">
        <f>IF(COUNTA(A393,C393:H393,L393)=0,"",IF(NOT(ISNUMBER(A393)),"날짜를 확인하세요",IF(A393&gt;TODAY(),"오늘 이후 날짜예요",IF(COUNTIF($A$6:$A$1505,A393)&gt;1,"같은 날짜가 또 있어요",IF(COUNT(C393:H393)&lt;COUNTA(C393:H393),"금액에 글자가 있어요",IF(COUNTA(C393:H393)=0,"금액이 비었어요",IF(COUNTIF(C393:H393,"&lt;0")&gt;0,"금액이 0보다 작아요",IF(AND(L393&lt;&gt;"",OR(NOT(ISNUMBER(L393)),L393&lt;0,L393&lt;&gt;INT(N(L393)))),"손님 수를 확인하세요",""))))))))</f>
        <v/>
      </c>
      <c r="P393">
        <f>IF(I393="","",WEEKDAY(A393,2))</f>
        <v/>
      </c>
      <c r="Q393" s="19">
        <f>IF(I393="","",A393-WEEKDAY(A393,3))</f>
        <v/>
      </c>
    </row>
    <row r="394">
      <c r="A394" s="12" t="n">
        <v>46126</v>
      </c>
      <c r="B394" s="13">
        <f>IF(ISNUMBER(A394),CHOOSE(WEEKDAY(A394),"일","월","화","수","목","금","토"),"")</f>
        <v/>
      </c>
      <c r="C394" s="14" t="n">
        <v>626400</v>
      </c>
      <c r="D394" s="14" t="n">
        <v>86300</v>
      </c>
      <c r="E394" s="14" t="n">
        <v>17000</v>
      </c>
      <c r="F394" s="14" t="n">
        <v>164600</v>
      </c>
      <c r="G394" s="14" t="n">
        <v>85100</v>
      </c>
      <c r="H394" s="14" t="n">
        <v>34100</v>
      </c>
      <c r="I394" s="15">
        <f>IF(OR(A394="",NOT(N394="")),"",SUM(C394:H394))</f>
        <v/>
      </c>
      <c r="J394" s="16">
        <f>IF(I394="","",SUM(C394:E394))</f>
        <v/>
      </c>
      <c r="K394" s="16">
        <f>IF(I394="","",SUM(F394:H394))</f>
        <v/>
      </c>
      <c r="L394" s="14" t="n">
        <v>68</v>
      </c>
      <c r="M394" s="17" t="n"/>
      <c r="N394" s="18">
        <f>IF(COUNTA(A394,C394:H394,L394)=0,"",IF(NOT(ISNUMBER(A394)),"날짜를 확인하세요",IF(A394&gt;TODAY(),"오늘 이후 날짜예요",IF(COUNTIF($A$6:$A$1505,A394)&gt;1,"같은 날짜가 또 있어요",IF(COUNT(C394:H394)&lt;COUNTA(C394:H394),"금액에 글자가 있어요",IF(COUNTA(C394:H394)=0,"금액이 비었어요",IF(COUNTIF(C394:H394,"&lt;0")&gt;0,"금액이 0보다 작아요",IF(AND(L394&lt;&gt;"",OR(NOT(ISNUMBER(L394)),L394&lt;0,L394&lt;&gt;INT(N(L394)))),"손님 수를 확인하세요",""))))))))</f>
        <v/>
      </c>
      <c r="P394">
        <f>IF(I394="","",WEEKDAY(A394,2))</f>
        <v/>
      </c>
      <c r="Q394" s="19">
        <f>IF(I394="","",A394-WEEKDAY(A394,3))</f>
        <v/>
      </c>
    </row>
    <row r="395">
      <c r="A395" s="12" t="n">
        <v>46127</v>
      </c>
      <c r="B395" s="13">
        <f>IF(ISNUMBER(A395),CHOOSE(WEEKDAY(A395),"일","월","화","수","목","금","토"),"")</f>
        <v/>
      </c>
      <c r="C395" s="14" t="n">
        <v>493200</v>
      </c>
      <c r="D395" s="14" t="n">
        <v>37300</v>
      </c>
      <c r="E395" s="14" t="n">
        <v>20000</v>
      </c>
      <c r="F395" s="14" t="n">
        <v>121500</v>
      </c>
      <c r="G395" s="14" t="n">
        <v>62800</v>
      </c>
      <c r="H395" s="14" t="n">
        <v>25200</v>
      </c>
      <c r="I395" s="15">
        <f>IF(OR(A395="",NOT(N395="")),"",SUM(C395:H395))</f>
        <v/>
      </c>
      <c r="J395" s="16">
        <f>IF(I395="","",SUM(C395:E395))</f>
        <v/>
      </c>
      <c r="K395" s="16">
        <f>IF(I395="","",SUM(F395:H395))</f>
        <v/>
      </c>
      <c r="L395" s="14" t="n">
        <v>54</v>
      </c>
      <c r="M395" s="17" t="n"/>
      <c r="N395" s="18">
        <f>IF(COUNTA(A395,C395:H395,L395)=0,"",IF(NOT(ISNUMBER(A395)),"날짜를 확인하세요",IF(A395&gt;TODAY(),"오늘 이후 날짜예요",IF(COUNTIF($A$6:$A$1505,A395)&gt;1,"같은 날짜가 또 있어요",IF(COUNT(C395:H395)&lt;COUNTA(C395:H395),"금액에 글자가 있어요",IF(COUNTA(C395:H395)=0,"금액이 비었어요",IF(COUNTIF(C395:H395,"&lt;0")&gt;0,"금액이 0보다 작아요",IF(AND(L395&lt;&gt;"",OR(NOT(ISNUMBER(L395)),L395&lt;0,L395&lt;&gt;INT(N(L395)))),"손님 수를 확인하세요",""))))))))</f>
        <v/>
      </c>
      <c r="P395">
        <f>IF(I395="","",WEEKDAY(A395,2))</f>
        <v/>
      </c>
      <c r="Q395" s="19">
        <f>IF(I395="","",A395-WEEKDAY(A395,3))</f>
        <v/>
      </c>
    </row>
    <row r="396">
      <c r="A396" s="12" t="n">
        <v>46128</v>
      </c>
      <c r="B396" s="13">
        <f>IF(ISNUMBER(A396),CHOOSE(WEEKDAY(A396),"일","월","화","수","목","금","토"),"")</f>
        <v/>
      </c>
      <c r="C396" s="14" t="n">
        <v>488200</v>
      </c>
      <c r="D396" s="14" t="n">
        <v>34900</v>
      </c>
      <c r="E396" s="14" t="n">
        <v>13600</v>
      </c>
      <c r="F396" s="14" t="n">
        <v>147500</v>
      </c>
      <c r="G396" s="14" t="n">
        <v>76300</v>
      </c>
      <c r="H396" s="14" t="n">
        <v>30500</v>
      </c>
      <c r="I396" s="15">
        <f>IF(OR(A396="",NOT(N396="")),"",SUM(C396:H396))</f>
        <v/>
      </c>
      <c r="J396" s="16">
        <f>IF(I396="","",SUM(C396:E396))</f>
        <v/>
      </c>
      <c r="K396" s="16">
        <f>IF(I396="","",SUM(F396:H396))</f>
        <v/>
      </c>
      <c r="L396" s="14" t="n">
        <v>54</v>
      </c>
      <c r="M396" s="17" t="n"/>
      <c r="N396" s="18">
        <f>IF(COUNTA(A396,C396:H396,L396)=0,"",IF(NOT(ISNUMBER(A396)),"날짜를 확인하세요",IF(A396&gt;TODAY(),"오늘 이후 날짜예요",IF(COUNTIF($A$6:$A$1505,A396)&gt;1,"같은 날짜가 또 있어요",IF(COUNT(C396:H396)&lt;COUNTA(C396:H396),"금액에 글자가 있어요",IF(COUNTA(C396:H396)=0,"금액이 비었어요",IF(COUNTIF(C396:H396,"&lt;0")&gt;0,"금액이 0보다 작아요",IF(AND(L396&lt;&gt;"",OR(NOT(ISNUMBER(L396)),L396&lt;0,L396&lt;&gt;INT(N(L396)))),"손님 수를 확인하세요",""))))))))</f>
        <v/>
      </c>
      <c r="P396">
        <f>IF(I396="","",WEEKDAY(A396,2))</f>
        <v/>
      </c>
      <c r="Q396" s="19">
        <f>IF(I396="","",A396-WEEKDAY(A396,3))</f>
        <v/>
      </c>
    </row>
    <row r="397">
      <c r="A397" s="12" t="n">
        <v>46129</v>
      </c>
      <c r="B397" s="13">
        <f>IF(ISNUMBER(A397),CHOOSE(WEEKDAY(A397),"일","월","화","수","목","금","토"),"")</f>
        <v/>
      </c>
      <c r="C397" s="14" t="n">
        <v>611900</v>
      </c>
      <c r="D397" s="14" t="n">
        <v>48800</v>
      </c>
      <c r="E397" s="14" t="n">
        <v>15700</v>
      </c>
      <c r="F397" s="14" t="n">
        <v>198400</v>
      </c>
      <c r="G397" s="14" t="n">
        <v>102600</v>
      </c>
      <c r="H397" s="14" t="n">
        <v>41100</v>
      </c>
      <c r="I397" s="15">
        <f>IF(OR(A397="",NOT(N397="")),"",SUM(C397:H397))</f>
        <v/>
      </c>
      <c r="J397" s="16">
        <f>IF(I397="","",SUM(C397:E397))</f>
        <v/>
      </c>
      <c r="K397" s="16">
        <f>IF(I397="","",SUM(F397:H397))</f>
        <v/>
      </c>
      <c r="L397" s="14" t="n">
        <v>68</v>
      </c>
      <c r="M397" s="17" t="n"/>
      <c r="N397" s="18">
        <f>IF(COUNTA(A397,C397:H397,L397)=0,"",IF(NOT(ISNUMBER(A397)),"날짜를 확인하세요",IF(A397&gt;TODAY(),"오늘 이후 날짜예요",IF(COUNTIF($A$6:$A$1505,A397)&gt;1,"같은 날짜가 또 있어요",IF(COUNT(C397:H397)&lt;COUNTA(C397:H397),"금액에 글자가 있어요",IF(COUNTA(C397:H397)=0,"금액이 비었어요",IF(COUNTIF(C397:H397,"&lt;0")&gt;0,"금액이 0보다 작아요",IF(AND(L397&lt;&gt;"",OR(NOT(ISNUMBER(L397)),L397&lt;0,L397&lt;&gt;INT(N(L397)))),"손님 수를 확인하세요",""))))))))</f>
        <v/>
      </c>
      <c r="P397">
        <f>IF(I397="","",WEEKDAY(A397,2))</f>
        <v/>
      </c>
      <c r="Q397" s="19">
        <f>IF(I397="","",A397-WEEKDAY(A397,3))</f>
        <v/>
      </c>
    </row>
    <row r="398">
      <c r="A398" s="12" t="n">
        <v>46130</v>
      </c>
      <c r="B398" s="13">
        <f>IF(ISNUMBER(A398),CHOOSE(WEEKDAY(A398),"일","월","화","수","목","금","토"),"")</f>
        <v/>
      </c>
      <c r="C398" s="14" t="n">
        <v>558500</v>
      </c>
      <c r="D398" s="14" t="n">
        <v>80900</v>
      </c>
      <c r="E398" s="14" t="n">
        <v>3900</v>
      </c>
      <c r="F398" s="14" t="n">
        <v>241700</v>
      </c>
      <c r="G398" s="14" t="n">
        <v>125000</v>
      </c>
      <c r="H398" s="14" t="n">
        <v>50000</v>
      </c>
      <c r="I398" s="15">
        <f>IF(OR(A398="",NOT(N398="")),"",SUM(C398:H398))</f>
        <v/>
      </c>
      <c r="J398" s="16">
        <f>IF(I398="","",SUM(C398:E398))</f>
        <v/>
      </c>
      <c r="K398" s="16">
        <f>IF(I398="","",SUM(F398:H398))</f>
        <v/>
      </c>
      <c r="L398" s="14" t="n">
        <v>68</v>
      </c>
      <c r="M398" s="17" t="n"/>
      <c r="N398" s="18">
        <f>IF(COUNTA(A398,C398:H398,L398)=0,"",IF(NOT(ISNUMBER(A398)),"날짜를 확인하세요",IF(A398&gt;TODAY(),"오늘 이후 날짜예요",IF(COUNTIF($A$6:$A$1505,A398)&gt;1,"같은 날짜가 또 있어요",IF(COUNT(C398:H398)&lt;COUNTA(C398:H398),"금액에 글자가 있어요",IF(COUNTA(C398:H398)=0,"금액이 비었어요",IF(COUNTIF(C398:H398,"&lt;0")&gt;0,"금액이 0보다 작아요",IF(AND(L398&lt;&gt;"",OR(NOT(ISNUMBER(L398)),L398&lt;0,L398&lt;&gt;INT(N(L398)))),"손님 수를 확인하세요",""))))))))</f>
        <v/>
      </c>
      <c r="P398">
        <f>IF(I398="","",WEEKDAY(A398,2))</f>
        <v/>
      </c>
      <c r="Q398" s="19">
        <f>IF(I398="","",A398-WEEKDAY(A398,3))</f>
        <v/>
      </c>
    </row>
    <row r="399">
      <c r="A399" s="12" t="n">
        <v>46132</v>
      </c>
      <c r="B399" s="13">
        <f>IF(ISNUMBER(A399),CHOOSE(WEEKDAY(A399),"일","월","화","수","목","금","토"),"")</f>
        <v/>
      </c>
      <c r="C399" s="14" t="n">
        <v>482600</v>
      </c>
      <c r="D399" s="14" t="n">
        <v>64300</v>
      </c>
      <c r="E399" s="14" t="n">
        <v>27500</v>
      </c>
      <c r="F399" s="14" t="n">
        <v>139000</v>
      </c>
      <c r="G399" s="14" t="n">
        <v>71900</v>
      </c>
      <c r="H399" s="14" t="n">
        <v>28700</v>
      </c>
      <c r="I399" s="15">
        <f>IF(OR(A399="",NOT(N399="")),"",SUM(C399:H399))</f>
        <v/>
      </c>
      <c r="J399" s="16">
        <f>IF(I399="","",SUM(C399:E399))</f>
        <v/>
      </c>
      <c r="K399" s="16">
        <f>IF(I399="","",SUM(F399:H399))</f>
        <v/>
      </c>
      <c r="L399" s="14" t="n">
        <v>54</v>
      </c>
      <c r="M399" s="17" t="n"/>
      <c r="N399" s="18">
        <f>IF(COUNTA(A399,C399:H399,L399)=0,"",IF(NOT(ISNUMBER(A399)),"날짜를 확인하세요",IF(A399&gt;TODAY(),"오늘 이후 날짜예요",IF(COUNTIF($A$6:$A$1505,A399)&gt;1,"같은 날짜가 또 있어요",IF(COUNT(C399:H399)&lt;COUNTA(C399:H399),"금액에 글자가 있어요",IF(COUNTA(C399:H399)=0,"금액이 비었어요",IF(COUNTIF(C399:H399,"&lt;0")&gt;0,"금액이 0보다 작아요",IF(AND(L399&lt;&gt;"",OR(NOT(ISNUMBER(L399)),L399&lt;0,L399&lt;&gt;INT(N(L399)))),"손님 수를 확인하세요",""))))))))</f>
        <v/>
      </c>
      <c r="P399">
        <f>IF(I399="","",WEEKDAY(A399,2))</f>
        <v/>
      </c>
      <c r="Q399" s="19">
        <f>IF(I399="","",A399-WEEKDAY(A399,3))</f>
        <v/>
      </c>
    </row>
    <row r="400">
      <c r="A400" s="12" t="n">
        <v>46133</v>
      </c>
      <c r="B400" s="13">
        <f>IF(ISNUMBER(A400),CHOOSE(WEEKDAY(A400),"일","월","화","수","목","금","토"),"")</f>
        <v/>
      </c>
      <c r="C400" s="14" t="n">
        <v>490100</v>
      </c>
      <c r="D400" s="14" t="n">
        <v>49600</v>
      </c>
      <c r="E400" s="14" t="n">
        <v>26500</v>
      </c>
      <c r="F400" s="14" t="n">
        <v>154500</v>
      </c>
      <c r="G400" s="14" t="n">
        <v>79900</v>
      </c>
      <c r="H400" s="14" t="n">
        <v>31900</v>
      </c>
      <c r="I400" s="15">
        <f>IF(OR(A400="",NOT(N400="")),"",SUM(C400:H400))</f>
        <v/>
      </c>
      <c r="J400" s="16">
        <f>IF(I400="","",SUM(C400:E400))</f>
        <v/>
      </c>
      <c r="K400" s="16">
        <f>IF(I400="","",SUM(F400:H400))</f>
        <v/>
      </c>
      <c r="L400" s="14" t="n">
        <v>55</v>
      </c>
      <c r="M400" s="17" t="n"/>
      <c r="N400" s="18">
        <f>IF(COUNTA(A400,C400:H400,L400)=0,"",IF(NOT(ISNUMBER(A400)),"날짜를 확인하세요",IF(A400&gt;TODAY(),"오늘 이후 날짜예요",IF(COUNTIF($A$6:$A$1505,A400)&gt;1,"같은 날짜가 또 있어요",IF(COUNT(C400:H400)&lt;COUNTA(C400:H400),"금액에 글자가 있어요",IF(COUNTA(C400:H400)=0,"금액이 비었어요",IF(COUNTIF(C400:H400,"&lt;0")&gt;0,"금액이 0보다 작아요",IF(AND(L400&lt;&gt;"",OR(NOT(ISNUMBER(L400)),L400&lt;0,L400&lt;&gt;INT(N(L400)))),"손님 수를 확인하세요",""))))))))</f>
        <v/>
      </c>
      <c r="P400">
        <f>IF(I400="","",WEEKDAY(A400,2))</f>
        <v/>
      </c>
      <c r="Q400" s="19">
        <f>IF(I400="","",A400-WEEKDAY(A400,3))</f>
        <v/>
      </c>
    </row>
    <row r="401">
      <c r="A401" s="12" t="n">
        <v>46134</v>
      </c>
      <c r="B401" s="13">
        <f>IF(ISNUMBER(A401),CHOOSE(WEEKDAY(A401),"일","월","화","수","목","금","토"),"")</f>
        <v/>
      </c>
      <c r="C401" s="14" t="n">
        <v>522600</v>
      </c>
      <c r="D401" s="14" t="n">
        <v>37900</v>
      </c>
      <c r="E401" s="14" t="n">
        <v>28200</v>
      </c>
      <c r="F401" s="14" t="n">
        <v>156500</v>
      </c>
      <c r="G401" s="14" t="n">
        <v>80900</v>
      </c>
      <c r="H401" s="14" t="n">
        <v>32400</v>
      </c>
      <c r="I401" s="15">
        <f>IF(OR(A401="",NOT(N401="")),"",SUM(C401:H401))</f>
        <v/>
      </c>
      <c r="J401" s="16">
        <f>IF(I401="","",SUM(C401:E401))</f>
        <v/>
      </c>
      <c r="K401" s="16">
        <f>IF(I401="","",SUM(F401:H401))</f>
        <v/>
      </c>
      <c r="L401" s="14" t="n">
        <v>57</v>
      </c>
      <c r="M401" s="17" t="n"/>
      <c r="N401" s="18">
        <f>IF(COUNTA(A401,C401:H401,L401)=0,"",IF(NOT(ISNUMBER(A401)),"날짜를 확인하세요",IF(A401&gt;TODAY(),"오늘 이후 날짜예요",IF(COUNTIF($A$6:$A$1505,A401)&gt;1,"같은 날짜가 또 있어요",IF(COUNT(C401:H401)&lt;COUNTA(C401:H401),"금액에 글자가 있어요",IF(COUNTA(C401:H401)=0,"금액이 비었어요",IF(COUNTIF(C401:H401,"&lt;0")&gt;0,"금액이 0보다 작아요",IF(AND(L401&lt;&gt;"",OR(NOT(ISNUMBER(L401)),L401&lt;0,L401&lt;&gt;INT(N(L401)))),"손님 수를 확인하세요",""))))))))</f>
        <v/>
      </c>
      <c r="P401">
        <f>IF(I401="","",WEEKDAY(A401,2))</f>
        <v/>
      </c>
      <c r="Q401" s="19">
        <f>IF(I401="","",A401-WEEKDAY(A401,3))</f>
        <v/>
      </c>
    </row>
    <row r="402">
      <c r="A402" s="12" t="n">
        <v>46135</v>
      </c>
      <c r="B402" s="13">
        <f>IF(ISNUMBER(A402),CHOOSE(WEEKDAY(A402),"일","월","화","수","목","금","토"),"")</f>
        <v/>
      </c>
      <c r="C402" s="14" t="n">
        <v>549300</v>
      </c>
      <c r="D402" s="14" t="n">
        <v>51200</v>
      </c>
      <c r="E402" s="14" t="n">
        <v>6600</v>
      </c>
      <c r="F402" s="14" t="n">
        <v>152800</v>
      </c>
      <c r="G402" s="14" t="n">
        <v>79000</v>
      </c>
      <c r="H402" s="14" t="n">
        <v>31600</v>
      </c>
      <c r="I402" s="15">
        <f>IF(OR(A402="",NOT(N402="")),"",SUM(C402:H402))</f>
        <v/>
      </c>
      <c r="J402" s="16">
        <f>IF(I402="","",SUM(C402:E402))</f>
        <v/>
      </c>
      <c r="K402" s="16">
        <f>IF(I402="","",SUM(F402:H402))</f>
        <v/>
      </c>
      <c r="L402" s="14" t="n">
        <v>59</v>
      </c>
      <c r="M402" s="17" t="n"/>
      <c r="N402" s="18">
        <f>IF(COUNTA(A402,C402:H402,L402)=0,"",IF(NOT(ISNUMBER(A402)),"날짜를 확인하세요",IF(A402&gt;TODAY(),"오늘 이후 날짜예요",IF(COUNTIF($A$6:$A$1505,A402)&gt;1,"같은 날짜가 또 있어요",IF(COUNT(C402:H402)&lt;COUNTA(C402:H402),"금액에 글자가 있어요",IF(COUNTA(C402:H402)=0,"금액이 비었어요",IF(COUNTIF(C402:H402,"&lt;0")&gt;0,"금액이 0보다 작아요",IF(AND(L402&lt;&gt;"",OR(NOT(ISNUMBER(L402)),L402&lt;0,L402&lt;&gt;INT(N(L402)))),"손님 수를 확인하세요",""))))))))</f>
        <v/>
      </c>
      <c r="P402">
        <f>IF(I402="","",WEEKDAY(A402,2))</f>
        <v/>
      </c>
      <c r="Q402" s="19">
        <f>IF(I402="","",A402-WEEKDAY(A402,3))</f>
        <v/>
      </c>
    </row>
    <row r="403">
      <c r="A403" s="12" t="n">
        <v>46136</v>
      </c>
      <c r="B403" s="13">
        <f>IF(ISNUMBER(A403),CHOOSE(WEEKDAY(A403),"일","월","화","수","목","금","토"),"")</f>
        <v/>
      </c>
      <c r="C403" s="14" t="n">
        <v>496700</v>
      </c>
      <c r="D403" s="14" t="n">
        <v>74500</v>
      </c>
      <c r="E403" s="14" t="n">
        <v>15900</v>
      </c>
      <c r="F403" s="14" t="n">
        <v>188700</v>
      </c>
      <c r="G403" s="14" t="n">
        <v>97600</v>
      </c>
      <c r="H403" s="14" t="n">
        <v>39100</v>
      </c>
      <c r="I403" s="15">
        <f>IF(OR(A403="",NOT(N403="")),"",SUM(C403:H403))</f>
        <v/>
      </c>
      <c r="J403" s="16">
        <f>IF(I403="","",SUM(C403:E403))</f>
        <v/>
      </c>
      <c r="K403" s="16">
        <f>IF(I403="","",SUM(F403:H403))</f>
        <v/>
      </c>
      <c r="L403" s="14" t="n">
        <v>59</v>
      </c>
      <c r="M403" s="17" t="n"/>
      <c r="N403" s="18">
        <f>IF(COUNTA(A403,C403:H403,L403)=0,"",IF(NOT(ISNUMBER(A403)),"날짜를 확인하세요",IF(A403&gt;TODAY(),"오늘 이후 날짜예요",IF(COUNTIF($A$6:$A$1505,A403)&gt;1,"같은 날짜가 또 있어요",IF(COUNT(C403:H403)&lt;COUNTA(C403:H403),"금액에 글자가 있어요",IF(COUNTA(C403:H403)=0,"금액이 비었어요",IF(COUNTIF(C403:H403,"&lt;0")&gt;0,"금액이 0보다 작아요",IF(AND(L403&lt;&gt;"",OR(NOT(ISNUMBER(L403)),L403&lt;0,L403&lt;&gt;INT(N(L403)))),"손님 수를 확인하세요",""))))))))</f>
        <v/>
      </c>
      <c r="P403">
        <f>IF(I403="","",WEEKDAY(A403,2))</f>
        <v/>
      </c>
      <c r="Q403" s="19">
        <f>IF(I403="","",A403-WEEKDAY(A403,3))</f>
        <v/>
      </c>
    </row>
    <row r="404">
      <c r="A404" s="12" t="n">
        <v>46137</v>
      </c>
      <c r="B404" s="13">
        <f>IF(ISNUMBER(A404),CHOOSE(WEEKDAY(A404),"일","월","화","수","목","금","토"),"")</f>
        <v/>
      </c>
      <c r="C404" s="14" t="n">
        <v>498800</v>
      </c>
      <c r="D404" s="14" t="n">
        <v>45900</v>
      </c>
      <c r="E404" s="14" t="n">
        <v>27100</v>
      </c>
      <c r="F404" s="14" t="n">
        <v>214700</v>
      </c>
      <c r="G404" s="14" t="n">
        <v>111100</v>
      </c>
      <c r="H404" s="14" t="n">
        <v>44400</v>
      </c>
      <c r="I404" s="15">
        <f>IF(OR(A404="",NOT(N404="")),"",SUM(C404:H404))</f>
        <v/>
      </c>
      <c r="J404" s="16">
        <f>IF(I404="","",SUM(C404:E404))</f>
        <v/>
      </c>
      <c r="K404" s="16">
        <f>IF(I404="","",SUM(F404:H404))</f>
        <v/>
      </c>
      <c r="L404" s="14" t="n">
        <v>60</v>
      </c>
      <c r="M404" s="17" t="n"/>
      <c r="N404" s="18">
        <f>IF(COUNTA(A404,C404:H404,L404)=0,"",IF(NOT(ISNUMBER(A404)),"날짜를 확인하세요",IF(A404&gt;TODAY(),"오늘 이후 날짜예요",IF(COUNTIF($A$6:$A$1505,A404)&gt;1,"같은 날짜가 또 있어요",IF(COUNT(C404:H404)&lt;COUNTA(C404:H404),"금액에 글자가 있어요",IF(COUNTA(C404:H404)=0,"금액이 비었어요",IF(COUNTIF(C404:H404,"&lt;0")&gt;0,"금액이 0보다 작아요",IF(AND(L404&lt;&gt;"",OR(NOT(ISNUMBER(L404)),L404&lt;0,L404&lt;&gt;INT(N(L404)))),"손님 수를 확인하세요",""))))))))</f>
        <v/>
      </c>
      <c r="P404">
        <f>IF(I404="","",WEEKDAY(A404,2))</f>
        <v/>
      </c>
      <c r="Q404" s="19">
        <f>IF(I404="","",A404-WEEKDAY(A404,3))</f>
        <v/>
      </c>
    </row>
    <row r="405">
      <c r="A405" s="12" t="n">
        <v>46139</v>
      </c>
      <c r="B405" s="13">
        <f>IF(ISNUMBER(A405),CHOOSE(WEEKDAY(A405),"일","월","화","수","목","금","토"),"")</f>
        <v/>
      </c>
      <c r="C405" s="14" t="n">
        <v>485000</v>
      </c>
      <c r="D405" s="14" t="n">
        <v>67400</v>
      </c>
      <c r="E405" s="14" t="n">
        <v>28200</v>
      </c>
      <c r="F405" s="14" t="n">
        <v>120900</v>
      </c>
      <c r="G405" s="14" t="n">
        <v>62500</v>
      </c>
      <c r="H405" s="14" t="n">
        <v>25000</v>
      </c>
      <c r="I405" s="15">
        <f>IF(OR(A405="",NOT(N405="")),"",SUM(C405:H405))</f>
        <v/>
      </c>
      <c r="J405" s="16">
        <f>IF(I405="","",SUM(C405:E405))</f>
        <v/>
      </c>
      <c r="K405" s="16">
        <f>IF(I405="","",SUM(F405:H405))</f>
        <v/>
      </c>
      <c r="L405" s="14" t="n">
        <v>52</v>
      </c>
      <c r="M405" s="17" t="n"/>
      <c r="N405" s="18">
        <f>IF(COUNTA(A405,C405:H405,L405)=0,"",IF(NOT(ISNUMBER(A405)),"날짜를 확인하세요",IF(A405&gt;TODAY(),"오늘 이후 날짜예요",IF(COUNTIF($A$6:$A$1505,A405)&gt;1,"같은 날짜가 또 있어요",IF(COUNT(C405:H405)&lt;COUNTA(C405:H405),"금액에 글자가 있어요",IF(COUNTA(C405:H405)=0,"금액이 비었어요",IF(COUNTIF(C405:H405,"&lt;0")&gt;0,"금액이 0보다 작아요",IF(AND(L405&lt;&gt;"",OR(NOT(ISNUMBER(L405)),L405&lt;0,L405&lt;&gt;INT(N(L405)))),"손님 수를 확인하세요",""))))))))</f>
        <v/>
      </c>
      <c r="P405">
        <f>IF(I405="","",WEEKDAY(A405,2))</f>
        <v/>
      </c>
      <c r="Q405" s="19">
        <f>IF(I405="","",A405-WEEKDAY(A405,3))</f>
        <v/>
      </c>
    </row>
    <row r="406">
      <c r="A406" s="12" t="n">
        <v>46140</v>
      </c>
      <c r="B406" s="13">
        <f>IF(ISNUMBER(A406),CHOOSE(WEEKDAY(A406),"일","월","화","수","목","금","토"),"")</f>
        <v/>
      </c>
      <c r="C406" s="14" t="n">
        <v>427300</v>
      </c>
      <c r="D406" s="14" t="n">
        <v>31500</v>
      </c>
      <c r="E406" s="14" t="n">
        <v>4300</v>
      </c>
      <c r="F406" s="14" t="n">
        <v>247600</v>
      </c>
      <c r="G406" s="14" t="n">
        <v>128100</v>
      </c>
      <c r="H406" s="14" t="n">
        <v>51200</v>
      </c>
      <c r="I406" s="15">
        <f>IF(OR(A406="",NOT(N406="")),"",SUM(C406:H406))</f>
        <v/>
      </c>
      <c r="J406" s="16">
        <f>IF(I406="","",SUM(C406:E406))</f>
        <v/>
      </c>
      <c r="K406" s="16">
        <f>IF(I406="","",SUM(F406:H406))</f>
        <v/>
      </c>
      <c r="L406" s="14" t="n">
        <v>52</v>
      </c>
      <c r="M406" s="17" t="inlineStr">
        <is>
          <t>비</t>
        </is>
      </c>
      <c r="N406" s="18">
        <f>IF(COUNTA(A406,C406:H406,L406)=0,"",IF(NOT(ISNUMBER(A406)),"날짜를 확인하세요",IF(A406&gt;TODAY(),"오늘 이후 날짜예요",IF(COUNTIF($A$6:$A$1505,A406)&gt;1,"같은 날짜가 또 있어요",IF(COUNT(C406:H406)&lt;COUNTA(C406:H406),"금액에 글자가 있어요",IF(COUNTA(C406:H406)=0,"금액이 비었어요",IF(COUNTIF(C406:H406,"&lt;0")&gt;0,"금액이 0보다 작아요",IF(AND(L406&lt;&gt;"",OR(NOT(ISNUMBER(L406)),L406&lt;0,L406&lt;&gt;INT(N(L406)))),"손님 수를 확인하세요",""))))))))</f>
        <v/>
      </c>
      <c r="P406">
        <f>IF(I406="","",WEEKDAY(A406,2))</f>
        <v/>
      </c>
      <c r="Q406" s="19">
        <f>IF(I406="","",A406-WEEKDAY(A406,3))</f>
        <v/>
      </c>
    </row>
    <row r="407">
      <c r="A407" s="12" t="n">
        <v>46141</v>
      </c>
      <c r="B407" s="13">
        <f>IF(ISNUMBER(A407),CHOOSE(WEEKDAY(A407),"일","월","화","수","목","금","토"),"")</f>
        <v/>
      </c>
      <c r="C407" s="14" t="n">
        <v>531100</v>
      </c>
      <c r="D407" s="14" t="n">
        <v>59700</v>
      </c>
      <c r="E407" s="14" t="n">
        <v>24100</v>
      </c>
      <c r="F407" s="14" t="n">
        <v>132600</v>
      </c>
      <c r="G407" s="14" t="n">
        <v>68600</v>
      </c>
      <c r="H407" s="14" t="n">
        <v>27400</v>
      </c>
      <c r="I407" s="15">
        <f>IF(OR(A407="",NOT(N407="")),"",SUM(C407:H407))</f>
        <v/>
      </c>
      <c r="J407" s="16">
        <f>IF(I407="","",SUM(C407:E407))</f>
        <v/>
      </c>
      <c r="K407" s="16">
        <f>IF(I407="","",SUM(F407:H407))</f>
        <v/>
      </c>
      <c r="L407" s="14" t="n">
        <v>58</v>
      </c>
      <c r="M407" s="17" t="n"/>
      <c r="N407" s="18">
        <f>IF(COUNTA(A407,C407:H407,L407)=0,"",IF(NOT(ISNUMBER(A407)),"날짜를 확인하세요",IF(A407&gt;TODAY(),"오늘 이후 날짜예요",IF(COUNTIF($A$6:$A$1505,A407)&gt;1,"같은 날짜가 또 있어요",IF(COUNT(C407:H407)&lt;COUNTA(C407:H407),"금액에 글자가 있어요",IF(COUNTA(C407:H407)=0,"금액이 비었어요",IF(COUNTIF(C407:H407,"&lt;0")&gt;0,"금액이 0보다 작아요",IF(AND(L407&lt;&gt;"",OR(NOT(ISNUMBER(L407)),L407&lt;0,L407&lt;&gt;INT(N(L407)))),"손님 수를 확인하세요",""))))))))</f>
        <v/>
      </c>
      <c r="P407">
        <f>IF(I407="","",WEEKDAY(A407,2))</f>
        <v/>
      </c>
      <c r="Q407" s="19">
        <f>IF(I407="","",A407-WEEKDAY(A407,3))</f>
        <v/>
      </c>
    </row>
    <row r="408">
      <c r="A408" s="12" t="n">
        <v>46142</v>
      </c>
      <c r="B408" s="13">
        <f>IF(ISNUMBER(A408),CHOOSE(WEEKDAY(A408),"일","월","화","수","목","금","토"),"")</f>
        <v/>
      </c>
      <c r="C408" s="14" t="n">
        <v>479600</v>
      </c>
      <c r="D408" s="14" t="n">
        <v>49500</v>
      </c>
      <c r="E408" s="14" t="n">
        <v>4900</v>
      </c>
      <c r="F408" s="14" t="n">
        <v>161000</v>
      </c>
      <c r="G408" s="14" t="n">
        <v>83200</v>
      </c>
      <c r="H408" s="14" t="n">
        <v>33300</v>
      </c>
      <c r="I408" s="15">
        <f>IF(OR(A408="",NOT(N408="")),"",SUM(C408:H408))</f>
        <v/>
      </c>
      <c r="J408" s="16">
        <f>IF(I408="","",SUM(C408:E408))</f>
        <v/>
      </c>
      <c r="K408" s="16">
        <f>IF(I408="","",SUM(F408:H408))</f>
        <v/>
      </c>
      <c r="L408" s="14" t="n">
        <v>54</v>
      </c>
      <c r="M408" s="17" t="n"/>
      <c r="N408" s="18">
        <f>IF(COUNTA(A408,C408:H408,L408)=0,"",IF(NOT(ISNUMBER(A408)),"날짜를 확인하세요",IF(A408&gt;TODAY(),"오늘 이후 날짜예요",IF(COUNTIF($A$6:$A$1505,A408)&gt;1,"같은 날짜가 또 있어요",IF(COUNT(C408:H408)&lt;COUNTA(C408:H408),"금액에 글자가 있어요",IF(COUNTA(C408:H408)=0,"금액이 비었어요",IF(COUNTIF(C408:H408,"&lt;0")&gt;0,"금액이 0보다 작아요",IF(AND(L408&lt;&gt;"",OR(NOT(ISNUMBER(L408)),L408&lt;0,L408&lt;&gt;INT(N(L408)))),"손님 수를 확인하세요",""))))))))</f>
        <v/>
      </c>
      <c r="P408">
        <f>IF(I408="","",WEEKDAY(A408,2))</f>
        <v/>
      </c>
      <c r="Q408" s="19">
        <f>IF(I408="","",A408-WEEKDAY(A408,3))</f>
        <v/>
      </c>
    </row>
    <row r="409">
      <c r="A409" s="12" t="n">
        <v>46143</v>
      </c>
      <c r="B409" s="13">
        <f>IF(ISNUMBER(A409),CHOOSE(WEEKDAY(A409),"일","월","화","수","목","금","토"),"")</f>
        <v/>
      </c>
      <c r="C409" s="14" t="n">
        <v>386500</v>
      </c>
      <c r="D409" s="14" t="n">
        <v>55200</v>
      </c>
      <c r="E409" s="14" t="n">
        <v>19200</v>
      </c>
      <c r="F409" s="14" t="n">
        <v>268600</v>
      </c>
      <c r="G409" s="14" t="n">
        <v>138900</v>
      </c>
      <c r="H409" s="14" t="n">
        <v>55600</v>
      </c>
      <c r="I409" s="15">
        <f>IF(OR(A409="",NOT(N409="")),"",SUM(C409:H409))</f>
        <v/>
      </c>
      <c r="J409" s="16">
        <f>IF(I409="","",SUM(C409:E409))</f>
        <v/>
      </c>
      <c r="K409" s="16">
        <f>IF(I409="","",SUM(F409:H409))</f>
        <v/>
      </c>
      <c r="L409" s="14" t="n">
        <v>54</v>
      </c>
      <c r="M409" s="17" t="inlineStr">
        <is>
          <t>비</t>
        </is>
      </c>
      <c r="N409" s="18">
        <f>IF(COUNTA(A409,C409:H409,L409)=0,"",IF(NOT(ISNUMBER(A409)),"날짜를 확인하세요",IF(A409&gt;TODAY(),"오늘 이후 날짜예요",IF(COUNTIF($A$6:$A$1505,A409)&gt;1,"같은 날짜가 또 있어요",IF(COUNT(C409:H409)&lt;COUNTA(C409:H409),"금액에 글자가 있어요",IF(COUNTA(C409:H409)=0,"금액이 비었어요",IF(COUNTIF(C409:H409,"&lt;0")&gt;0,"금액이 0보다 작아요",IF(AND(L409&lt;&gt;"",OR(NOT(ISNUMBER(L409)),L409&lt;0,L409&lt;&gt;INT(N(L409)))),"손님 수를 확인하세요",""))))))))</f>
        <v/>
      </c>
      <c r="P409">
        <f>IF(I409="","",WEEKDAY(A409,2))</f>
        <v/>
      </c>
      <c r="Q409" s="19">
        <f>IF(I409="","",A409-WEEKDAY(A409,3))</f>
        <v/>
      </c>
    </row>
    <row r="410">
      <c r="A410" s="12" t="n">
        <v>46144</v>
      </c>
      <c r="B410" s="13">
        <f>IF(ISNUMBER(A410),CHOOSE(WEEKDAY(A410),"일","월","화","수","목","금","토"),"")</f>
        <v/>
      </c>
      <c r="C410" s="14" t="n">
        <v>594100</v>
      </c>
      <c r="D410" s="14" t="n">
        <v>41400</v>
      </c>
      <c r="E410" s="14" t="n">
        <v>100</v>
      </c>
      <c r="F410" s="14" t="n">
        <v>245000</v>
      </c>
      <c r="G410" s="14" t="n">
        <v>126700</v>
      </c>
      <c r="H410" s="14" t="n">
        <v>50700</v>
      </c>
      <c r="I410" s="15">
        <f>IF(OR(A410="",NOT(N410="")),"",SUM(C410:H410))</f>
        <v/>
      </c>
      <c r="J410" s="16">
        <f>IF(I410="","",SUM(C410:E410))</f>
        <v/>
      </c>
      <c r="K410" s="16">
        <f>IF(I410="","",SUM(F410:H410))</f>
        <v/>
      </c>
      <c r="L410" s="14" t="n">
        <v>68</v>
      </c>
      <c r="M410" s="17" t="n"/>
      <c r="N410" s="18">
        <f>IF(COUNTA(A410,C410:H410,L410)=0,"",IF(NOT(ISNUMBER(A410)),"날짜를 확인하세요",IF(A410&gt;TODAY(),"오늘 이후 날짜예요",IF(COUNTIF($A$6:$A$1505,A410)&gt;1,"같은 날짜가 또 있어요",IF(COUNT(C410:H410)&lt;COUNTA(C410:H410),"금액에 글자가 있어요",IF(COUNTA(C410:H410)=0,"금액이 비었어요",IF(COUNTIF(C410:H410,"&lt;0")&gt;0,"금액이 0보다 작아요",IF(AND(L410&lt;&gt;"",OR(NOT(ISNUMBER(L410)),L410&lt;0,L410&lt;&gt;INT(N(L410)))),"손님 수를 확인하세요",""))))))))</f>
        <v/>
      </c>
      <c r="P410">
        <f>IF(I410="","",WEEKDAY(A410,2))</f>
        <v/>
      </c>
      <c r="Q410" s="19">
        <f>IF(I410="","",A410-WEEKDAY(A410,3))</f>
        <v/>
      </c>
    </row>
    <row r="411">
      <c r="A411" s="12" t="n">
        <v>46146</v>
      </c>
      <c r="B411" s="13">
        <f>IF(ISNUMBER(A411),CHOOSE(WEEKDAY(A411),"일","월","화","수","목","금","토"),"")</f>
        <v/>
      </c>
      <c r="C411" s="14" t="n">
        <v>507900</v>
      </c>
      <c r="D411" s="14" t="n">
        <v>69400</v>
      </c>
      <c r="E411" s="14" t="n">
        <v>4500</v>
      </c>
      <c r="F411" s="14" t="n">
        <v>230100</v>
      </c>
      <c r="G411" s="14" t="n">
        <v>119000</v>
      </c>
      <c r="H411" s="14" t="n">
        <v>47600</v>
      </c>
      <c r="I411" s="15">
        <f>IF(OR(A411="",NOT(N411="")),"",SUM(C411:H411))</f>
        <v/>
      </c>
      <c r="J411" s="16">
        <f>IF(I411="","",SUM(C411:E411))</f>
        <v/>
      </c>
      <c r="K411" s="16">
        <f>IF(I411="","",SUM(F411:H411))</f>
        <v/>
      </c>
      <c r="L411" s="14" t="n">
        <v>60</v>
      </c>
      <c r="M411" s="17" t="inlineStr">
        <is>
          <t>비</t>
        </is>
      </c>
      <c r="N411" s="18">
        <f>IF(COUNTA(A411,C411:H411,L411)=0,"",IF(NOT(ISNUMBER(A411)),"날짜를 확인하세요",IF(A411&gt;TODAY(),"오늘 이후 날짜예요",IF(COUNTIF($A$6:$A$1505,A411)&gt;1,"같은 날짜가 또 있어요",IF(COUNT(C411:H411)&lt;COUNTA(C411:H411),"금액에 글자가 있어요",IF(COUNTA(C411:H411)=0,"금액이 비었어요",IF(COUNTIF(C411:H411,"&lt;0")&gt;0,"금액이 0보다 작아요",IF(AND(L411&lt;&gt;"",OR(NOT(ISNUMBER(L411)),L411&lt;0,L411&lt;&gt;INT(N(L411)))),"손님 수를 확인하세요",""))))))))</f>
        <v/>
      </c>
      <c r="P411">
        <f>IF(I411="","",WEEKDAY(A411,2))</f>
        <v/>
      </c>
      <c r="Q411" s="19">
        <f>IF(I411="","",A411-WEEKDAY(A411,3))</f>
        <v/>
      </c>
    </row>
    <row r="412">
      <c r="A412" s="12" t="n">
        <v>46147</v>
      </c>
      <c r="B412" s="13">
        <f>IF(ISNUMBER(A412),CHOOSE(WEEKDAY(A412),"일","월","화","수","목","금","토"),"")</f>
        <v/>
      </c>
      <c r="C412" s="14" t="n">
        <v>443800</v>
      </c>
      <c r="D412" s="14" t="n">
        <v>36000</v>
      </c>
      <c r="E412" s="14" t="n">
        <v>11700</v>
      </c>
      <c r="F412" s="14" t="n">
        <v>132500</v>
      </c>
      <c r="G412" s="14" t="n">
        <v>68600</v>
      </c>
      <c r="H412" s="14" t="n">
        <v>27400</v>
      </c>
      <c r="I412" s="15">
        <f>IF(OR(A412="",NOT(N412="")),"",SUM(C412:H412))</f>
        <v/>
      </c>
      <c r="J412" s="16">
        <f>IF(I412="","",SUM(C412:E412))</f>
        <v/>
      </c>
      <c r="K412" s="16">
        <f>IF(I412="","",SUM(F412:H412))</f>
        <v/>
      </c>
      <c r="L412" s="14" t="n">
        <v>49</v>
      </c>
      <c r="M412" s="17" t="inlineStr">
        <is>
          <t>어린이날</t>
        </is>
      </c>
      <c r="N412" s="18">
        <f>IF(COUNTA(A412,C412:H412,L412)=0,"",IF(NOT(ISNUMBER(A412)),"날짜를 확인하세요",IF(A412&gt;TODAY(),"오늘 이후 날짜예요",IF(COUNTIF($A$6:$A$1505,A412)&gt;1,"같은 날짜가 또 있어요",IF(COUNT(C412:H412)&lt;COUNTA(C412:H412),"금액에 글자가 있어요",IF(COUNTA(C412:H412)=0,"금액이 비었어요",IF(COUNTIF(C412:H412,"&lt;0")&gt;0,"금액이 0보다 작아요",IF(AND(L412&lt;&gt;"",OR(NOT(ISNUMBER(L412)),L412&lt;0,L412&lt;&gt;INT(N(L412)))),"손님 수를 확인하세요",""))))))))</f>
        <v/>
      </c>
      <c r="P412">
        <f>IF(I412="","",WEEKDAY(A412,2))</f>
        <v/>
      </c>
      <c r="Q412" s="19">
        <f>IF(I412="","",A412-WEEKDAY(A412,3))</f>
        <v/>
      </c>
    </row>
    <row r="413">
      <c r="A413" s="12" t="n">
        <v>46148</v>
      </c>
      <c r="B413" s="13">
        <f>IF(ISNUMBER(A413),CHOOSE(WEEKDAY(A413),"일","월","화","수","목","금","토"),"")</f>
        <v/>
      </c>
      <c r="C413" s="14" t="n">
        <v>595000</v>
      </c>
      <c r="D413" s="14" t="n">
        <v>52700</v>
      </c>
      <c r="E413" s="14" t="n">
        <v>19500</v>
      </c>
      <c r="F413" s="14" t="n">
        <v>145200</v>
      </c>
      <c r="G413" s="14" t="n">
        <v>75100</v>
      </c>
      <c r="H413" s="14" t="n">
        <v>30000</v>
      </c>
      <c r="I413" s="15">
        <f>IF(OR(A413="",NOT(N413="")),"",SUM(C413:H413))</f>
        <v/>
      </c>
      <c r="J413" s="16">
        <f>IF(I413="","",SUM(C413:E413))</f>
        <v/>
      </c>
      <c r="K413" s="16">
        <f>IF(I413="","",SUM(F413:H413))</f>
        <v/>
      </c>
      <c r="L413" s="14" t="n">
        <v>64</v>
      </c>
      <c r="M413" s="17" t="n"/>
      <c r="N413" s="18">
        <f>IF(COUNTA(A413,C413:H413,L413)=0,"",IF(NOT(ISNUMBER(A413)),"날짜를 확인하세요",IF(A413&gt;TODAY(),"오늘 이후 날짜예요",IF(COUNTIF($A$6:$A$1505,A413)&gt;1,"같은 날짜가 또 있어요",IF(COUNT(C413:H413)&lt;COUNTA(C413:H413),"금액에 글자가 있어요",IF(COUNTA(C413:H413)=0,"금액이 비었어요",IF(COUNTIF(C413:H413,"&lt;0")&gt;0,"금액이 0보다 작아요",IF(AND(L413&lt;&gt;"",OR(NOT(ISNUMBER(L413)),L413&lt;0,L413&lt;&gt;INT(N(L413)))),"손님 수를 확인하세요",""))))))))</f>
        <v/>
      </c>
      <c r="P413">
        <f>IF(I413="","",WEEKDAY(A413,2))</f>
        <v/>
      </c>
      <c r="Q413" s="19">
        <f>IF(I413="","",A413-WEEKDAY(A413,3))</f>
        <v/>
      </c>
    </row>
    <row r="414">
      <c r="A414" s="12" t="n">
        <v>46149</v>
      </c>
      <c r="B414" s="13">
        <f>IF(ISNUMBER(A414),CHOOSE(WEEKDAY(A414),"일","월","화","수","목","금","토"),"")</f>
        <v/>
      </c>
      <c r="C414" s="14" t="n">
        <v>562900</v>
      </c>
      <c r="D414" s="14" t="n">
        <v>38600</v>
      </c>
      <c r="E414" s="14" t="n">
        <v>7200</v>
      </c>
      <c r="F414" s="14" t="n">
        <v>162300</v>
      </c>
      <c r="G414" s="14" t="n">
        <v>83900</v>
      </c>
      <c r="H414" s="14" t="n">
        <v>33600</v>
      </c>
      <c r="I414" s="15">
        <f>IF(OR(A414="",NOT(N414="")),"",SUM(C414:H414))</f>
        <v/>
      </c>
      <c r="J414" s="16">
        <f>IF(I414="","",SUM(C414:E414))</f>
        <v/>
      </c>
      <c r="K414" s="16">
        <f>IF(I414="","",SUM(F414:H414))</f>
        <v/>
      </c>
      <c r="L414" s="14" t="n">
        <v>59</v>
      </c>
      <c r="M414" s="17" t="n"/>
      <c r="N414" s="18">
        <f>IF(COUNTA(A414,C414:H414,L414)=0,"",IF(NOT(ISNUMBER(A414)),"날짜를 확인하세요",IF(A414&gt;TODAY(),"오늘 이후 날짜예요",IF(COUNTIF($A$6:$A$1505,A414)&gt;1,"같은 날짜가 또 있어요",IF(COUNT(C414:H414)&lt;COUNTA(C414:H414),"금액에 글자가 있어요",IF(COUNTA(C414:H414)=0,"금액이 비었어요",IF(COUNTIF(C414:H414,"&lt;0")&gt;0,"금액이 0보다 작아요",IF(AND(L414&lt;&gt;"",OR(NOT(ISNUMBER(L414)),L414&lt;0,L414&lt;&gt;INT(N(L414)))),"손님 수를 확인하세요",""))))))))</f>
        <v/>
      </c>
      <c r="P414">
        <f>IF(I414="","",WEEKDAY(A414,2))</f>
        <v/>
      </c>
      <c r="Q414" s="19">
        <f>IF(I414="","",A414-WEEKDAY(A414,3))</f>
        <v/>
      </c>
    </row>
    <row r="415">
      <c r="A415" s="12" t="n">
        <v>46150</v>
      </c>
      <c r="B415" s="13">
        <f>IF(ISNUMBER(A415),CHOOSE(WEEKDAY(A415),"일","월","화","수","목","금","토"),"")</f>
        <v/>
      </c>
      <c r="C415" s="14" t="n">
        <v>595000</v>
      </c>
      <c r="D415" s="14" t="n">
        <v>76600</v>
      </c>
      <c r="E415" s="14" t="n">
        <v>17500</v>
      </c>
      <c r="F415" s="14" t="n">
        <v>195700</v>
      </c>
      <c r="G415" s="14" t="n">
        <v>101200</v>
      </c>
      <c r="H415" s="14" t="n">
        <v>40500</v>
      </c>
      <c r="I415" s="15">
        <f>IF(OR(A415="",NOT(N415="")),"",SUM(C415:H415))</f>
        <v/>
      </c>
      <c r="J415" s="16">
        <f>IF(I415="","",SUM(C415:E415))</f>
        <v/>
      </c>
      <c r="K415" s="16">
        <f>IF(I415="","",SUM(F415:H415))</f>
        <v/>
      </c>
      <c r="L415" s="14" t="n">
        <v>69</v>
      </c>
      <c r="M415" s="17" t="n"/>
      <c r="N415" s="18">
        <f>IF(COUNTA(A415,C415:H415,L415)=0,"",IF(NOT(ISNUMBER(A415)),"날짜를 확인하세요",IF(A415&gt;TODAY(),"오늘 이후 날짜예요",IF(COUNTIF($A$6:$A$1505,A415)&gt;1,"같은 날짜가 또 있어요",IF(COUNT(C415:H415)&lt;COUNTA(C415:H415),"금액에 글자가 있어요",IF(COUNTA(C415:H415)=0,"금액이 비었어요",IF(COUNTIF(C415:H415,"&lt;0")&gt;0,"금액이 0보다 작아요",IF(AND(L415&lt;&gt;"",OR(NOT(ISNUMBER(L415)),L415&lt;0,L415&lt;&gt;INT(N(L415)))),"손님 수를 확인하세요",""))))))))</f>
        <v/>
      </c>
      <c r="P415">
        <f>IF(I415="","",WEEKDAY(A415,2))</f>
        <v/>
      </c>
      <c r="Q415" s="19">
        <f>IF(I415="","",A415-WEEKDAY(A415,3))</f>
        <v/>
      </c>
    </row>
    <row r="416">
      <c r="A416" s="12" t="n">
        <v>46151</v>
      </c>
      <c r="B416" s="13">
        <f>IF(ISNUMBER(A416),CHOOSE(WEEKDAY(A416),"일","월","화","수","목","금","토"),"")</f>
        <v/>
      </c>
      <c r="C416" s="14" t="n">
        <v>723500</v>
      </c>
      <c r="D416" s="14" t="n">
        <v>63400</v>
      </c>
      <c r="E416" s="14" t="n">
        <v>16000</v>
      </c>
      <c r="F416" s="14" t="n">
        <v>290100</v>
      </c>
      <c r="G416" s="14" t="n">
        <v>150000</v>
      </c>
      <c r="H416" s="14" t="n">
        <v>60000</v>
      </c>
      <c r="I416" s="15">
        <f>IF(OR(A416="",NOT(N416="")),"",SUM(C416:H416))</f>
        <v/>
      </c>
      <c r="J416" s="16">
        <f>IF(I416="","",SUM(C416:E416))</f>
        <v/>
      </c>
      <c r="K416" s="16">
        <f>IF(I416="","",SUM(F416:H416))</f>
        <v/>
      </c>
      <c r="L416" s="14" t="n">
        <v>83</v>
      </c>
      <c r="M416" s="17" t="n"/>
      <c r="N416" s="18">
        <f>IF(COUNTA(A416,C416:H416,L416)=0,"",IF(NOT(ISNUMBER(A416)),"날짜를 확인하세요",IF(A416&gt;TODAY(),"오늘 이후 날짜예요",IF(COUNTIF($A$6:$A$1505,A416)&gt;1,"같은 날짜가 또 있어요",IF(COUNT(C416:H416)&lt;COUNTA(C416:H416),"금액에 글자가 있어요",IF(COUNTA(C416:H416)=0,"금액이 비었어요",IF(COUNTIF(C416:H416,"&lt;0")&gt;0,"금액이 0보다 작아요",IF(AND(L416&lt;&gt;"",OR(NOT(ISNUMBER(L416)),L416&lt;0,L416&lt;&gt;INT(N(L416)))),"손님 수를 확인하세요",""))))))))</f>
        <v/>
      </c>
      <c r="P416">
        <f>IF(I416="","",WEEKDAY(A416,2))</f>
        <v/>
      </c>
      <c r="Q416" s="19">
        <f>IF(I416="","",A416-WEEKDAY(A416,3))</f>
        <v/>
      </c>
    </row>
    <row r="417">
      <c r="A417" s="12" t="n">
        <v>46153</v>
      </c>
      <c r="B417" s="13">
        <f>IF(ISNUMBER(A417),CHOOSE(WEEKDAY(A417),"일","월","화","수","목","금","토"),"")</f>
        <v/>
      </c>
      <c r="C417" s="14" t="n">
        <v>581500</v>
      </c>
      <c r="D417" s="14" t="n">
        <v>57900</v>
      </c>
      <c r="E417" s="14" t="n">
        <v>4500</v>
      </c>
      <c r="F417" s="14" t="n">
        <v>152900</v>
      </c>
      <c r="G417" s="14" t="n">
        <v>79100</v>
      </c>
      <c r="H417" s="14" t="n">
        <v>31600</v>
      </c>
      <c r="I417" s="15">
        <f>IF(OR(A417="",NOT(N417="")),"",SUM(C417:H417))</f>
        <v/>
      </c>
      <c r="J417" s="16">
        <f>IF(I417="","",SUM(C417:E417))</f>
        <v/>
      </c>
      <c r="K417" s="16">
        <f>IF(I417="","",SUM(F417:H417))</f>
        <v/>
      </c>
      <c r="L417" s="14" t="n">
        <v>61</v>
      </c>
      <c r="M417" s="17" t="n"/>
      <c r="N417" s="18">
        <f>IF(COUNTA(A417,C417:H417,L417)=0,"",IF(NOT(ISNUMBER(A417)),"날짜를 확인하세요",IF(A417&gt;TODAY(),"오늘 이후 날짜예요",IF(COUNTIF($A$6:$A$1505,A417)&gt;1,"같은 날짜가 또 있어요",IF(COUNT(C417:H417)&lt;COUNTA(C417:H417),"금액에 글자가 있어요",IF(COUNTA(C417:H417)=0,"금액이 비었어요",IF(COUNTIF(C417:H417,"&lt;0")&gt;0,"금액이 0보다 작아요",IF(AND(L417&lt;&gt;"",OR(NOT(ISNUMBER(L417)),L417&lt;0,L417&lt;&gt;INT(N(L417)))),"손님 수를 확인하세요",""))))))))</f>
        <v/>
      </c>
      <c r="P417">
        <f>IF(I417="","",WEEKDAY(A417,2))</f>
        <v/>
      </c>
      <c r="Q417" s="19">
        <f>IF(I417="","",A417-WEEKDAY(A417,3))</f>
        <v/>
      </c>
    </row>
    <row r="418">
      <c r="A418" s="12" t="n">
        <v>46154</v>
      </c>
      <c r="B418" s="13">
        <f>IF(ISNUMBER(A418),CHOOSE(WEEKDAY(A418),"일","월","화","수","목","금","토"),"")</f>
        <v/>
      </c>
      <c r="C418" s="14" t="n">
        <v>505000</v>
      </c>
      <c r="D418" s="14" t="n">
        <v>47400</v>
      </c>
      <c r="E418" s="14" t="n">
        <v>8500</v>
      </c>
      <c r="F418" s="14" t="n">
        <v>132600</v>
      </c>
      <c r="G418" s="14" t="n">
        <v>68600</v>
      </c>
      <c r="H418" s="14" t="n">
        <v>27400</v>
      </c>
      <c r="I418" s="15">
        <f>IF(OR(A418="",NOT(N418="")),"",SUM(C418:H418))</f>
        <v/>
      </c>
      <c r="J418" s="16">
        <f>IF(I418="","",SUM(C418:E418))</f>
        <v/>
      </c>
      <c r="K418" s="16">
        <f>IF(I418="","",SUM(F418:H418))</f>
        <v/>
      </c>
      <c r="L418" s="14" t="n">
        <v>53</v>
      </c>
      <c r="M418" s="17" t="n"/>
      <c r="N418" s="18">
        <f>IF(COUNTA(A418,C418:H418,L418)=0,"",IF(NOT(ISNUMBER(A418)),"날짜를 확인하세요",IF(A418&gt;TODAY(),"오늘 이후 날짜예요",IF(COUNTIF($A$6:$A$1505,A418)&gt;1,"같은 날짜가 또 있어요",IF(COUNT(C418:H418)&lt;COUNTA(C418:H418),"금액에 글자가 있어요",IF(COUNTA(C418:H418)=0,"금액이 비었어요",IF(COUNTIF(C418:H418,"&lt;0")&gt;0,"금액이 0보다 작아요",IF(AND(L418&lt;&gt;"",OR(NOT(ISNUMBER(L418)),L418&lt;0,L418&lt;&gt;INT(N(L418)))),"손님 수를 확인하세요",""))))))))</f>
        <v/>
      </c>
      <c r="P418">
        <f>IF(I418="","",WEEKDAY(A418,2))</f>
        <v/>
      </c>
      <c r="Q418" s="19">
        <f>IF(I418="","",A418-WEEKDAY(A418,3))</f>
        <v/>
      </c>
    </row>
    <row r="419">
      <c r="A419" s="12" t="n">
        <v>46155</v>
      </c>
      <c r="B419" s="13">
        <f>IF(ISNUMBER(A419),CHOOSE(WEEKDAY(A419),"일","월","화","수","목","금","토"),"")</f>
        <v/>
      </c>
      <c r="C419" s="14" t="n">
        <v>595100</v>
      </c>
      <c r="D419" s="14" t="n">
        <v>38700</v>
      </c>
      <c r="E419" s="14" t="n">
        <v>1200</v>
      </c>
      <c r="F419" s="14" t="n">
        <v>178900</v>
      </c>
      <c r="G419" s="14" t="n">
        <v>92600</v>
      </c>
      <c r="H419" s="14" t="n">
        <v>37000</v>
      </c>
      <c r="I419" s="15">
        <f>IF(OR(A419="",NOT(N419="")),"",SUM(C419:H419))</f>
        <v/>
      </c>
      <c r="J419" s="16">
        <f>IF(I419="","",SUM(C419:E419))</f>
        <v/>
      </c>
      <c r="K419" s="16">
        <f>IF(I419="","",SUM(F419:H419))</f>
        <v/>
      </c>
      <c r="L419" s="14" t="n">
        <v>62</v>
      </c>
      <c r="M419" s="17" t="n"/>
      <c r="N419" s="18">
        <f>IF(COUNTA(A419,C419:H419,L419)=0,"",IF(NOT(ISNUMBER(A419)),"날짜를 확인하세요",IF(A419&gt;TODAY(),"오늘 이후 날짜예요",IF(COUNTIF($A$6:$A$1505,A419)&gt;1,"같은 날짜가 또 있어요",IF(COUNT(C419:H419)&lt;COUNTA(C419:H419),"금액에 글자가 있어요",IF(COUNTA(C419:H419)=0,"금액이 비었어요",IF(COUNTIF(C419:H419,"&lt;0")&gt;0,"금액이 0보다 작아요",IF(AND(L419&lt;&gt;"",OR(NOT(ISNUMBER(L419)),L419&lt;0,L419&lt;&gt;INT(N(L419)))),"손님 수를 확인하세요",""))))))))</f>
        <v/>
      </c>
      <c r="P419">
        <f>IF(I419="","",WEEKDAY(A419,2))</f>
        <v/>
      </c>
      <c r="Q419" s="19">
        <f>IF(I419="","",A419-WEEKDAY(A419,3))</f>
        <v/>
      </c>
    </row>
    <row r="420">
      <c r="A420" s="12" t="n">
        <v>46156</v>
      </c>
      <c r="B420" s="13">
        <f>IF(ISNUMBER(A420),CHOOSE(WEEKDAY(A420),"일","월","화","수","목","금","토"),"")</f>
        <v/>
      </c>
      <c r="C420" s="14" t="n">
        <v>629700</v>
      </c>
      <c r="D420" s="14" t="n">
        <v>44800</v>
      </c>
      <c r="E420" s="14" t="n">
        <v>25800</v>
      </c>
      <c r="F420" s="14" t="n">
        <v>197300</v>
      </c>
      <c r="G420" s="14" t="n">
        <v>102100</v>
      </c>
      <c r="H420" s="14" t="n">
        <v>40800</v>
      </c>
      <c r="I420" s="15">
        <f>IF(OR(A420="",NOT(N420="")),"",SUM(C420:H420))</f>
        <v/>
      </c>
      <c r="J420" s="16">
        <f>IF(I420="","",SUM(C420:E420))</f>
        <v/>
      </c>
      <c r="K420" s="16">
        <f>IF(I420="","",SUM(F420:H420))</f>
        <v/>
      </c>
      <c r="L420" s="14" t="n">
        <v>68</v>
      </c>
      <c r="M420" s="17" t="n"/>
      <c r="N420" s="18">
        <f>IF(COUNTA(A420,C420:H420,L420)=0,"",IF(NOT(ISNUMBER(A420)),"날짜를 확인하세요",IF(A420&gt;TODAY(),"오늘 이후 날짜예요",IF(COUNTIF($A$6:$A$1505,A420)&gt;1,"같은 날짜가 또 있어요",IF(COUNT(C420:H420)&lt;COUNTA(C420:H420),"금액에 글자가 있어요",IF(COUNTA(C420:H420)=0,"금액이 비었어요",IF(COUNTIF(C420:H420,"&lt;0")&gt;0,"금액이 0보다 작아요",IF(AND(L420&lt;&gt;"",OR(NOT(ISNUMBER(L420)),L420&lt;0,L420&lt;&gt;INT(N(L420)))),"손님 수를 확인하세요",""))))))))</f>
        <v/>
      </c>
      <c r="P420">
        <f>IF(I420="","",WEEKDAY(A420,2))</f>
        <v/>
      </c>
      <c r="Q420" s="19">
        <f>IF(I420="","",A420-WEEKDAY(A420,3))</f>
        <v/>
      </c>
    </row>
    <row r="421">
      <c r="A421" s="12" t="n">
        <v>46157</v>
      </c>
      <c r="B421" s="13">
        <f>IF(ISNUMBER(A421),CHOOSE(WEEKDAY(A421),"일","월","화","수","목","금","토"),"")</f>
        <v/>
      </c>
      <c r="C421" s="14" t="n">
        <v>601000</v>
      </c>
      <c r="D421" s="14" t="n">
        <v>68300</v>
      </c>
      <c r="E421" s="14" t="n">
        <v>31900</v>
      </c>
      <c r="F421" s="14" t="n">
        <v>238000</v>
      </c>
      <c r="G421" s="14" t="n">
        <v>123100</v>
      </c>
      <c r="H421" s="14" t="n">
        <v>49200</v>
      </c>
      <c r="I421" s="15">
        <f>IF(OR(A421="",NOT(N421="")),"",SUM(C421:H421))</f>
        <v/>
      </c>
      <c r="J421" s="16">
        <f>IF(I421="","",SUM(C421:E421))</f>
        <v/>
      </c>
      <c r="K421" s="16">
        <f>IF(I421="","",SUM(F421:H421))</f>
        <v/>
      </c>
      <c r="L421" s="14" t="n">
        <v>73</v>
      </c>
      <c r="M421" s="17" t="n"/>
      <c r="N421" s="18">
        <f>IF(COUNTA(A421,C421:H421,L421)=0,"",IF(NOT(ISNUMBER(A421)),"날짜를 확인하세요",IF(A421&gt;TODAY(),"오늘 이후 날짜예요",IF(COUNTIF($A$6:$A$1505,A421)&gt;1,"같은 날짜가 또 있어요",IF(COUNT(C421:H421)&lt;COUNTA(C421:H421),"금액에 글자가 있어요",IF(COUNTA(C421:H421)=0,"금액이 비었어요",IF(COUNTIF(C421:H421,"&lt;0")&gt;0,"금액이 0보다 작아요",IF(AND(L421&lt;&gt;"",OR(NOT(ISNUMBER(L421)),L421&lt;0,L421&lt;&gt;INT(N(L421)))),"손님 수를 확인하세요",""))))))))</f>
        <v/>
      </c>
      <c r="P421">
        <f>IF(I421="","",WEEKDAY(A421,2))</f>
        <v/>
      </c>
      <c r="Q421" s="19">
        <f>IF(I421="","",A421-WEEKDAY(A421,3))</f>
        <v/>
      </c>
    </row>
    <row r="422">
      <c r="A422" s="12" t="n">
        <v>46158</v>
      </c>
      <c r="B422" s="13">
        <f>IF(ISNUMBER(A422),CHOOSE(WEEKDAY(A422),"일","월","화","수","목","금","토"),"")</f>
        <v/>
      </c>
      <c r="C422" s="14" t="n">
        <v>737900</v>
      </c>
      <c r="D422" s="14" t="n">
        <v>56100</v>
      </c>
      <c r="E422" s="14" t="n">
        <v>33200</v>
      </c>
      <c r="F422" s="14" t="n">
        <v>253300</v>
      </c>
      <c r="G422" s="14" t="n">
        <v>131000</v>
      </c>
      <c r="H422" s="14" t="n">
        <v>52500</v>
      </c>
      <c r="I422" s="15">
        <f>IF(OR(A422="",NOT(N422="")),"",SUM(C422:H422))</f>
        <v/>
      </c>
      <c r="J422" s="16">
        <f>IF(I422="","",SUM(C422:E422))</f>
        <v/>
      </c>
      <c r="K422" s="16">
        <f>IF(I422="","",SUM(F422:H422))</f>
        <v/>
      </c>
      <c r="L422" s="14" t="n">
        <v>85</v>
      </c>
      <c r="M422" s="17" t="n"/>
      <c r="N422" s="18">
        <f>IF(COUNTA(A422,C422:H422,L422)=0,"",IF(NOT(ISNUMBER(A422)),"날짜를 확인하세요",IF(A422&gt;TODAY(),"오늘 이후 날짜예요",IF(COUNTIF($A$6:$A$1505,A422)&gt;1,"같은 날짜가 또 있어요",IF(COUNT(C422:H422)&lt;COUNTA(C422:H422),"금액에 글자가 있어요",IF(COUNTA(C422:H422)=0,"금액이 비었어요",IF(COUNTIF(C422:H422,"&lt;0")&gt;0,"금액이 0보다 작아요",IF(AND(L422&lt;&gt;"",OR(NOT(ISNUMBER(L422)),L422&lt;0,L422&lt;&gt;INT(N(L422)))),"손님 수를 확인하세요",""))))))))</f>
        <v/>
      </c>
      <c r="P422">
        <f>IF(I422="","",WEEKDAY(A422,2))</f>
        <v/>
      </c>
      <c r="Q422" s="19">
        <f>IF(I422="","",A422-WEEKDAY(A422,3))</f>
        <v/>
      </c>
    </row>
    <row r="423">
      <c r="A423" s="12" t="n">
        <v>46160</v>
      </c>
      <c r="B423" s="13">
        <f>IF(ISNUMBER(A423),CHOOSE(WEEKDAY(A423),"일","월","화","수","목","금","토"),"")</f>
        <v/>
      </c>
      <c r="C423" s="14" t="n">
        <v>631700</v>
      </c>
      <c r="D423" s="14" t="n">
        <v>54500</v>
      </c>
      <c r="E423" s="14" t="n">
        <v>25200</v>
      </c>
      <c r="F423" s="14" t="n">
        <v>143300</v>
      </c>
      <c r="G423" s="14" t="n">
        <v>74100</v>
      </c>
      <c r="H423" s="14" t="n">
        <v>29700</v>
      </c>
      <c r="I423" s="15">
        <f>IF(OR(A423="",NOT(N423="")),"",SUM(C423:H423))</f>
        <v/>
      </c>
      <c r="J423" s="16">
        <f>IF(I423="","",SUM(C423:E423))</f>
        <v/>
      </c>
      <c r="K423" s="16">
        <f>IF(I423="","",SUM(F423:H423))</f>
        <v/>
      </c>
      <c r="L423" s="14" t="n">
        <v>64</v>
      </c>
      <c r="M423" s="17" t="n"/>
      <c r="N423" s="18">
        <f>IF(COUNTA(A423,C423:H423,L423)=0,"",IF(NOT(ISNUMBER(A423)),"날짜를 확인하세요",IF(A423&gt;TODAY(),"오늘 이후 날짜예요",IF(COUNTIF($A$6:$A$1505,A423)&gt;1,"같은 날짜가 또 있어요",IF(COUNT(C423:H423)&lt;COUNTA(C423:H423),"금액에 글자가 있어요",IF(COUNTA(C423:H423)=0,"금액이 비었어요",IF(COUNTIF(C423:H423,"&lt;0")&gt;0,"금액이 0보다 작아요",IF(AND(L423&lt;&gt;"",OR(NOT(ISNUMBER(L423)),L423&lt;0,L423&lt;&gt;INT(N(L423)))),"손님 수를 확인하세요",""))))))))</f>
        <v/>
      </c>
      <c r="P423">
        <f>IF(I423="","",WEEKDAY(A423,2))</f>
        <v/>
      </c>
      <c r="Q423" s="19">
        <f>IF(I423="","",A423-WEEKDAY(A423,3))</f>
        <v/>
      </c>
    </row>
    <row r="424">
      <c r="A424" s="12" t="n">
        <v>46161</v>
      </c>
      <c r="B424" s="13">
        <f>IF(ISNUMBER(A424),CHOOSE(WEEKDAY(A424),"일","월","화","수","목","금","토"),"")</f>
        <v/>
      </c>
      <c r="C424" s="14" t="n">
        <v>478800</v>
      </c>
      <c r="D424" s="14" t="n">
        <v>64100</v>
      </c>
      <c r="E424" s="14" t="n">
        <v>14800</v>
      </c>
      <c r="F424" s="14" t="n">
        <v>151600</v>
      </c>
      <c r="G424" s="14" t="n">
        <v>78400</v>
      </c>
      <c r="H424" s="14" t="n">
        <v>31300</v>
      </c>
      <c r="I424" s="15">
        <f>IF(OR(A424="",NOT(N424="")),"",SUM(C424:H424))</f>
        <v/>
      </c>
      <c r="J424" s="16">
        <f>IF(I424="","",SUM(C424:E424))</f>
        <v/>
      </c>
      <c r="K424" s="16">
        <f>IF(I424="","",SUM(F424:H424))</f>
        <v/>
      </c>
      <c r="L424" s="14" t="n">
        <v>55</v>
      </c>
      <c r="M424" s="17" t="n"/>
      <c r="N424" s="18">
        <f>IF(COUNTA(A424,C424:H424,L424)=0,"",IF(NOT(ISNUMBER(A424)),"날짜를 확인하세요",IF(A424&gt;TODAY(),"오늘 이후 날짜예요",IF(COUNTIF($A$6:$A$1505,A424)&gt;1,"같은 날짜가 또 있어요",IF(COUNT(C424:H424)&lt;COUNTA(C424:H424),"금액에 글자가 있어요",IF(COUNTA(C424:H424)=0,"금액이 비었어요",IF(COUNTIF(C424:H424,"&lt;0")&gt;0,"금액이 0보다 작아요",IF(AND(L424&lt;&gt;"",OR(NOT(ISNUMBER(L424)),L424&lt;0,L424&lt;&gt;INT(N(L424)))),"손님 수를 확인하세요",""))))))))</f>
        <v/>
      </c>
      <c r="P424">
        <f>IF(I424="","",WEEKDAY(A424,2))</f>
        <v/>
      </c>
      <c r="Q424" s="19">
        <f>IF(I424="","",A424-WEEKDAY(A424,3))</f>
        <v/>
      </c>
    </row>
    <row r="425">
      <c r="A425" s="12" t="n">
        <v>46162</v>
      </c>
      <c r="B425" s="13">
        <f>IF(ISNUMBER(A425),CHOOSE(WEEKDAY(A425),"일","월","화","수","목","금","토"),"")</f>
        <v/>
      </c>
      <c r="C425" s="14" t="n">
        <v>488700</v>
      </c>
      <c r="D425" s="14" t="n">
        <v>36700</v>
      </c>
      <c r="E425" s="14" t="n">
        <v>24500</v>
      </c>
      <c r="F425" s="14" t="n">
        <v>143600</v>
      </c>
      <c r="G425" s="14" t="n">
        <v>74300</v>
      </c>
      <c r="H425" s="14" t="n">
        <v>29700</v>
      </c>
      <c r="I425" s="15">
        <f>IF(OR(A425="",NOT(N425="")),"",SUM(C425:H425))</f>
        <v/>
      </c>
      <c r="J425" s="16">
        <f>IF(I425="","",SUM(C425:E425))</f>
        <v/>
      </c>
      <c r="K425" s="16">
        <f>IF(I425="","",SUM(F425:H425))</f>
        <v/>
      </c>
      <c r="L425" s="14" t="n">
        <v>54</v>
      </c>
      <c r="M425" s="17" t="n"/>
      <c r="N425" s="18">
        <f>IF(COUNTA(A425,C425:H425,L425)=0,"",IF(NOT(ISNUMBER(A425)),"날짜를 확인하세요",IF(A425&gt;TODAY(),"오늘 이후 날짜예요",IF(COUNTIF($A$6:$A$1505,A425)&gt;1,"같은 날짜가 또 있어요",IF(COUNT(C425:H425)&lt;COUNTA(C425:H425),"금액에 글자가 있어요",IF(COUNTA(C425:H425)=0,"금액이 비었어요",IF(COUNTIF(C425:H425,"&lt;0")&gt;0,"금액이 0보다 작아요",IF(AND(L425&lt;&gt;"",OR(NOT(ISNUMBER(L425)),L425&lt;0,L425&lt;&gt;INT(N(L425)))),"손님 수를 확인하세요",""))))))))</f>
        <v/>
      </c>
      <c r="P425">
        <f>IF(I425="","",WEEKDAY(A425,2))</f>
        <v/>
      </c>
      <c r="Q425" s="19">
        <f>IF(I425="","",A425-WEEKDAY(A425,3))</f>
        <v/>
      </c>
    </row>
    <row r="426">
      <c r="A426" s="12" t="n">
        <v>46163</v>
      </c>
      <c r="B426" s="13">
        <f>IF(ISNUMBER(A426),CHOOSE(WEEKDAY(A426),"일","월","화","수","목","금","토"),"")</f>
        <v/>
      </c>
      <c r="C426" s="14" t="n">
        <v>495300</v>
      </c>
      <c r="D426" s="14" t="n">
        <v>68900</v>
      </c>
      <c r="E426" s="14" t="n">
        <v>25900</v>
      </c>
      <c r="F426" s="14" t="n">
        <v>167000</v>
      </c>
      <c r="G426" s="14" t="n">
        <v>86400</v>
      </c>
      <c r="H426" s="14" t="n">
        <v>34500</v>
      </c>
      <c r="I426" s="15">
        <f>IF(OR(A426="",NOT(N426="")),"",SUM(C426:H426))</f>
        <v/>
      </c>
      <c r="J426" s="16">
        <f>IF(I426="","",SUM(C426:E426))</f>
        <v/>
      </c>
      <c r="K426" s="16">
        <f>IF(I426="","",SUM(F426:H426))</f>
        <v/>
      </c>
      <c r="L426" s="14" t="n">
        <v>58</v>
      </c>
      <c r="M426" s="17" t="n"/>
      <c r="N426" s="18">
        <f>IF(COUNTA(A426,C426:H426,L426)=0,"",IF(NOT(ISNUMBER(A426)),"날짜를 확인하세요",IF(A426&gt;TODAY(),"오늘 이후 날짜예요",IF(COUNTIF($A$6:$A$1505,A426)&gt;1,"같은 날짜가 또 있어요",IF(COUNT(C426:H426)&lt;COUNTA(C426:H426),"금액에 글자가 있어요",IF(COUNTA(C426:H426)=0,"금액이 비었어요",IF(COUNTIF(C426:H426,"&lt;0")&gt;0,"금액이 0보다 작아요",IF(AND(L426&lt;&gt;"",OR(NOT(ISNUMBER(L426)),L426&lt;0,L426&lt;&gt;INT(N(L426)))),"손님 수를 확인하세요",""))))))))</f>
        <v/>
      </c>
      <c r="P426">
        <f>IF(I426="","",WEEKDAY(A426,2))</f>
        <v/>
      </c>
      <c r="Q426" s="19">
        <f>IF(I426="","",A426-WEEKDAY(A426,3))</f>
        <v/>
      </c>
    </row>
    <row r="427">
      <c r="A427" s="12" t="n">
        <v>46164</v>
      </c>
      <c r="B427" s="13">
        <f>IF(ISNUMBER(A427),CHOOSE(WEEKDAY(A427),"일","월","화","수","목","금","토"),"")</f>
        <v/>
      </c>
      <c r="C427" s="14" t="n">
        <v>626900</v>
      </c>
      <c r="D427" s="14" t="n">
        <v>67900</v>
      </c>
      <c r="E427" s="14" t="n">
        <v>34700</v>
      </c>
      <c r="F427" s="14" t="n">
        <v>256400</v>
      </c>
      <c r="G427" s="14" t="n">
        <v>132600</v>
      </c>
      <c r="H427" s="14" t="n">
        <v>53000</v>
      </c>
      <c r="I427" s="15">
        <f>IF(OR(A427="",NOT(N427="")),"",SUM(C427:H427))</f>
        <v/>
      </c>
      <c r="J427" s="16">
        <f>IF(I427="","",SUM(C427:E427))</f>
        <v/>
      </c>
      <c r="K427" s="16">
        <f>IF(I427="","",SUM(F427:H427))</f>
        <v/>
      </c>
      <c r="L427" s="14" t="n">
        <v>76</v>
      </c>
      <c r="M427" s="17" t="n"/>
      <c r="N427" s="18">
        <f>IF(COUNTA(A427,C427:H427,L427)=0,"",IF(NOT(ISNUMBER(A427)),"날짜를 확인하세요",IF(A427&gt;TODAY(),"오늘 이후 날짜예요",IF(COUNTIF($A$6:$A$1505,A427)&gt;1,"같은 날짜가 또 있어요",IF(COUNT(C427:H427)&lt;COUNTA(C427:H427),"금액에 글자가 있어요",IF(COUNTA(C427:H427)=0,"금액이 비었어요",IF(COUNTIF(C427:H427,"&lt;0")&gt;0,"금액이 0보다 작아요",IF(AND(L427&lt;&gt;"",OR(NOT(ISNUMBER(L427)),L427&lt;0,L427&lt;&gt;INT(N(L427)))),"손님 수를 확인하세요",""))))))))</f>
        <v/>
      </c>
      <c r="P427">
        <f>IF(I427="","",WEEKDAY(A427,2))</f>
        <v/>
      </c>
      <c r="Q427" s="19">
        <f>IF(I427="","",A427-WEEKDAY(A427,3))</f>
        <v/>
      </c>
    </row>
    <row r="428">
      <c r="A428" s="12" t="n">
        <v>46165</v>
      </c>
      <c r="B428" s="13">
        <f>IF(ISNUMBER(A428),CHOOSE(WEEKDAY(A428),"일","월","화","수","목","금","토"),"")</f>
        <v/>
      </c>
      <c r="C428" s="14" t="n">
        <v>652600</v>
      </c>
      <c r="D428" s="14" t="n">
        <v>100200</v>
      </c>
      <c r="E428" s="14" t="n">
        <v>27200</v>
      </c>
      <c r="F428" s="14" t="n">
        <v>239800</v>
      </c>
      <c r="G428" s="14" t="n">
        <v>124000</v>
      </c>
      <c r="H428" s="14" t="n">
        <v>49700</v>
      </c>
      <c r="I428" s="15">
        <f>IF(OR(A428="",NOT(N428="")),"",SUM(C428:H428))</f>
        <v/>
      </c>
      <c r="J428" s="16">
        <f>IF(I428="","",SUM(C428:E428))</f>
        <v/>
      </c>
      <c r="K428" s="16">
        <f>IF(I428="","",SUM(F428:H428))</f>
        <v/>
      </c>
      <c r="L428" s="14" t="n">
        <v>80</v>
      </c>
      <c r="M428" s="17" t="n"/>
      <c r="N428" s="18">
        <f>IF(COUNTA(A428,C428:H428,L428)=0,"",IF(NOT(ISNUMBER(A428)),"날짜를 확인하세요",IF(A428&gt;TODAY(),"오늘 이후 날짜예요",IF(COUNTIF($A$6:$A$1505,A428)&gt;1,"같은 날짜가 또 있어요",IF(COUNT(C428:H428)&lt;COUNTA(C428:H428),"금액에 글자가 있어요",IF(COUNTA(C428:H428)=0,"금액이 비었어요",IF(COUNTIF(C428:H428,"&lt;0")&gt;0,"금액이 0보다 작아요",IF(AND(L428&lt;&gt;"",OR(NOT(ISNUMBER(L428)),L428&lt;0,L428&lt;&gt;INT(N(L428)))),"손님 수를 확인하세요",""))))))))</f>
        <v/>
      </c>
      <c r="P428">
        <f>IF(I428="","",WEEKDAY(A428,2))</f>
        <v/>
      </c>
      <c r="Q428" s="19">
        <f>IF(I428="","",A428-WEEKDAY(A428,3))</f>
        <v/>
      </c>
    </row>
    <row r="429">
      <c r="A429" s="12" t="n">
        <v>46167</v>
      </c>
      <c r="B429" s="13">
        <f>IF(ISNUMBER(A429),CHOOSE(WEEKDAY(A429),"일","월","화","수","목","금","토"),"")</f>
        <v/>
      </c>
      <c r="C429" s="14" t="n">
        <v>510500</v>
      </c>
      <c r="D429" s="14" t="n">
        <v>53600</v>
      </c>
      <c r="E429" s="14" t="n">
        <v>5300</v>
      </c>
      <c r="F429" s="14" t="n">
        <v>168000</v>
      </c>
      <c r="G429" s="14" t="n">
        <v>86900</v>
      </c>
      <c r="H429" s="14" t="n">
        <v>34700</v>
      </c>
      <c r="I429" s="15">
        <f>IF(OR(A429="",NOT(N429="")),"",SUM(C429:H429))</f>
        <v/>
      </c>
      <c r="J429" s="16">
        <f>IF(I429="","",SUM(C429:E429))</f>
        <v/>
      </c>
      <c r="K429" s="16">
        <f>IF(I429="","",SUM(F429:H429))</f>
        <v/>
      </c>
      <c r="L429" s="14" t="n">
        <v>57</v>
      </c>
      <c r="M429" s="17" t="n"/>
      <c r="N429" s="18">
        <f>IF(COUNTA(A429,C429:H429,L429)=0,"",IF(NOT(ISNUMBER(A429)),"날짜를 확인하세요",IF(A429&gt;TODAY(),"오늘 이후 날짜예요",IF(COUNTIF($A$6:$A$1505,A429)&gt;1,"같은 날짜가 또 있어요",IF(COUNT(C429:H429)&lt;COUNTA(C429:H429),"금액에 글자가 있어요",IF(COUNTA(C429:H429)=0,"금액이 비었어요",IF(COUNTIF(C429:H429,"&lt;0")&gt;0,"금액이 0보다 작아요",IF(AND(L429&lt;&gt;"",OR(NOT(ISNUMBER(L429)),L429&lt;0,L429&lt;&gt;INT(N(L429)))),"손님 수를 확인하세요",""))))))))</f>
        <v/>
      </c>
      <c r="P429">
        <f>IF(I429="","",WEEKDAY(A429,2))</f>
        <v/>
      </c>
      <c r="Q429" s="19">
        <f>IF(I429="","",A429-WEEKDAY(A429,3))</f>
        <v/>
      </c>
    </row>
    <row r="430">
      <c r="A430" s="12" t="n">
        <v>46168</v>
      </c>
      <c r="B430" s="13">
        <f>IF(ISNUMBER(A430),CHOOSE(WEEKDAY(A430),"일","월","화","수","목","금","토"),"")</f>
        <v/>
      </c>
      <c r="C430" s="14" t="n">
        <v>523500</v>
      </c>
      <c r="D430" s="14" t="n">
        <v>76400</v>
      </c>
      <c r="E430" s="14" t="n">
        <v>26800</v>
      </c>
      <c r="F430" s="14" t="n">
        <v>133000</v>
      </c>
      <c r="G430" s="14" t="n">
        <v>68800</v>
      </c>
      <c r="H430" s="14" t="n">
        <v>27500</v>
      </c>
      <c r="I430" s="15">
        <f>IF(OR(A430="",NOT(N430="")),"",SUM(C430:H430))</f>
        <v/>
      </c>
      <c r="J430" s="16">
        <f>IF(I430="","",SUM(C430:E430))</f>
        <v/>
      </c>
      <c r="K430" s="16">
        <f>IF(I430="","",SUM(F430:H430))</f>
        <v/>
      </c>
      <c r="L430" s="14" t="n">
        <v>59</v>
      </c>
      <c r="M430" s="17" t="n"/>
      <c r="N430" s="18">
        <f>IF(COUNTA(A430,C430:H430,L430)=0,"",IF(NOT(ISNUMBER(A430)),"날짜를 확인하세요",IF(A430&gt;TODAY(),"오늘 이후 날짜예요",IF(COUNTIF($A$6:$A$1505,A430)&gt;1,"같은 날짜가 또 있어요",IF(COUNT(C430:H430)&lt;COUNTA(C430:H430),"금액에 글자가 있어요",IF(COUNTA(C430:H430)=0,"금액이 비었어요",IF(COUNTIF(C430:H430,"&lt;0")&gt;0,"금액이 0보다 작아요",IF(AND(L430&lt;&gt;"",OR(NOT(ISNUMBER(L430)),L430&lt;0,L430&lt;&gt;INT(N(L430)))),"손님 수를 확인하세요",""))))))))</f>
        <v/>
      </c>
      <c r="P430">
        <f>IF(I430="","",WEEKDAY(A430,2))</f>
        <v/>
      </c>
      <c r="Q430" s="19">
        <f>IF(I430="","",A430-WEEKDAY(A430,3))</f>
        <v/>
      </c>
    </row>
    <row r="431">
      <c r="A431" s="12" t="n">
        <v>46169</v>
      </c>
      <c r="B431" s="13">
        <f>IF(ISNUMBER(A431),CHOOSE(WEEKDAY(A431),"일","월","화","수","목","금","토"),"")</f>
        <v/>
      </c>
      <c r="C431" s="14" t="n">
        <v>446000</v>
      </c>
      <c r="D431" s="14" t="n">
        <v>42500</v>
      </c>
      <c r="E431" s="14" t="n">
        <v>13500</v>
      </c>
      <c r="F431" s="14" t="n">
        <v>180700</v>
      </c>
      <c r="G431" s="14" t="n">
        <v>93400</v>
      </c>
      <c r="H431" s="14" t="n">
        <v>37400</v>
      </c>
      <c r="I431" s="15">
        <f>IF(OR(A431="",NOT(N431="")),"",SUM(C431:H431))</f>
        <v/>
      </c>
      <c r="J431" s="16">
        <f>IF(I431="","",SUM(C431:E431))</f>
        <v/>
      </c>
      <c r="K431" s="16">
        <f>IF(I431="","",SUM(F431:H431))</f>
        <v/>
      </c>
      <c r="L431" s="14" t="n">
        <v>52</v>
      </c>
      <c r="M431" s="17" t="inlineStr">
        <is>
          <t>비</t>
        </is>
      </c>
      <c r="N431" s="18">
        <f>IF(COUNTA(A431,C431:H431,L431)=0,"",IF(NOT(ISNUMBER(A431)),"날짜를 확인하세요",IF(A431&gt;TODAY(),"오늘 이후 날짜예요",IF(COUNTIF($A$6:$A$1505,A431)&gt;1,"같은 날짜가 또 있어요",IF(COUNT(C431:H431)&lt;COUNTA(C431:H431),"금액에 글자가 있어요",IF(COUNTA(C431:H431)=0,"금액이 비었어요",IF(COUNTIF(C431:H431,"&lt;0")&gt;0,"금액이 0보다 작아요",IF(AND(L431&lt;&gt;"",OR(NOT(ISNUMBER(L431)),L431&lt;0,L431&lt;&gt;INT(N(L431)))),"손님 수를 확인하세요",""))))))))</f>
        <v/>
      </c>
      <c r="P431">
        <f>IF(I431="","",WEEKDAY(A431,2))</f>
        <v/>
      </c>
      <c r="Q431" s="19">
        <f>IF(I431="","",A431-WEEKDAY(A431,3))</f>
        <v/>
      </c>
    </row>
    <row r="432">
      <c r="A432" s="12" t="n">
        <v>46170</v>
      </c>
      <c r="B432" s="13">
        <f>IF(ISNUMBER(A432),CHOOSE(WEEKDAY(A432),"일","월","화","수","목","금","토"),"")</f>
        <v/>
      </c>
      <c r="C432" s="14" t="n">
        <v>542500</v>
      </c>
      <c r="D432" s="14" t="n">
        <v>37500</v>
      </c>
      <c r="E432" s="14" t="n">
        <v>18300</v>
      </c>
      <c r="F432" s="14" t="n">
        <v>169500</v>
      </c>
      <c r="G432" s="14" t="n">
        <v>87700</v>
      </c>
      <c r="H432" s="14" t="n">
        <v>35000</v>
      </c>
      <c r="I432" s="15">
        <f>IF(OR(A432="",NOT(N432="")),"",SUM(C432:H432))</f>
        <v/>
      </c>
      <c r="J432" s="16">
        <f>IF(I432="","",SUM(C432:E432))</f>
        <v/>
      </c>
      <c r="K432" s="16">
        <f>IF(I432="","",SUM(F432:H432))</f>
        <v/>
      </c>
      <c r="L432" s="14" t="n">
        <v>59</v>
      </c>
      <c r="M432" s="17" t="n"/>
      <c r="N432" s="18">
        <f>IF(COUNTA(A432,C432:H432,L432)=0,"",IF(NOT(ISNUMBER(A432)),"날짜를 확인하세요",IF(A432&gt;TODAY(),"오늘 이후 날짜예요",IF(COUNTIF($A$6:$A$1505,A432)&gt;1,"같은 날짜가 또 있어요",IF(COUNT(C432:H432)&lt;COUNTA(C432:H432),"금액에 글자가 있어요",IF(COUNTA(C432:H432)=0,"금액이 비었어요",IF(COUNTIF(C432:H432,"&lt;0")&gt;0,"금액이 0보다 작아요",IF(AND(L432&lt;&gt;"",OR(NOT(ISNUMBER(L432)),L432&lt;0,L432&lt;&gt;INT(N(L432)))),"손님 수를 확인하세요",""))))))))</f>
        <v/>
      </c>
      <c r="P432">
        <f>IF(I432="","",WEEKDAY(A432,2))</f>
        <v/>
      </c>
      <c r="Q432" s="19">
        <f>IF(I432="","",A432-WEEKDAY(A432,3))</f>
        <v/>
      </c>
    </row>
    <row r="433">
      <c r="A433" s="12" t="n">
        <v>46171</v>
      </c>
      <c r="B433" s="13">
        <f>IF(ISNUMBER(A433),CHOOSE(WEEKDAY(A433),"일","월","화","수","목","금","토"),"")</f>
        <v/>
      </c>
      <c r="C433" s="14" t="n">
        <v>768500</v>
      </c>
      <c r="D433" s="14" t="n">
        <v>82700</v>
      </c>
      <c r="E433" s="14" t="n">
        <v>2900</v>
      </c>
      <c r="F433" s="14" t="n">
        <v>222700</v>
      </c>
      <c r="G433" s="14" t="n">
        <v>115200</v>
      </c>
      <c r="H433" s="14" t="n">
        <v>46000</v>
      </c>
      <c r="I433" s="15">
        <f>IF(OR(A433="",NOT(N433="")),"",SUM(C433:H433))</f>
        <v/>
      </c>
      <c r="J433" s="16">
        <f>IF(I433="","",SUM(C433:E433))</f>
        <v/>
      </c>
      <c r="K433" s="16">
        <f>IF(I433="","",SUM(F433:H433))</f>
        <v/>
      </c>
      <c r="L433" s="14" t="n">
        <v>83</v>
      </c>
      <c r="M433" s="17" t="n"/>
      <c r="N433" s="18">
        <f>IF(COUNTA(A433,C433:H433,L433)=0,"",IF(NOT(ISNUMBER(A433)),"날짜를 확인하세요",IF(A433&gt;TODAY(),"오늘 이후 날짜예요",IF(COUNTIF($A$6:$A$1505,A433)&gt;1,"같은 날짜가 또 있어요",IF(COUNT(C433:H433)&lt;COUNTA(C433:H433),"금액에 글자가 있어요",IF(COUNTA(C433:H433)=0,"금액이 비었어요",IF(COUNTIF(C433:H433,"&lt;0")&gt;0,"금액이 0보다 작아요",IF(AND(L433&lt;&gt;"",OR(NOT(ISNUMBER(L433)),L433&lt;0,L433&lt;&gt;INT(N(L433)))),"손님 수를 확인하세요",""))))))))</f>
        <v/>
      </c>
      <c r="P433">
        <f>IF(I433="","",WEEKDAY(A433,2))</f>
        <v/>
      </c>
      <c r="Q433" s="19">
        <f>IF(I433="","",A433-WEEKDAY(A433,3))</f>
        <v/>
      </c>
    </row>
    <row r="434">
      <c r="A434" s="12" t="n">
        <v>46172</v>
      </c>
      <c r="B434" s="13">
        <f>IF(ISNUMBER(A434),CHOOSE(WEEKDAY(A434),"일","월","화","수","목","금","토"),"")</f>
        <v/>
      </c>
      <c r="C434" s="14" t="n">
        <v>642600</v>
      </c>
      <c r="D434" s="14" t="n">
        <v>98800</v>
      </c>
      <c r="E434" s="14" t="n">
        <v>1900</v>
      </c>
      <c r="F434" s="14" t="n">
        <v>256500</v>
      </c>
      <c r="G434" s="14" t="n">
        <v>132700</v>
      </c>
      <c r="H434" s="14" t="n">
        <v>53000</v>
      </c>
      <c r="I434" s="15">
        <f>IF(OR(A434="",NOT(N434="")),"",SUM(C434:H434))</f>
        <v/>
      </c>
      <c r="J434" s="16">
        <f>IF(I434="","",SUM(C434:E434))</f>
        <v/>
      </c>
      <c r="K434" s="16">
        <f>IF(I434="","",SUM(F434:H434))</f>
        <v/>
      </c>
      <c r="L434" s="14" t="n">
        <v>76</v>
      </c>
      <c r="M434" s="17" t="n"/>
      <c r="N434" s="18">
        <f>IF(COUNTA(A434,C434:H434,L434)=0,"",IF(NOT(ISNUMBER(A434)),"날짜를 확인하세요",IF(A434&gt;TODAY(),"오늘 이후 날짜예요",IF(COUNTIF($A$6:$A$1505,A434)&gt;1,"같은 날짜가 또 있어요",IF(COUNT(C434:H434)&lt;COUNTA(C434:H434),"금액에 글자가 있어요",IF(COUNTA(C434:H434)=0,"금액이 비었어요",IF(COUNTIF(C434:H434,"&lt;0")&gt;0,"금액이 0보다 작아요",IF(AND(L434&lt;&gt;"",OR(NOT(ISNUMBER(L434)),L434&lt;0,L434&lt;&gt;INT(N(L434)))),"손님 수를 확인하세요",""))))))))</f>
        <v/>
      </c>
      <c r="P434">
        <f>IF(I434="","",WEEKDAY(A434,2))</f>
        <v/>
      </c>
      <c r="Q434" s="19">
        <f>IF(I434="","",A434-WEEKDAY(A434,3))</f>
        <v/>
      </c>
    </row>
    <row r="435">
      <c r="A435" s="12" t="n">
        <v>46174</v>
      </c>
      <c r="B435" s="13">
        <f>IF(ISNUMBER(A435),CHOOSE(WEEKDAY(A435),"일","월","화","수","목","금","토"),"")</f>
        <v/>
      </c>
      <c r="C435" s="14" t="n">
        <v>462900</v>
      </c>
      <c r="D435" s="14" t="n">
        <v>64000</v>
      </c>
      <c r="E435" s="14" t="n">
        <v>23800</v>
      </c>
      <c r="F435" s="14" t="n">
        <v>130400</v>
      </c>
      <c r="G435" s="14" t="n">
        <v>67400</v>
      </c>
      <c r="H435" s="14" t="n">
        <v>27000</v>
      </c>
      <c r="I435" s="15">
        <f>IF(OR(A435="",NOT(N435="")),"",SUM(C435:H435))</f>
        <v/>
      </c>
      <c r="J435" s="16">
        <f>IF(I435="","",SUM(C435:E435))</f>
        <v/>
      </c>
      <c r="K435" s="16">
        <f>IF(I435="","",SUM(F435:H435))</f>
        <v/>
      </c>
      <c r="L435" s="14" t="n">
        <v>52</v>
      </c>
      <c r="M435" s="17" t="n"/>
      <c r="N435" s="18">
        <f>IF(COUNTA(A435,C435:H435,L435)=0,"",IF(NOT(ISNUMBER(A435)),"날짜를 확인하세요",IF(A435&gt;TODAY(),"오늘 이후 날짜예요",IF(COUNTIF($A$6:$A$1505,A435)&gt;1,"같은 날짜가 또 있어요",IF(COUNT(C435:H435)&lt;COUNTA(C435:H435),"금액에 글자가 있어요",IF(COUNTA(C435:H435)=0,"금액이 비었어요",IF(COUNTIF(C435:H435,"&lt;0")&gt;0,"금액이 0보다 작아요",IF(AND(L435&lt;&gt;"",OR(NOT(ISNUMBER(L435)),L435&lt;0,L435&lt;&gt;INT(N(L435)))),"손님 수를 확인하세요",""))))))))</f>
        <v/>
      </c>
      <c r="P435">
        <f>IF(I435="","",WEEKDAY(A435,2))</f>
        <v/>
      </c>
      <c r="Q435" s="19">
        <f>IF(I435="","",A435-WEEKDAY(A435,3))</f>
        <v/>
      </c>
    </row>
    <row r="436">
      <c r="A436" s="12" t="n">
        <v>46175</v>
      </c>
      <c r="B436" s="13">
        <f>IF(ISNUMBER(A436),CHOOSE(WEEKDAY(A436),"일","월","화","수","목","금","토"),"")</f>
        <v/>
      </c>
      <c r="C436" s="14" t="n">
        <v>450300</v>
      </c>
      <c r="D436" s="14" t="n">
        <v>48300</v>
      </c>
      <c r="E436" s="14" t="n">
        <v>21500</v>
      </c>
      <c r="F436" s="14" t="n">
        <v>108700</v>
      </c>
      <c r="G436" s="14" t="n">
        <v>56200</v>
      </c>
      <c r="H436" s="14" t="n">
        <v>22500</v>
      </c>
      <c r="I436" s="15">
        <f>IF(OR(A436="",NOT(N436="")),"",SUM(C436:H436))</f>
        <v/>
      </c>
      <c r="J436" s="16">
        <f>IF(I436="","",SUM(C436:E436))</f>
        <v/>
      </c>
      <c r="K436" s="16">
        <f>IF(I436="","",SUM(F436:H436))</f>
        <v/>
      </c>
      <c r="L436" s="14" t="n">
        <v>49</v>
      </c>
      <c r="M436" s="17" t="n"/>
      <c r="N436" s="18">
        <f>IF(COUNTA(A436,C436:H436,L436)=0,"",IF(NOT(ISNUMBER(A436)),"날짜를 확인하세요",IF(A436&gt;TODAY(),"오늘 이후 날짜예요",IF(COUNTIF($A$6:$A$1505,A436)&gt;1,"같은 날짜가 또 있어요",IF(COUNT(C436:H436)&lt;COUNTA(C436:H436),"금액에 글자가 있어요",IF(COUNTA(C436:H436)=0,"금액이 비었어요",IF(COUNTIF(C436:H436,"&lt;0")&gt;0,"금액이 0보다 작아요",IF(AND(L436&lt;&gt;"",OR(NOT(ISNUMBER(L436)),L436&lt;0,L436&lt;&gt;INT(N(L436)))),"손님 수를 확인하세요",""))))))))</f>
        <v/>
      </c>
      <c r="P436">
        <f>IF(I436="","",WEEKDAY(A436,2))</f>
        <v/>
      </c>
      <c r="Q436" s="19">
        <f>IF(I436="","",A436-WEEKDAY(A436,3))</f>
        <v/>
      </c>
    </row>
    <row r="437">
      <c r="A437" s="12" t="n">
        <v>46176</v>
      </c>
      <c r="B437" s="13">
        <f>IF(ISNUMBER(A437),CHOOSE(WEEKDAY(A437),"일","월","화","수","목","금","토"),"")</f>
        <v/>
      </c>
      <c r="C437" s="14" t="n">
        <v>513000</v>
      </c>
      <c r="D437" s="14" t="n">
        <v>57100</v>
      </c>
      <c r="E437" s="14" t="n">
        <v>21200</v>
      </c>
      <c r="F437" s="14" t="n">
        <v>153500</v>
      </c>
      <c r="G437" s="14" t="n">
        <v>79400</v>
      </c>
      <c r="H437" s="14" t="n">
        <v>31800</v>
      </c>
      <c r="I437" s="15">
        <f>IF(OR(A437="",NOT(N437="")),"",SUM(C437:H437))</f>
        <v/>
      </c>
      <c r="J437" s="16">
        <f>IF(I437="","",SUM(C437:E437))</f>
        <v/>
      </c>
      <c r="K437" s="16">
        <f>IF(I437="","",SUM(F437:H437))</f>
        <v/>
      </c>
      <c r="L437" s="14" t="n">
        <v>57</v>
      </c>
      <c r="M437" s="17" t="n"/>
      <c r="N437" s="18">
        <f>IF(COUNTA(A437,C437:H437,L437)=0,"",IF(NOT(ISNUMBER(A437)),"날짜를 확인하세요",IF(A437&gt;TODAY(),"오늘 이후 날짜예요",IF(COUNTIF($A$6:$A$1505,A437)&gt;1,"같은 날짜가 또 있어요",IF(COUNT(C437:H437)&lt;COUNTA(C437:H437),"금액에 글자가 있어요",IF(COUNTA(C437:H437)=0,"금액이 비었어요",IF(COUNTIF(C437:H437,"&lt;0")&gt;0,"금액이 0보다 작아요",IF(AND(L437&lt;&gt;"",OR(NOT(ISNUMBER(L437)),L437&lt;0,L437&lt;&gt;INT(N(L437)))),"손님 수를 확인하세요",""))))))))</f>
        <v/>
      </c>
      <c r="P437">
        <f>IF(I437="","",WEEKDAY(A437,2))</f>
        <v/>
      </c>
      <c r="Q437" s="19">
        <f>IF(I437="","",A437-WEEKDAY(A437,3))</f>
        <v/>
      </c>
    </row>
    <row r="438">
      <c r="A438" s="12" t="n">
        <v>46177</v>
      </c>
      <c r="B438" s="13">
        <f>IF(ISNUMBER(A438),CHOOSE(WEEKDAY(A438),"일","월","화","수","목","금","토"),"")</f>
        <v/>
      </c>
      <c r="C438" s="14" t="n">
        <v>497800</v>
      </c>
      <c r="D438" s="14" t="n">
        <v>38200</v>
      </c>
      <c r="E438" s="14" t="n">
        <v>400</v>
      </c>
      <c r="F438" s="14" t="n">
        <v>144800</v>
      </c>
      <c r="G438" s="14" t="n">
        <v>74900</v>
      </c>
      <c r="H438" s="14" t="n">
        <v>29900</v>
      </c>
      <c r="I438" s="15">
        <f>IF(OR(A438="",NOT(N438="")),"",SUM(C438:H438))</f>
        <v/>
      </c>
      <c r="J438" s="16">
        <f>IF(I438="","",SUM(C438:E438))</f>
        <v/>
      </c>
      <c r="K438" s="16">
        <f>IF(I438="","",SUM(F438:H438))</f>
        <v/>
      </c>
      <c r="L438" s="14" t="n">
        <v>52</v>
      </c>
      <c r="M438" s="17" t="n"/>
      <c r="N438" s="18">
        <f>IF(COUNTA(A438,C438:H438,L438)=0,"",IF(NOT(ISNUMBER(A438)),"날짜를 확인하세요",IF(A438&gt;TODAY(),"오늘 이후 날짜예요",IF(COUNTIF($A$6:$A$1505,A438)&gt;1,"같은 날짜가 또 있어요",IF(COUNT(C438:H438)&lt;COUNTA(C438:H438),"금액에 글자가 있어요",IF(COUNTA(C438:H438)=0,"금액이 비었어요",IF(COUNTIF(C438:H438,"&lt;0")&gt;0,"금액이 0보다 작아요",IF(AND(L438&lt;&gt;"",OR(NOT(ISNUMBER(L438)),L438&lt;0,L438&lt;&gt;INT(N(L438)))),"손님 수를 확인하세요",""))))))))</f>
        <v/>
      </c>
      <c r="P438">
        <f>IF(I438="","",WEEKDAY(A438,2))</f>
        <v/>
      </c>
      <c r="Q438" s="19">
        <f>IF(I438="","",A438-WEEKDAY(A438,3))</f>
        <v/>
      </c>
    </row>
    <row r="439">
      <c r="A439" s="12" t="n">
        <v>46178</v>
      </c>
      <c r="B439" s="13">
        <f>IF(ISNUMBER(A439),CHOOSE(WEEKDAY(A439),"일","월","화","수","목","금","토"),"")</f>
        <v/>
      </c>
      <c r="C439" s="14" t="n">
        <v>594800</v>
      </c>
      <c r="D439" s="14" t="n">
        <v>93200</v>
      </c>
      <c r="E439" s="14" t="n">
        <v>9600</v>
      </c>
      <c r="F439" s="14" t="n">
        <v>228800</v>
      </c>
      <c r="G439" s="14" t="n">
        <v>118300</v>
      </c>
      <c r="H439" s="14" t="n">
        <v>47300</v>
      </c>
      <c r="I439" s="15">
        <f>IF(OR(A439="",NOT(N439="")),"",SUM(C439:H439))</f>
        <v/>
      </c>
      <c r="J439" s="16">
        <f>IF(I439="","",SUM(C439:E439))</f>
        <v/>
      </c>
      <c r="K439" s="16">
        <f>IF(I439="","",SUM(F439:H439))</f>
        <v/>
      </c>
      <c r="L439" s="14" t="n">
        <v>69</v>
      </c>
      <c r="M439" s="17" t="n"/>
      <c r="N439" s="18">
        <f>IF(COUNTA(A439,C439:H439,L439)=0,"",IF(NOT(ISNUMBER(A439)),"날짜를 확인하세요",IF(A439&gt;TODAY(),"오늘 이후 날짜예요",IF(COUNTIF($A$6:$A$1505,A439)&gt;1,"같은 날짜가 또 있어요",IF(COUNT(C439:H439)&lt;COUNTA(C439:H439),"금액에 글자가 있어요",IF(COUNTA(C439:H439)=0,"금액이 비었어요",IF(COUNTIF(C439:H439,"&lt;0")&gt;0,"금액이 0보다 작아요",IF(AND(L439&lt;&gt;"",OR(NOT(ISNUMBER(L439)),L439&lt;0,L439&lt;&gt;INT(N(L439)))),"손님 수를 확인하세요",""))))))))</f>
        <v/>
      </c>
      <c r="P439">
        <f>IF(I439="","",WEEKDAY(A439,2))</f>
        <v/>
      </c>
      <c r="Q439" s="19">
        <f>IF(I439="","",A439-WEEKDAY(A439,3))</f>
        <v/>
      </c>
    </row>
    <row r="440">
      <c r="A440" s="12" t="n">
        <v>46179</v>
      </c>
      <c r="B440" s="13">
        <f>IF(ISNUMBER(A440),CHOOSE(WEEKDAY(A440),"일","월","화","수","목","금","토"),"")</f>
        <v/>
      </c>
      <c r="C440" s="14" t="n">
        <v>625800</v>
      </c>
      <c r="D440" s="14" t="n">
        <v>99800</v>
      </c>
      <c r="E440" s="14" t="n">
        <v>500</v>
      </c>
      <c r="F440" s="14" t="n">
        <v>237700</v>
      </c>
      <c r="G440" s="14" t="n">
        <v>123000</v>
      </c>
      <c r="H440" s="14" t="n">
        <v>49200</v>
      </c>
      <c r="I440" s="15">
        <f>IF(OR(A440="",NOT(N440="")),"",SUM(C440:H440))</f>
        <v/>
      </c>
      <c r="J440" s="16">
        <f>IF(I440="","",SUM(C440:E440))</f>
        <v/>
      </c>
      <c r="K440" s="16">
        <f>IF(I440="","",SUM(F440:H440))</f>
        <v/>
      </c>
      <c r="L440" s="14" t="n">
        <v>72</v>
      </c>
      <c r="M440" s="17" t="n"/>
      <c r="N440" s="18">
        <f>IF(COUNTA(A440,C440:H440,L440)=0,"",IF(NOT(ISNUMBER(A440)),"날짜를 확인하세요",IF(A440&gt;TODAY(),"오늘 이후 날짜예요",IF(COUNTIF($A$6:$A$1505,A440)&gt;1,"같은 날짜가 또 있어요",IF(COUNT(C440:H440)&lt;COUNTA(C440:H440),"금액에 글자가 있어요",IF(COUNTA(C440:H440)=0,"금액이 비었어요",IF(COUNTIF(C440:H440,"&lt;0")&gt;0,"금액이 0보다 작아요",IF(AND(L440&lt;&gt;"",OR(NOT(ISNUMBER(L440)),L440&lt;0,L440&lt;&gt;INT(N(L440)))),"손님 수를 확인하세요",""))))))))</f>
        <v/>
      </c>
      <c r="P440">
        <f>IF(I440="","",WEEKDAY(A440,2))</f>
        <v/>
      </c>
      <c r="Q440" s="19">
        <f>IF(I440="","",A440-WEEKDAY(A440,3))</f>
        <v/>
      </c>
    </row>
    <row r="441">
      <c r="A441" s="12" t="n">
        <v>46181</v>
      </c>
      <c r="B441" s="13">
        <f>IF(ISNUMBER(A441),CHOOSE(WEEKDAY(A441),"일","월","화","수","목","금","토"),"")</f>
        <v/>
      </c>
      <c r="C441" s="14" t="n">
        <v>670000</v>
      </c>
      <c r="D441" s="14" t="n">
        <v>72900</v>
      </c>
      <c r="E441" s="14" t="n">
        <v>12200</v>
      </c>
      <c r="F441" s="14" t="n">
        <v>189300</v>
      </c>
      <c r="G441" s="14" t="n">
        <v>97900</v>
      </c>
      <c r="H441" s="14" t="n">
        <v>39200</v>
      </c>
      <c r="I441" s="15">
        <f>IF(OR(A441="",NOT(N441="")),"",SUM(C441:H441))</f>
        <v/>
      </c>
      <c r="J441" s="16">
        <f>IF(I441="","",SUM(C441:E441))</f>
        <v/>
      </c>
      <c r="K441" s="16">
        <f>IF(I441="","",SUM(F441:H441))</f>
        <v/>
      </c>
      <c r="L441" s="14" t="n">
        <v>72</v>
      </c>
      <c r="M441" s="17" t="n"/>
      <c r="N441" s="18">
        <f>IF(COUNTA(A441,C441:H441,L441)=0,"",IF(NOT(ISNUMBER(A441)),"날짜를 확인하세요",IF(A441&gt;TODAY(),"오늘 이후 날짜예요",IF(COUNTIF($A$6:$A$1505,A441)&gt;1,"같은 날짜가 또 있어요",IF(COUNT(C441:H441)&lt;COUNTA(C441:H441),"금액에 글자가 있어요",IF(COUNTA(C441:H441)=0,"금액이 비었어요",IF(COUNTIF(C441:H441,"&lt;0")&gt;0,"금액이 0보다 작아요",IF(AND(L441&lt;&gt;"",OR(NOT(ISNUMBER(L441)),L441&lt;0,L441&lt;&gt;INT(N(L441)))),"손님 수를 확인하세요",""))))))))</f>
        <v/>
      </c>
      <c r="P441">
        <f>IF(I441="","",WEEKDAY(A441,2))</f>
        <v/>
      </c>
      <c r="Q441" s="19">
        <f>IF(I441="","",A441-WEEKDAY(A441,3))</f>
        <v/>
      </c>
    </row>
    <row r="442">
      <c r="A442" s="12" t="n">
        <v>46182</v>
      </c>
      <c r="B442" s="13">
        <f>IF(ISNUMBER(A442),CHOOSE(WEEKDAY(A442),"일","월","화","수","목","금","토"),"")</f>
        <v/>
      </c>
      <c r="C442" s="14" t="n">
        <v>475200</v>
      </c>
      <c r="D442" s="14" t="n">
        <v>34900</v>
      </c>
      <c r="E442" s="14" t="n">
        <v>14300</v>
      </c>
      <c r="F442" s="14" t="n">
        <v>239600</v>
      </c>
      <c r="G442" s="14" t="n">
        <v>123900</v>
      </c>
      <c r="H442" s="14" t="n">
        <v>49600</v>
      </c>
      <c r="I442" s="15">
        <f>IF(OR(A442="",NOT(N442="")),"",SUM(C442:H442))</f>
        <v/>
      </c>
      <c r="J442" s="16">
        <f>IF(I442="","",SUM(C442:E442))</f>
        <v/>
      </c>
      <c r="K442" s="16">
        <f>IF(I442="","",SUM(F442:H442))</f>
        <v/>
      </c>
      <c r="L442" s="14" t="n">
        <v>56</v>
      </c>
      <c r="M442" s="17" t="inlineStr">
        <is>
          <t>비</t>
        </is>
      </c>
      <c r="N442" s="18">
        <f>IF(COUNTA(A442,C442:H442,L442)=0,"",IF(NOT(ISNUMBER(A442)),"날짜를 확인하세요",IF(A442&gt;TODAY(),"오늘 이후 날짜예요",IF(COUNTIF($A$6:$A$1505,A442)&gt;1,"같은 날짜가 또 있어요",IF(COUNT(C442:H442)&lt;COUNTA(C442:H442),"금액에 글자가 있어요",IF(COUNTA(C442:H442)=0,"금액이 비었어요",IF(COUNTIF(C442:H442,"&lt;0")&gt;0,"금액이 0보다 작아요",IF(AND(L442&lt;&gt;"",OR(NOT(ISNUMBER(L442)),L442&lt;0,L442&lt;&gt;INT(N(L442)))),"손님 수를 확인하세요",""))))))))</f>
        <v/>
      </c>
      <c r="P442">
        <f>IF(I442="","",WEEKDAY(A442,2))</f>
        <v/>
      </c>
      <c r="Q442" s="19">
        <f>IF(I442="","",A442-WEEKDAY(A442,3))</f>
        <v/>
      </c>
    </row>
    <row r="443">
      <c r="A443" s="12" t="n">
        <v>46183</v>
      </c>
      <c r="B443" s="13">
        <f>IF(ISNUMBER(A443),CHOOSE(WEEKDAY(A443),"일","월","화","수","목","금","토"),"")</f>
        <v/>
      </c>
      <c r="C443" s="14" t="n">
        <v>563300</v>
      </c>
      <c r="D443" s="14" t="n">
        <v>45000</v>
      </c>
      <c r="E443" s="14" t="n">
        <v>31900</v>
      </c>
      <c r="F443" s="14" t="n">
        <v>192700</v>
      </c>
      <c r="G443" s="14" t="n">
        <v>99700</v>
      </c>
      <c r="H443" s="14" t="n">
        <v>39900</v>
      </c>
      <c r="I443" s="15">
        <f>IF(OR(A443="",NOT(N443="")),"",SUM(C443:H443))</f>
        <v/>
      </c>
      <c r="J443" s="16">
        <f>IF(I443="","",SUM(C443:E443))</f>
        <v/>
      </c>
      <c r="K443" s="16">
        <f>IF(I443="","",SUM(F443:H443))</f>
        <v/>
      </c>
      <c r="L443" s="14" t="n">
        <v>61</v>
      </c>
      <c r="M443" s="17" t="n"/>
      <c r="N443" s="18">
        <f>IF(COUNTA(A443,C443:H443,L443)=0,"",IF(NOT(ISNUMBER(A443)),"날짜를 확인하세요",IF(A443&gt;TODAY(),"오늘 이후 날짜예요",IF(COUNTIF($A$6:$A$1505,A443)&gt;1,"같은 날짜가 또 있어요",IF(COUNT(C443:H443)&lt;COUNTA(C443:H443),"금액에 글자가 있어요",IF(COUNTA(C443:H443)=0,"금액이 비었어요",IF(COUNTIF(C443:H443,"&lt;0")&gt;0,"금액이 0보다 작아요",IF(AND(L443&lt;&gt;"",OR(NOT(ISNUMBER(L443)),L443&lt;0,L443&lt;&gt;INT(N(L443)))),"손님 수를 확인하세요",""))))))))</f>
        <v/>
      </c>
      <c r="P443">
        <f>IF(I443="","",WEEKDAY(A443,2))</f>
        <v/>
      </c>
      <c r="Q443" s="19">
        <f>IF(I443="","",A443-WEEKDAY(A443,3))</f>
        <v/>
      </c>
    </row>
    <row r="444">
      <c r="A444" s="12" t="n">
        <v>46184</v>
      </c>
      <c r="B444" s="13">
        <f>IF(ISNUMBER(A444),CHOOSE(WEEKDAY(A444),"일","월","화","수","목","금","토"),"")</f>
        <v/>
      </c>
      <c r="C444" s="14" t="n">
        <v>518200</v>
      </c>
      <c r="D444" s="14" t="n">
        <v>46900</v>
      </c>
      <c r="E444" s="14" t="n">
        <v>3800</v>
      </c>
      <c r="F444" s="14" t="n">
        <v>133500</v>
      </c>
      <c r="G444" s="14" t="n">
        <v>69000</v>
      </c>
      <c r="H444" s="14" t="n">
        <v>27600</v>
      </c>
      <c r="I444" s="15">
        <f>IF(OR(A444="",NOT(N444="")),"",SUM(C444:H444))</f>
        <v/>
      </c>
      <c r="J444" s="16">
        <f>IF(I444="","",SUM(C444:E444))</f>
        <v/>
      </c>
      <c r="K444" s="16">
        <f>IF(I444="","",SUM(F444:H444))</f>
        <v/>
      </c>
      <c r="L444" s="14" t="n">
        <v>54</v>
      </c>
      <c r="M444" s="17" t="n"/>
      <c r="N444" s="18">
        <f>IF(COUNTA(A444,C444:H444,L444)=0,"",IF(NOT(ISNUMBER(A444)),"날짜를 확인하세요",IF(A444&gt;TODAY(),"오늘 이후 날짜예요",IF(COUNTIF($A$6:$A$1505,A444)&gt;1,"같은 날짜가 또 있어요",IF(COUNT(C444:H444)&lt;COUNTA(C444:H444),"금액에 글자가 있어요",IF(COUNTA(C444:H444)=0,"금액이 비었어요",IF(COUNTIF(C444:H444,"&lt;0")&gt;0,"금액이 0보다 작아요",IF(AND(L444&lt;&gt;"",OR(NOT(ISNUMBER(L444)),L444&lt;0,L444&lt;&gt;INT(N(L444)))),"손님 수를 확인하세요",""))))))))</f>
        <v/>
      </c>
      <c r="P444">
        <f>IF(I444="","",WEEKDAY(A444,2))</f>
        <v/>
      </c>
      <c r="Q444" s="19">
        <f>IF(I444="","",A444-WEEKDAY(A444,3))</f>
        <v/>
      </c>
    </row>
    <row r="445">
      <c r="A445" s="12" t="n">
        <v>46185</v>
      </c>
      <c r="B445" s="13">
        <f>IF(ISNUMBER(A445),CHOOSE(WEEKDAY(A445),"일","월","화","수","목","금","토"),"")</f>
        <v/>
      </c>
      <c r="C445" s="14" t="n">
        <v>365400</v>
      </c>
      <c r="D445" s="14" t="n">
        <v>51000</v>
      </c>
      <c r="E445" s="14" t="n">
        <v>16600</v>
      </c>
      <c r="F445" s="14" t="n">
        <v>248200</v>
      </c>
      <c r="G445" s="14" t="n">
        <v>128400</v>
      </c>
      <c r="H445" s="14" t="n">
        <v>51400</v>
      </c>
      <c r="I445" s="15">
        <f>IF(OR(A445="",NOT(N445="")),"",SUM(C445:H445))</f>
        <v/>
      </c>
      <c r="J445" s="16">
        <f>IF(I445="","",SUM(C445:E445))</f>
        <v/>
      </c>
      <c r="K445" s="16">
        <f>IF(I445="","",SUM(F445:H445))</f>
        <v/>
      </c>
      <c r="L445" s="14" t="n">
        <v>50</v>
      </c>
      <c r="M445" s="17" t="inlineStr">
        <is>
          <t>비</t>
        </is>
      </c>
      <c r="N445" s="18">
        <f>IF(COUNTA(A445,C445:H445,L445)=0,"",IF(NOT(ISNUMBER(A445)),"날짜를 확인하세요",IF(A445&gt;TODAY(),"오늘 이후 날짜예요",IF(COUNTIF($A$6:$A$1505,A445)&gt;1,"같은 날짜가 또 있어요",IF(COUNT(C445:H445)&lt;COUNTA(C445:H445),"금액에 글자가 있어요",IF(COUNTA(C445:H445)=0,"금액이 비었어요",IF(COUNTIF(C445:H445,"&lt;0")&gt;0,"금액이 0보다 작아요",IF(AND(L445&lt;&gt;"",OR(NOT(ISNUMBER(L445)),L445&lt;0,L445&lt;&gt;INT(N(L445)))),"손님 수를 확인하세요",""))))))))</f>
        <v/>
      </c>
      <c r="P445">
        <f>IF(I445="","",WEEKDAY(A445,2))</f>
        <v/>
      </c>
      <c r="Q445" s="19">
        <f>IF(I445="","",A445-WEEKDAY(A445,3))</f>
        <v/>
      </c>
    </row>
    <row r="446">
      <c r="A446" s="12" t="n">
        <v>46186</v>
      </c>
      <c r="B446" s="13">
        <f>IF(ISNUMBER(A446),CHOOSE(WEEKDAY(A446),"일","월","화","수","목","금","토"),"")</f>
        <v/>
      </c>
      <c r="C446" s="14" t="n">
        <v>700200</v>
      </c>
      <c r="D446" s="14" t="n">
        <v>73600</v>
      </c>
      <c r="E446" s="14" t="n">
        <v>30800</v>
      </c>
      <c r="F446" s="14" t="n">
        <v>272500</v>
      </c>
      <c r="G446" s="14" t="n">
        <v>141000</v>
      </c>
      <c r="H446" s="14" t="n">
        <v>56400</v>
      </c>
      <c r="I446" s="15">
        <f>IF(OR(A446="",NOT(N446="")),"",SUM(C446:H446))</f>
        <v/>
      </c>
      <c r="J446" s="16">
        <f>IF(I446="","",SUM(C446:E446))</f>
        <v/>
      </c>
      <c r="K446" s="16">
        <f>IF(I446="","",SUM(F446:H446))</f>
        <v/>
      </c>
      <c r="L446" s="14" t="n">
        <v>80</v>
      </c>
      <c r="M446" s="17" t="n"/>
      <c r="N446" s="18">
        <f>IF(COUNTA(A446,C446:H446,L446)=0,"",IF(NOT(ISNUMBER(A446)),"날짜를 확인하세요",IF(A446&gt;TODAY(),"오늘 이후 날짜예요",IF(COUNTIF($A$6:$A$1505,A446)&gt;1,"같은 날짜가 또 있어요",IF(COUNT(C446:H446)&lt;COUNTA(C446:H446),"금액에 글자가 있어요",IF(COUNTA(C446:H446)=0,"금액이 비었어요",IF(COUNTIF(C446:H446,"&lt;0")&gt;0,"금액이 0보다 작아요",IF(AND(L446&lt;&gt;"",OR(NOT(ISNUMBER(L446)),L446&lt;0,L446&lt;&gt;INT(N(L446)))),"손님 수를 확인하세요",""))))))))</f>
        <v/>
      </c>
      <c r="P446">
        <f>IF(I446="","",WEEKDAY(A446,2))</f>
        <v/>
      </c>
      <c r="Q446" s="19">
        <f>IF(I446="","",A446-WEEKDAY(A446,3))</f>
        <v/>
      </c>
    </row>
    <row r="447">
      <c r="A447" s="12" t="n">
        <v>46188</v>
      </c>
      <c r="B447" s="13">
        <f>IF(ISNUMBER(A447),CHOOSE(WEEKDAY(A447),"일","월","화","수","목","금","토"),"")</f>
        <v/>
      </c>
      <c r="C447" s="14" t="n">
        <v>576600</v>
      </c>
      <c r="D447" s="14" t="n">
        <v>91500</v>
      </c>
      <c r="E447" s="14" t="n">
        <v>4000</v>
      </c>
      <c r="F447" s="14" t="n">
        <v>136200</v>
      </c>
      <c r="G447" s="14" t="n">
        <v>70500</v>
      </c>
      <c r="H447" s="14" t="n">
        <v>28200</v>
      </c>
      <c r="I447" s="15">
        <f>IF(OR(A447="",NOT(N447="")),"",SUM(C447:H447))</f>
        <v/>
      </c>
      <c r="J447" s="16">
        <f>IF(I447="","",SUM(C447:E447))</f>
        <v/>
      </c>
      <c r="K447" s="16">
        <f>IF(I447="","",SUM(F447:H447))</f>
        <v/>
      </c>
      <c r="L447" s="14" t="n">
        <v>62</v>
      </c>
      <c r="M447" s="17" t="n"/>
      <c r="N447" s="18">
        <f>IF(COUNTA(A447,C447:H447,L447)=0,"",IF(NOT(ISNUMBER(A447)),"날짜를 확인하세요",IF(A447&gt;TODAY(),"오늘 이후 날짜예요",IF(COUNTIF($A$6:$A$1505,A447)&gt;1,"같은 날짜가 또 있어요",IF(COUNT(C447:H447)&lt;COUNTA(C447:H447),"금액에 글자가 있어요",IF(COUNTA(C447:H447)=0,"금액이 비었어요",IF(COUNTIF(C447:H447,"&lt;0")&gt;0,"금액이 0보다 작아요",IF(AND(L447&lt;&gt;"",OR(NOT(ISNUMBER(L447)),L447&lt;0,L447&lt;&gt;INT(N(L447)))),"손님 수를 확인하세요",""))))))))</f>
        <v/>
      </c>
      <c r="P447">
        <f>IF(I447="","",WEEKDAY(A447,2))</f>
        <v/>
      </c>
      <c r="Q447" s="19">
        <f>IF(I447="","",A447-WEEKDAY(A447,3))</f>
        <v/>
      </c>
    </row>
    <row r="448">
      <c r="A448" s="12" t="n">
        <v>46189</v>
      </c>
      <c r="B448" s="13">
        <f>IF(ISNUMBER(A448),CHOOSE(WEEKDAY(A448),"일","월","화","수","목","금","토"),"")</f>
        <v/>
      </c>
      <c r="C448" s="14" t="n">
        <v>624800</v>
      </c>
      <c r="D448" s="14" t="n">
        <v>74900</v>
      </c>
      <c r="E448" s="14" t="n">
        <v>4600</v>
      </c>
      <c r="F448" s="14" t="n">
        <v>147400</v>
      </c>
      <c r="G448" s="14" t="n">
        <v>76300</v>
      </c>
      <c r="H448" s="14" t="n">
        <v>30500</v>
      </c>
      <c r="I448" s="15">
        <f>IF(OR(A448="",NOT(N448="")),"",SUM(C448:H448))</f>
        <v/>
      </c>
      <c r="J448" s="16">
        <f>IF(I448="","",SUM(C448:E448))</f>
        <v/>
      </c>
      <c r="K448" s="16">
        <f>IF(I448="","",SUM(F448:H448))</f>
        <v/>
      </c>
      <c r="L448" s="14" t="n">
        <v>66</v>
      </c>
      <c r="M448" s="17" t="n"/>
      <c r="N448" s="18">
        <f>IF(COUNTA(A448,C448:H448,L448)=0,"",IF(NOT(ISNUMBER(A448)),"날짜를 확인하세요",IF(A448&gt;TODAY(),"오늘 이후 날짜예요",IF(COUNTIF($A$6:$A$1505,A448)&gt;1,"같은 날짜가 또 있어요",IF(COUNT(C448:H448)&lt;COUNTA(C448:H448),"금액에 글자가 있어요",IF(COUNTA(C448:H448)=0,"금액이 비었어요",IF(COUNTIF(C448:H448,"&lt;0")&gt;0,"금액이 0보다 작아요",IF(AND(L448&lt;&gt;"",OR(NOT(ISNUMBER(L448)),L448&lt;0,L448&lt;&gt;INT(N(L448)))),"손님 수를 확인하세요",""))))))))</f>
        <v/>
      </c>
      <c r="P448">
        <f>IF(I448="","",WEEKDAY(A448,2))</f>
        <v/>
      </c>
      <c r="Q448" s="19">
        <f>IF(I448="","",A448-WEEKDAY(A448,3))</f>
        <v/>
      </c>
    </row>
    <row r="449">
      <c r="A449" s="12" t="n">
        <v>46190</v>
      </c>
      <c r="B449" s="13">
        <f>IF(ISNUMBER(A449),CHOOSE(WEEKDAY(A449),"일","월","화","수","목","금","토"),"")</f>
        <v/>
      </c>
      <c r="C449" s="14" t="n">
        <v>574600</v>
      </c>
      <c r="D449" s="14" t="n">
        <v>81000</v>
      </c>
      <c r="E449" s="14" t="n">
        <v>33200</v>
      </c>
      <c r="F449" s="14" t="n">
        <v>186300</v>
      </c>
      <c r="G449" s="14" t="n">
        <v>96400</v>
      </c>
      <c r="H449" s="14" t="n">
        <v>38500</v>
      </c>
      <c r="I449" s="15">
        <f>IF(OR(A449="",NOT(N449="")),"",SUM(C449:H449))</f>
        <v/>
      </c>
      <c r="J449" s="16">
        <f>IF(I449="","",SUM(C449:E449))</f>
        <v/>
      </c>
      <c r="K449" s="16">
        <f>IF(I449="","",SUM(F449:H449))</f>
        <v/>
      </c>
      <c r="L449" s="14" t="n">
        <v>66</v>
      </c>
      <c r="M449" s="17" t="n"/>
      <c r="N449" s="18">
        <f>IF(COUNTA(A449,C449:H449,L449)=0,"",IF(NOT(ISNUMBER(A449)),"날짜를 확인하세요",IF(A449&gt;TODAY(),"오늘 이후 날짜예요",IF(COUNTIF($A$6:$A$1505,A449)&gt;1,"같은 날짜가 또 있어요",IF(COUNT(C449:H449)&lt;COUNTA(C449:H449),"금액에 글자가 있어요",IF(COUNTA(C449:H449)=0,"금액이 비었어요",IF(COUNTIF(C449:H449,"&lt;0")&gt;0,"금액이 0보다 작아요",IF(AND(L449&lt;&gt;"",OR(NOT(ISNUMBER(L449)),L449&lt;0,L449&lt;&gt;INT(N(L449)))),"손님 수를 확인하세요",""))))))))</f>
        <v/>
      </c>
      <c r="P449">
        <f>IF(I449="","",WEEKDAY(A449,2))</f>
        <v/>
      </c>
      <c r="Q449" s="19">
        <f>IF(I449="","",A449-WEEKDAY(A449,3))</f>
        <v/>
      </c>
    </row>
    <row r="450">
      <c r="A450" s="12" t="n">
        <v>46191</v>
      </c>
      <c r="B450" s="13">
        <f>IF(ISNUMBER(A450),CHOOSE(WEEKDAY(A450),"일","월","화","수","목","금","토"),"")</f>
        <v/>
      </c>
      <c r="C450" s="14" t="n">
        <v>580300</v>
      </c>
      <c r="D450" s="14" t="n">
        <v>56600</v>
      </c>
      <c r="E450" s="14" t="n">
        <v>13400</v>
      </c>
      <c r="F450" s="14" t="n">
        <v>265200</v>
      </c>
      <c r="G450" s="14" t="n">
        <v>137200</v>
      </c>
      <c r="H450" s="14" t="n">
        <v>54800</v>
      </c>
      <c r="I450" s="15">
        <f>IF(OR(A450="",NOT(N450="")),"",SUM(C450:H450))</f>
        <v/>
      </c>
      <c r="J450" s="16">
        <f>IF(I450="","",SUM(C450:E450))</f>
        <v/>
      </c>
      <c r="K450" s="16">
        <f>IF(I450="","",SUM(F450:H450))</f>
        <v/>
      </c>
      <c r="L450" s="14" t="n">
        <v>69</v>
      </c>
      <c r="M450" s="17" t="inlineStr">
        <is>
          <t>비</t>
        </is>
      </c>
      <c r="N450" s="18">
        <f>IF(COUNTA(A450,C450:H450,L450)=0,"",IF(NOT(ISNUMBER(A450)),"날짜를 확인하세요",IF(A450&gt;TODAY(),"오늘 이후 날짜예요",IF(COUNTIF($A$6:$A$1505,A450)&gt;1,"같은 날짜가 또 있어요",IF(COUNT(C450:H450)&lt;COUNTA(C450:H450),"금액에 글자가 있어요",IF(COUNTA(C450:H450)=0,"금액이 비었어요",IF(COUNTIF(C450:H450,"&lt;0")&gt;0,"금액이 0보다 작아요",IF(AND(L450&lt;&gt;"",OR(NOT(ISNUMBER(L450)),L450&lt;0,L450&lt;&gt;INT(N(L450)))),"손님 수를 확인하세요",""))))))))</f>
        <v/>
      </c>
      <c r="P450">
        <f>IF(I450="","",WEEKDAY(A450,2))</f>
        <v/>
      </c>
      <c r="Q450" s="19">
        <f>IF(I450="","",A450-WEEKDAY(A450,3))</f>
        <v/>
      </c>
    </row>
    <row r="451">
      <c r="A451" s="12" t="n">
        <v>46192</v>
      </c>
      <c r="B451" s="13">
        <f>IF(ISNUMBER(A451),CHOOSE(WEEKDAY(A451),"일","월","화","수","목","금","토"),"")</f>
        <v/>
      </c>
      <c r="C451" s="14" t="n">
        <v>570000</v>
      </c>
      <c r="D451" s="14" t="n">
        <v>59600</v>
      </c>
      <c r="E451" s="14" t="n">
        <v>26800</v>
      </c>
      <c r="F451" s="14" t="n">
        <v>185900</v>
      </c>
      <c r="G451" s="14" t="n">
        <v>96200</v>
      </c>
      <c r="H451" s="14" t="n">
        <v>38500</v>
      </c>
      <c r="I451" s="15">
        <f>IF(OR(A451="",NOT(N451="")),"",SUM(C451:H451))</f>
        <v/>
      </c>
      <c r="J451" s="16">
        <f>IF(I451="","",SUM(C451:E451))</f>
        <v/>
      </c>
      <c r="K451" s="16">
        <f>IF(I451="","",SUM(F451:H451))</f>
        <v/>
      </c>
      <c r="L451" s="14" t="n">
        <v>65</v>
      </c>
      <c r="M451" s="17" t="n"/>
      <c r="N451" s="18">
        <f>IF(COUNTA(A451,C451:H451,L451)=0,"",IF(NOT(ISNUMBER(A451)),"날짜를 확인하세요",IF(A451&gt;TODAY(),"오늘 이후 날짜예요",IF(COUNTIF($A$6:$A$1505,A451)&gt;1,"같은 날짜가 또 있어요",IF(COUNT(C451:H451)&lt;COUNTA(C451:H451),"금액에 글자가 있어요",IF(COUNTA(C451:H451)=0,"금액이 비었어요",IF(COUNTIF(C451:H451,"&lt;0")&gt;0,"금액이 0보다 작아요",IF(AND(L451&lt;&gt;"",OR(NOT(ISNUMBER(L451)),L451&lt;0,L451&lt;&gt;INT(N(L451)))),"손님 수를 확인하세요",""))))))))</f>
        <v/>
      </c>
      <c r="P451">
        <f>IF(I451="","",WEEKDAY(A451,2))</f>
        <v/>
      </c>
      <c r="Q451" s="19">
        <f>IF(I451="","",A451-WEEKDAY(A451,3))</f>
        <v/>
      </c>
    </row>
    <row r="452">
      <c r="A452" s="12" t="n">
        <v>46193</v>
      </c>
      <c r="B452" s="13">
        <f>IF(ISNUMBER(A452),CHOOSE(WEEKDAY(A452),"일","월","화","수","목","금","토"),"")</f>
        <v/>
      </c>
      <c r="C452" s="14" t="n">
        <v>637600</v>
      </c>
      <c r="D452" s="14" t="n">
        <v>44200</v>
      </c>
      <c r="E452" s="14" t="n">
        <v>29200</v>
      </c>
      <c r="F452" s="14" t="n">
        <v>229700</v>
      </c>
      <c r="G452" s="14" t="n">
        <v>118800</v>
      </c>
      <c r="H452" s="14" t="n">
        <v>47500</v>
      </c>
      <c r="I452" s="15">
        <f>IF(OR(A452="",NOT(N452="")),"",SUM(C452:H452))</f>
        <v/>
      </c>
      <c r="J452" s="16">
        <f>IF(I452="","",SUM(C452:E452))</f>
        <v/>
      </c>
      <c r="K452" s="16">
        <f>IF(I452="","",SUM(F452:H452))</f>
        <v/>
      </c>
      <c r="L452" s="14" t="n">
        <v>69</v>
      </c>
      <c r="M452" s="17" t="n"/>
      <c r="N452" s="18">
        <f>IF(COUNTA(A452,C452:H452,L452)=0,"",IF(NOT(ISNUMBER(A452)),"날짜를 확인하세요",IF(A452&gt;TODAY(),"오늘 이후 날짜예요",IF(COUNTIF($A$6:$A$1505,A452)&gt;1,"같은 날짜가 또 있어요",IF(COUNT(C452:H452)&lt;COUNTA(C452:H452),"금액에 글자가 있어요",IF(COUNTA(C452:H452)=0,"금액이 비었어요",IF(COUNTIF(C452:H452,"&lt;0")&gt;0,"금액이 0보다 작아요",IF(AND(L452&lt;&gt;"",OR(NOT(ISNUMBER(L452)),L452&lt;0,L452&lt;&gt;INT(N(L452)))),"손님 수를 확인하세요",""))))))))</f>
        <v/>
      </c>
      <c r="P452">
        <f>IF(I452="","",WEEKDAY(A452,2))</f>
        <v/>
      </c>
      <c r="Q452" s="19">
        <f>IF(I452="","",A452-WEEKDAY(A452,3))</f>
        <v/>
      </c>
    </row>
    <row r="453">
      <c r="A453" s="12" t="n">
        <v>46195</v>
      </c>
      <c r="B453" s="13">
        <f>IF(ISNUMBER(A453),CHOOSE(WEEKDAY(A453),"일","월","화","수","목","금","토"),"")</f>
        <v/>
      </c>
      <c r="C453" s="14" t="n">
        <v>560900</v>
      </c>
      <c r="D453" s="14" t="n">
        <v>54100</v>
      </c>
      <c r="E453" s="14" t="n">
        <v>11800</v>
      </c>
      <c r="F453" s="14" t="n">
        <v>146900</v>
      </c>
      <c r="G453" s="14" t="n">
        <v>76000</v>
      </c>
      <c r="H453" s="14" t="n">
        <v>30300</v>
      </c>
      <c r="I453" s="15">
        <f>IF(OR(A453="",NOT(N453="")),"",SUM(C453:H453))</f>
        <v/>
      </c>
      <c r="J453" s="16">
        <f>IF(I453="","",SUM(C453:E453))</f>
        <v/>
      </c>
      <c r="K453" s="16">
        <f>IF(I453="","",SUM(F453:H453))</f>
        <v/>
      </c>
      <c r="L453" s="14" t="n">
        <v>58</v>
      </c>
      <c r="M453" s="17" t="n"/>
      <c r="N453" s="18">
        <f>IF(COUNTA(A453,C453:H453,L453)=0,"",IF(NOT(ISNUMBER(A453)),"날짜를 확인하세요",IF(A453&gt;TODAY(),"오늘 이후 날짜예요",IF(COUNTIF($A$6:$A$1505,A453)&gt;1,"같은 날짜가 또 있어요",IF(COUNT(C453:H453)&lt;COUNTA(C453:H453),"금액에 글자가 있어요",IF(COUNTA(C453:H453)=0,"금액이 비었어요",IF(COUNTIF(C453:H453,"&lt;0")&gt;0,"금액이 0보다 작아요",IF(AND(L453&lt;&gt;"",OR(NOT(ISNUMBER(L453)),L453&lt;0,L453&lt;&gt;INT(N(L453)))),"손님 수를 확인하세요",""))))))))</f>
        <v/>
      </c>
      <c r="P453">
        <f>IF(I453="","",WEEKDAY(A453,2))</f>
        <v/>
      </c>
      <c r="Q453" s="19">
        <f>IF(I453="","",A453-WEEKDAY(A453,3))</f>
        <v/>
      </c>
    </row>
    <row r="454">
      <c r="A454" s="12" t="n">
        <v>46196</v>
      </c>
      <c r="B454" s="13">
        <f>IF(ISNUMBER(A454),CHOOSE(WEEKDAY(A454),"일","월","화","수","목","금","토"),"")</f>
        <v/>
      </c>
      <c r="C454" s="14" t="n">
        <v>382700</v>
      </c>
      <c r="D454" s="14" t="n">
        <v>36500</v>
      </c>
      <c r="E454" s="14" t="n">
        <v>19700</v>
      </c>
      <c r="F454" s="14" t="n">
        <v>177500</v>
      </c>
      <c r="G454" s="14" t="n">
        <v>91800</v>
      </c>
      <c r="H454" s="14" t="n">
        <v>36800</v>
      </c>
      <c r="I454" s="15">
        <f>IF(OR(A454="",NOT(N454="")),"",SUM(C454:H454))</f>
        <v/>
      </c>
      <c r="J454" s="16">
        <f>IF(I454="","",SUM(C454:E454))</f>
        <v/>
      </c>
      <c r="K454" s="16">
        <f>IF(I454="","",SUM(F454:H454))</f>
        <v/>
      </c>
      <c r="L454" s="14" t="n">
        <v>46</v>
      </c>
      <c r="M454" s="17" t="inlineStr">
        <is>
          <t>비</t>
        </is>
      </c>
      <c r="N454" s="18">
        <f>IF(COUNTA(A454,C454:H454,L454)=0,"",IF(NOT(ISNUMBER(A454)),"날짜를 확인하세요",IF(A454&gt;TODAY(),"오늘 이후 날짜예요",IF(COUNTIF($A$6:$A$1505,A454)&gt;1,"같은 날짜가 또 있어요",IF(COUNT(C454:H454)&lt;COUNTA(C454:H454),"금액에 글자가 있어요",IF(COUNTA(C454:H454)=0,"금액이 비었어요",IF(COUNTIF(C454:H454,"&lt;0")&gt;0,"금액이 0보다 작아요",IF(AND(L454&lt;&gt;"",OR(NOT(ISNUMBER(L454)),L454&lt;0,L454&lt;&gt;INT(N(L454)))),"손님 수를 확인하세요",""))))))))</f>
        <v/>
      </c>
      <c r="P454">
        <f>IF(I454="","",WEEKDAY(A454,2))</f>
        <v/>
      </c>
      <c r="Q454" s="19">
        <f>IF(I454="","",A454-WEEKDAY(A454,3))</f>
        <v/>
      </c>
    </row>
    <row r="455">
      <c r="A455" s="12" t="n">
        <v>46197</v>
      </c>
      <c r="B455" s="13">
        <f>IF(ISNUMBER(A455),CHOOSE(WEEKDAY(A455),"일","월","화","수","목","금","토"),"")</f>
        <v/>
      </c>
      <c r="C455" s="14" t="n">
        <v>419600</v>
      </c>
      <c r="D455" s="14" t="n">
        <v>62900</v>
      </c>
      <c r="E455" s="14" t="n">
        <v>24500</v>
      </c>
      <c r="F455" s="14" t="n">
        <v>127900</v>
      </c>
      <c r="G455" s="14" t="n">
        <v>66200</v>
      </c>
      <c r="H455" s="14" t="n">
        <v>26400</v>
      </c>
      <c r="I455" s="15">
        <f>IF(OR(A455="",NOT(N455="")),"",SUM(C455:H455))</f>
        <v/>
      </c>
      <c r="J455" s="16">
        <f>IF(I455="","",SUM(C455:E455))</f>
        <v/>
      </c>
      <c r="K455" s="16">
        <f>IF(I455="","",SUM(F455:H455))</f>
        <v/>
      </c>
      <c r="L455" s="14" t="n">
        <v>49</v>
      </c>
      <c r="M455" s="17" t="n"/>
      <c r="N455" s="18">
        <f>IF(COUNTA(A455,C455:H455,L455)=0,"",IF(NOT(ISNUMBER(A455)),"날짜를 확인하세요",IF(A455&gt;TODAY(),"오늘 이후 날짜예요",IF(COUNTIF($A$6:$A$1505,A455)&gt;1,"같은 날짜가 또 있어요",IF(COUNT(C455:H455)&lt;COUNTA(C455:H455),"금액에 글자가 있어요",IF(COUNTA(C455:H455)=0,"금액이 비었어요",IF(COUNTIF(C455:H455,"&lt;0")&gt;0,"금액이 0보다 작아요",IF(AND(L455&lt;&gt;"",OR(NOT(ISNUMBER(L455)),L455&lt;0,L455&lt;&gt;INT(N(L455)))),"손님 수를 확인하세요",""))))))))</f>
        <v/>
      </c>
      <c r="P455">
        <f>IF(I455="","",WEEKDAY(A455,2))</f>
        <v/>
      </c>
      <c r="Q455" s="19">
        <f>IF(I455="","",A455-WEEKDAY(A455,3))</f>
        <v/>
      </c>
    </row>
    <row r="456">
      <c r="A456" s="12" t="n">
        <v>46198</v>
      </c>
      <c r="B456" s="13">
        <f>IF(ISNUMBER(A456),CHOOSE(WEEKDAY(A456),"일","월","화","수","목","금","토"),"")</f>
        <v/>
      </c>
      <c r="C456" s="14" t="n">
        <v>582700</v>
      </c>
      <c r="D456" s="14" t="n">
        <v>48200</v>
      </c>
      <c r="E456" s="14" t="n">
        <v>22100</v>
      </c>
      <c r="F456" s="14" t="n">
        <v>197200</v>
      </c>
      <c r="G456" s="14" t="n">
        <v>102000</v>
      </c>
      <c r="H456" s="14" t="n">
        <v>40800</v>
      </c>
      <c r="I456" s="15">
        <f>IF(OR(A456="",NOT(N456="")),"",SUM(C456:H456))</f>
        <v/>
      </c>
      <c r="J456" s="16">
        <f>IF(I456="","",SUM(C456:E456))</f>
        <v/>
      </c>
      <c r="K456" s="16">
        <f>IF(I456="","",SUM(F456:H456))</f>
        <v/>
      </c>
      <c r="L456" s="14" t="n">
        <v>64</v>
      </c>
      <c r="M456" s="17" t="n"/>
      <c r="N456" s="18">
        <f>IF(COUNTA(A456,C456:H456,L456)=0,"",IF(NOT(ISNUMBER(A456)),"날짜를 확인하세요",IF(A456&gt;TODAY(),"오늘 이후 날짜예요",IF(COUNTIF($A$6:$A$1505,A456)&gt;1,"같은 날짜가 또 있어요",IF(COUNT(C456:H456)&lt;COUNTA(C456:H456),"금액에 글자가 있어요",IF(COUNTA(C456:H456)=0,"금액이 비었어요",IF(COUNTIF(C456:H456,"&lt;0")&gt;0,"금액이 0보다 작아요",IF(AND(L456&lt;&gt;"",OR(NOT(ISNUMBER(L456)),L456&lt;0,L456&lt;&gt;INT(N(L456)))),"손님 수를 확인하세요",""))))))))</f>
        <v/>
      </c>
      <c r="P456">
        <f>IF(I456="","",WEEKDAY(A456,2))</f>
        <v/>
      </c>
      <c r="Q456" s="19">
        <f>IF(I456="","",A456-WEEKDAY(A456,3))</f>
        <v/>
      </c>
    </row>
    <row r="457">
      <c r="A457" s="12" t="n">
        <v>46199</v>
      </c>
      <c r="B457" s="13">
        <f>IF(ISNUMBER(A457),CHOOSE(WEEKDAY(A457),"일","월","화","수","목","금","토"),"")</f>
        <v/>
      </c>
      <c r="C457" s="14" t="n">
        <v>618200</v>
      </c>
      <c r="D457" s="14" t="n">
        <v>73400</v>
      </c>
      <c r="E457" s="14" t="n">
        <v>17000</v>
      </c>
      <c r="F457" s="14" t="n">
        <v>240600</v>
      </c>
      <c r="G457" s="14" t="n">
        <v>124500</v>
      </c>
      <c r="H457" s="14" t="n">
        <v>49800</v>
      </c>
      <c r="I457" s="15">
        <f>IF(OR(A457="",NOT(N457="")),"",SUM(C457:H457))</f>
        <v/>
      </c>
      <c r="J457" s="16">
        <f>IF(I457="","",SUM(C457:E457))</f>
        <v/>
      </c>
      <c r="K457" s="16">
        <f>IF(I457="","",SUM(F457:H457))</f>
        <v/>
      </c>
      <c r="L457" s="14" t="n">
        <v>72</v>
      </c>
      <c r="M457" s="17" t="n"/>
      <c r="N457" s="18">
        <f>IF(COUNTA(A457,C457:H457,L457)=0,"",IF(NOT(ISNUMBER(A457)),"날짜를 확인하세요",IF(A457&gt;TODAY(),"오늘 이후 날짜예요",IF(COUNTIF($A$6:$A$1505,A457)&gt;1,"같은 날짜가 또 있어요",IF(COUNT(C457:H457)&lt;COUNTA(C457:H457),"금액에 글자가 있어요",IF(COUNTA(C457:H457)=0,"금액이 비었어요",IF(COUNTIF(C457:H457,"&lt;0")&gt;0,"금액이 0보다 작아요",IF(AND(L457&lt;&gt;"",OR(NOT(ISNUMBER(L457)),L457&lt;0,L457&lt;&gt;INT(N(L457)))),"손님 수를 확인하세요",""))))))))</f>
        <v/>
      </c>
      <c r="P457">
        <f>IF(I457="","",WEEKDAY(A457,2))</f>
        <v/>
      </c>
      <c r="Q457" s="19">
        <f>IF(I457="","",A457-WEEKDAY(A457,3))</f>
        <v/>
      </c>
    </row>
    <row r="458">
      <c r="A458" s="12" t="n">
        <v>46200</v>
      </c>
      <c r="B458" s="13">
        <f>IF(ISNUMBER(A458),CHOOSE(WEEKDAY(A458),"일","월","화","수","목","금","토"),"")</f>
        <v/>
      </c>
      <c r="C458" s="14" t="n">
        <v>746100</v>
      </c>
      <c r="D458" s="14" t="n">
        <v>79200</v>
      </c>
      <c r="E458" s="14" t="n">
        <v>18900</v>
      </c>
      <c r="F458" s="14" t="n">
        <v>285500</v>
      </c>
      <c r="G458" s="14" t="n">
        <v>147700</v>
      </c>
      <c r="H458" s="14" t="n">
        <v>59100</v>
      </c>
      <c r="I458" s="15">
        <f>IF(OR(A458="",NOT(N458="")),"",SUM(C458:H458))</f>
        <v/>
      </c>
      <c r="J458" s="16">
        <f>IF(I458="","",SUM(C458:E458))</f>
        <v/>
      </c>
      <c r="K458" s="16">
        <f>IF(I458="","",SUM(F458:H458))</f>
        <v/>
      </c>
      <c r="L458" s="14" t="n">
        <v>85</v>
      </c>
      <c r="M458" s="17" t="n"/>
      <c r="N458" s="18">
        <f>IF(COUNTA(A458,C458:H458,L458)=0,"",IF(NOT(ISNUMBER(A458)),"날짜를 확인하세요",IF(A458&gt;TODAY(),"오늘 이후 날짜예요",IF(COUNTIF($A$6:$A$1505,A458)&gt;1,"같은 날짜가 또 있어요",IF(COUNT(C458:H458)&lt;COUNTA(C458:H458),"금액에 글자가 있어요",IF(COUNTA(C458:H458)=0,"금액이 비었어요",IF(COUNTIF(C458:H458,"&lt;0")&gt;0,"금액이 0보다 작아요",IF(AND(L458&lt;&gt;"",OR(NOT(ISNUMBER(L458)),L458&lt;0,L458&lt;&gt;INT(N(L458)))),"손님 수를 확인하세요",""))))))))</f>
        <v/>
      </c>
      <c r="P458">
        <f>IF(I458="","",WEEKDAY(A458,2))</f>
        <v/>
      </c>
      <c r="Q458" s="19">
        <f>IF(I458="","",A458-WEEKDAY(A458,3))</f>
        <v/>
      </c>
    </row>
    <row r="459">
      <c r="A459" s="12" t="n">
        <v>46202</v>
      </c>
      <c r="B459" s="13">
        <f>IF(ISNUMBER(A459),CHOOSE(WEEKDAY(A459),"일","월","화","수","목","금","토"),"")</f>
        <v/>
      </c>
      <c r="C459" s="14" t="n">
        <v>567100</v>
      </c>
      <c r="D459" s="14" t="n">
        <v>68800</v>
      </c>
      <c r="E459" s="14" t="n">
        <v>21000</v>
      </c>
      <c r="F459" s="14" t="n">
        <v>148500</v>
      </c>
      <c r="G459" s="14" t="n">
        <v>76800</v>
      </c>
      <c r="H459" s="14" t="n">
        <v>30800</v>
      </c>
      <c r="I459" s="15">
        <f>IF(OR(A459="",NOT(N459="")),"",SUM(C459:H459))</f>
        <v/>
      </c>
      <c r="J459" s="16">
        <f>IF(I459="","",SUM(C459:E459))</f>
        <v/>
      </c>
      <c r="K459" s="16">
        <f>IF(I459="","",SUM(F459:H459))</f>
        <v/>
      </c>
      <c r="L459" s="14" t="n">
        <v>61</v>
      </c>
      <c r="M459" s="17" t="n"/>
      <c r="N459" s="18">
        <f>IF(COUNTA(A459,C459:H459,L459)=0,"",IF(NOT(ISNUMBER(A459)),"날짜를 확인하세요",IF(A459&gt;TODAY(),"오늘 이후 날짜예요",IF(COUNTIF($A$6:$A$1505,A459)&gt;1,"같은 날짜가 또 있어요",IF(COUNT(C459:H459)&lt;COUNTA(C459:H459),"금액에 글자가 있어요",IF(COUNTA(C459:H459)=0,"금액이 비었어요",IF(COUNTIF(C459:H459,"&lt;0")&gt;0,"금액이 0보다 작아요",IF(AND(L459&lt;&gt;"",OR(NOT(ISNUMBER(L459)),L459&lt;0,L459&lt;&gt;INT(N(L459)))),"손님 수를 확인하세요",""))))))))</f>
        <v/>
      </c>
      <c r="P459">
        <f>IF(I459="","",WEEKDAY(A459,2))</f>
        <v/>
      </c>
      <c r="Q459" s="19">
        <f>IF(I459="","",A459-WEEKDAY(A459,3))</f>
        <v/>
      </c>
    </row>
    <row r="460">
      <c r="A460" s="12" t="n">
        <v>46203</v>
      </c>
      <c r="B460" s="13">
        <f>IF(ISNUMBER(A460),CHOOSE(WEEKDAY(A460),"일","월","화","수","목","금","토"),"")</f>
        <v/>
      </c>
      <c r="C460" s="14" t="n">
        <v>413900</v>
      </c>
      <c r="D460" s="14" t="n">
        <v>45200</v>
      </c>
      <c r="E460" s="14" t="n">
        <v>19900</v>
      </c>
      <c r="F460" s="14" t="n">
        <v>136900</v>
      </c>
      <c r="G460" s="14" t="n">
        <v>70800</v>
      </c>
      <c r="H460" s="14" t="n">
        <v>28300</v>
      </c>
      <c r="I460" s="15">
        <f>IF(OR(A460="",NOT(N460="")),"",SUM(C460:H460))</f>
        <v/>
      </c>
      <c r="J460" s="16">
        <f>IF(I460="","",SUM(C460:E460))</f>
        <v/>
      </c>
      <c r="K460" s="16">
        <f>IF(I460="","",SUM(F460:H460))</f>
        <v/>
      </c>
      <c r="L460" s="14" t="n">
        <v>48</v>
      </c>
      <c r="M460" s="17" t="n"/>
      <c r="N460" s="18">
        <f>IF(COUNTA(A460,C460:H460,L460)=0,"",IF(NOT(ISNUMBER(A460)),"날짜를 확인하세요",IF(A460&gt;TODAY(),"오늘 이후 날짜예요",IF(COUNTIF($A$6:$A$1505,A460)&gt;1,"같은 날짜가 또 있어요",IF(COUNT(C460:H460)&lt;COUNTA(C460:H460),"금액에 글자가 있어요",IF(COUNTA(C460:H460)=0,"금액이 비었어요",IF(COUNTIF(C460:H460,"&lt;0")&gt;0,"금액이 0보다 작아요",IF(AND(L460&lt;&gt;"",OR(NOT(ISNUMBER(L460)),L460&lt;0,L460&lt;&gt;INT(N(L460)))),"손님 수를 확인하세요",""))))))))</f>
        <v/>
      </c>
      <c r="P460">
        <f>IF(I460="","",WEEKDAY(A460,2))</f>
        <v/>
      </c>
      <c r="Q460" s="19">
        <f>IF(I460="","",A460-WEEKDAY(A460,3))</f>
        <v/>
      </c>
    </row>
    <row r="461">
      <c r="A461" s="12" t="n">
        <v>46204</v>
      </c>
      <c r="B461" s="13">
        <f>IF(ISNUMBER(A461),CHOOSE(WEEKDAY(A461),"일","월","화","수","목","금","토"),"")</f>
        <v/>
      </c>
      <c r="C461" s="14" t="n">
        <v>517700</v>
      </c>
      <c r="D461" s="14" t="n">
        <v>61700</v>
      </c>
      <c r="E461" s="14" t="n">
        <v>6000</v>
      </c>
      <c r="F461" s="14" t="n">
        <v>119000</v>
      </c>
      <c r="G461" s="14" t="n">
        <v>61500</v>
      </c>
      <c r="H461" s="14" t="n">
        <v>24600</v>
      </c>
      <c r="I461" s="15">
        <f>IF(OR(A461="",NOT(N461="")),"",SUM(C461:H461))</f>
        <v/>
      </c>
      <c r="J461" s="16">
        <f>IF(I461="","",SUM(C461:E461))</f>
        <v/>
      </c>
      <c r="K461" s="16">
        <f>IF(I461="","",SUM(F461:H461))</f>
        <v/>
      </c>
      <c r="L461" s="14" t="n">
        <v>55</v>
      </c>
      <c r="M461" s="17" t="n"/>
      <c r="N461" s="18">
        <f>IF(COUNTA(A461,C461:H461,L461)=0,"",IF(NOT(ISNUMBER(A461)),"날짜를 확인하세요",IF(A461&gt;TODAY(),"오늘 이후 날짜예요",IF(COUNTIF($A$6:$A$1505,A461)&gt;1,"같은 날짜가 또 있어요",IF(COUNT(C461:H461)&lt;COUNTA(C461:H461),"금액에 글자가 있어요",IF(COUNTA(C461:H461)=0,"금액이 비었어요",IF(COUNTIF(C461:H461,"&lt;0")&gt;0,"금액이 0보다 작아요",IF(AND(L461&lt;&gt;"",OR(NOT(ISNUMBER(L461)),L461&lt;0,L461&lt;&gt;INT(N(L461)))),"손님 수를 확인하세요",""))))))))</f>
        <v/>
      </c>
      <c r="P461">
        <f>IF(I461="","",WEEKDAY(A461,2))</f>
        <v/>
      </c>
      <c r="Q461" s="19">
        <f>IF(I461="","",A461-WEEKDAY(A461,3))</f>
        <v/>
      </c>
    </row>
    <row r="462">
      <c r="A462" s="12" t="n">
        <v>46205</v>
      </c>
      <c r="B462" s="13">
        <f>IF(ISNUMBER(A462),CHOOSE(WEEKDAY(A462),"일","월","화","수","목","금","토"),"")</f>
        <v/>
      </c>
      <c r="C462" s="14" t="n">
        <v>464000</v>
      </c>
      <c r="D462" s="14" t="n">
        <v>48800</v>
      </c>
      <c r="E462" s="14" t="n">
        <v>7000</v>
      </c>
      <c r="F462" s="14" t="n">
        <v>126300</v>
      </c>
      <c r="G462" s="14" t="n">
        <v>65300</v>
      </c>
      <c r="H462" s="14" t="n">
        <v>26100</v>
      </c>
      <c r="I462" s="15">
        <f>IF(OR(A462="",NOT(N462="")),"",SUM(C462:H462))</f>
        <v/>
      </c>
      <c r="J462" s="16">
        <f>IF(I462="","",SUM(C462:E462))</f>
        <v/>
      </c>
      <c r="K462" s="16">
        <f>IF(I462="","",SUM(F462:H462))</f>
        <v/>
      </c>
      <c r="L462" s="14" t="n">
        <v>49</v>
      </c>
      <c r="M462" s="17" t="n"/>
      <c r="N462" s="18">
        <f>IF(COUNTA(A462,C462:H462,L462)=0,"",IF(NOT(ISNUMBER(A462)),"날짜를 확인하세요",IF(A462&gt;TODAY(),"오늘 이후 날짜예요",IF(COUNTIF($A$6:$A$1505,A462)&gt;1,"같은 날짜가 또 있어요",IF(COUNT(C462:H462)&lt;COUNTA(C462:H462),"금액에 글자가 있어요",IF(COUNTA(C462:H462)=0,"금액이 비었어요",IF(COUNTIF(C462:H462,"&lt;0")&gt;0,"금액이 0보다 작아요",IF(AND(L462&lt;&gt;"",OR(NOT(ISNUMBER(L462)),L462&lt;0,L462&lt;&gt;INT(N(L462)))),"손님 수를 확인하세요",""))))))))</f>
        <v/>
      </c>
      <c r="P462">
        <f>IF(I462="","",WEEKDAY(A462,2))</f>
        <v/>
      </c>
      <c r="Q462" s="19">
        <f>IF(I462="","",A462-WEEKDAY(A462,3))</f>
        <v/>
      </c>
    </row>
    <row r="463">
      <c r="A463" s="12" t="n">
        <v>46206</v>
      </c>
      <c r="B463" s="13">
        <f>IF(ISNUMBER(A463),CHOOSE(WEEKDAY(A463),"일","월","화","수","목","금","토"),"")</f>
        <v/>
      </c>
      <c r="C463" s="14" t="n">
        <v>525300</v>
      </c>
      <c r="D463" s="14" t="n">
        <v>82500</v>
      </c>
      <c r="E463" s="14" t="n">
        <v>25200</v>
      </c>
      <c r="F463" s="14" t="n">
        <v>175400</v>
      </c>
      <c r="G463" s="14" t="n">
        <v>90800</v>
      </c>
      <c r="H463" s="14" t="n">
        <v>36300</v>
      </c>
      <c r="I463" s="15">
        <f>IF(OR(A463="",NOT(N463="")),"",SUM(C463:H463))</f>
        <v/>
      </c>
      <c r="J463" s="16">
        <f>IF(I463="","",SUM(C463:E463))</f>
        <v/>
      </c>
      <c r="K463" s="16">
        <f>IF(I463="","",SUM(F463:H463))</f>
        <v/>
      </c>
      <c r="L463" s="14" t="n">
        <v>61</v>
      </c>
      <c r="M463" s="17" t="n"/>
      <c r="N463" s="18">
        <f>IF(COUNTA(A463,C463:H463,L463)=0,"",IF(NOT(ISNUMBER(A463)),"날짜를 확인하세요",IF(A463&gt;TODAY(),"오늘 이후 날짜예요",IF(COUNTIF($A$6:$A$1505,A463)&gt;1,"같은 날짜가 또 있어요",IF(COUNT(C463:H463)&lt;COUNTA(C463:H463),"금액에 글자가 있어요",IF(COUNTA(C463:H463)=0,"금액이 비었어요",IF(COUNTIF(C463:H463,"&lt;0")&gt;0,"금액이 0보다 작아요",IF(AND(L463&lt;&gt;"",OR(NOT(ISNUMBER(L463)),L463&lt;0,L463&lt;&gt;INT(N(L463)))),"손님 수를 확인하세요",""))))))))</f>
        <v/>
      </c>
      <c r="P463">
        <f>IF(I463="","",WEEKDAY(A463,2))</f>
        <v/>
      </c>
      <c r="Q463" s="19">
        <f>IF(I463="","",A463-WEEKDAY(A463,3))</f>
        <v/>
      </c>
    </row>
    <row r="464">
      <c r="A464" s="12" t="n">
        <v>46207</v>
      </c>
      <c r="B464" s="13">
        <f>IF(ISNUMBER(A464),CHOOSE(WEEKDAY(A464),"일","월","화","수","목","금","토"),"")</f>
        <v/>
      </c>
      <c r="C464" s="14" t="n">
        <v>612100</v>
      </c>
      <c r="D464" s="14" t="n">
        <v>94100</v>
      </c>
      <c r="E464" s="14" t="n">
        <v>34900</v>
      </c>
      <c r="F464" s="14" t="n">
        <v>235100</v>
      </c>
      <c r="G464" s="14" t="n">
        <v>121600</v>
      </c>
      <c r="H464" s="14" t="n">
        <v>48700</v>
      </c>
      <c r="I464" s="15">
        <f>IF(OR(A464="",NOT(N464="")),"",SUM(C464:H464))</f>
        <v/>
      </c>
      <c r="J464" s="16">
        <f>IF(I464="","",SUM(C464:E464))</f>
        <v/>
      </c>
      <c r="K464" s="16">
        <f>IF(I464="","",SUM(F464:H464))</f>
        <v/>
      </c>
      <c r="L464" s="14" t="n">
        <v>74</v>
      </c>
      <c r="M464" s="17" t="n"/>
      <c r="N464" s="18">
        <f>IF(COUNTA(A464,C464:H464,L464)=0,"",IF(NOT(ISNUMBER(A464)),"날짜를 확인하세요",IF(A464&gt;TODAY(),"오늘 이후 날짜예요",IF(COUNTIF($A$6:$A$1505,A464)&gt;1,"같은 날짜가 또 있어요",IF(COUNT(C464:H464)&lt;COUNTA(C464:H464),"금액에 글자가 있어요",IF(COUNTA(C464:H464)=0,"금액이 비었어요",IF(COUNTIF(C464:H464,"&lt;0")&gt;0,"금액이 0보다 작아요",IF(AND(L464&lt;&gt;"",OR(NOT(ISNUMBER(L464)),L464&lt;0,L464&lt;&gt;INT(N(L464)))),"손님 수를 확인하세요",""))))))))</f>
        <v/>
      </c>
      <c r="P464">
        <f>IF(I464="","",WEEKDAY(A464,2))</f>
        <v/>
      </c>
      <c r="Q464" s="19">
        <f>IF(I464="","",A464-WEEKDAY(A464,3))</f>
        <v/>
      </c>
    </row>
    <row r="465">
      <c r="A465" s="12" t="n">
        <v>46209</v>
      </c>
      <c r="B465" s="13">
        <f>IF(ISNUMBER(A465),CHOOSE(WEEKDAY(A465),"일","월","화","수","목","금","토"),"")</f>
        <v/>
      </c>
      <c r="C465" s="14" t="n">
        <v>566300</v>
      </c>
      <c r="D465" s="14" t="n">
        <v>58900</v>
      </c>
      <c r="E465" s="14" t="n">
        <v>13000</v>
      </c>
      <c r="F465" s="14" t="n">
        <v>152400</v>
      </c>
      <c r="G465" s="14" t="n">
        <v>78800</v>
      </c>
      <c r="H465" s="14" t="n">
        <v>31600</v>
      </c>
      <c r="I465" s="15">
        <f>IF(OR(A465="",NOT(N465="")),"",SUM(C465:H465))</f>
        <v/>
      </c>
      <c r="J465" s="16">
        <f>IF(I465="","",SUM(C465:E465))</f>
        <v/>
      </c>
      <c r="K465" s="16">
        <f>IF(I465="","",SUM(F465:H465))</f>
        <v/>
      </c>
      <c r="L465" s="14" t="n">
        <v>60</v>
      </c>
      <c r="M465" s="17" t="n"/>
      <c r="N465" s="18">
        <f>IF(COUNTA(A465,C465:H465,L465)=0,"",IF(NOT(ISNUMBER(A465)),"날짜를 확인하세요",IF(A465&gt;TODAY(),"오늘 이후 날짜예요",IF(COUNTIF($A$6:$A$1505,A465)&gt;1,"같은 날짜가 또 있어요",IF(COUNT(C465:H465)&lt;COUNTA(C465:H465),"금액에 글자가 있어요",IF(COUNTA(C465:H465)=0,"금액이 비었어요",IF(COUNTIF(C465:H465,"&lt;0")&gt;0,"금액이 0보다 작아요",IF(AND(L465&lt;&gt;"",OR(NOT(ISNUMBER(L465)),L465&lt;0,L465&lt;&gt;INT(N(L465)))),"손님 수를 확인하세요",""))))))))</f>
        <v/>
      </c>
      <c r="P465">
        <f>IF(I465="","",WEEKDAY(A465,2))</f>
        <v/>
      </c>
      <c r="Q465" s="19">
        <f>IF(I465="","",A465-WEEKDAY(A465,3))</f>
        <v/>
      </c>
    </row>
    <row r="466">
      <c r="A466" s="12" t="n">
        <v>46210</v>
      </c>
      <c r="B466" s="13">
        <f>IF(ISNUMBER(A466),CHOOSE(WEEKDAY(A466),"일","월","화","수","목","금","토"),"")</f>
        <v/>
      </c>
      <c r="C466" s="14" t="n">
        <v>669800</v>
      </c>
      <c r="D466" s="14" t="n">
        <v>84000</v>
      </c>
      <c r="E466" s="14" t="n">
        <v>2000</v>
      </c>
      <c r="F466" s="14" t="n">
        <v>159600</v>
      </c>
      <c r="G466" s="14" t="n">
        <v>82600</v>
      </c>
      <c r="H466" s="14" t="n">
        <v>33000</v>
      </c>
      <c r="I466" s="15">
        <f>IF(OR(A466="",NOT(N466="")),"",SUM(C466:H466))</f>
        <v/>
      </c>
      <c r="J466" s="16">
        <f>IF(I466="","",SUM(C466:E466))</f>
        <v/>
      </c>
      <c r="K466" s="16">
        <f>IF(I466="","",SUM(F466:H466))</f>
        <v/>
      </c>
      <c r="L466" s="14" t="n">
        <v>69</v>
      </c>
      <c r="M466" s="17" t="n"/>
      <c r="N466" s="18">
        <f>IF(COUNTA(A466,C466:H466,L466)=0,"",IF(NOT(ISNUMBER(A466)),"날짜를 확인하세요",IF(A466&gt;TODAY(),"오늘 이후 날짜예요",IF(COUNTIF($A$6:$A$1505,A466)&gt;1,"같은 날짜가 또 있어요",IF(COUNT(C466:H466)&lt;COUNTA(C466:H466),"금액에 글자가 있어요",IF(COUNTA(C466:H466)=0,"금액이 비었어요",IF(COUNTIF(C466:H466,"&lt;0")&gt;0,"금액이 0보다 작아요",IF(AND(L466&lt;&gt;"",OR(NOT(ISNUMBER(L466)),L466&lt;0,L466&lt;&gt;INT(N(L466)))),"손님 수를 확인하세요",""))))))))</f>
        <v/>
      </c>
      <c r="P466">
        <f>IF(I466="","",WEEKDAY(A466,2))</f>
        <v/>
      </c>
      <c r="Q466" s="19">
        <f>IF(I466="","",A466-WEEKDAY(A466,3))</f>
        <v/>
      </c>
    </row>
    <row r="467">
      <c r="A467" s="12" t="n">
        <v>46211</v>
      </c>
      <c r="B467" s="13">
        <f>IF(ISNUMBER(A467),CHOOSE(WEEKDAY(A467),"일","월","화","수","목","금","토"),"")</f>
        <v/>
      </c>
      <c r="C467" s="14" t="n">
        <v>451000</v>
      </c>
      <c r="D467" s="14" t="n">
        <v>48000</v>
      </c>
      <c r="E467" s="14" t="n">
        <v>16200</v>
      </c>
      <c r="F467" s="14" t="n">
        <v>126600</v>
      </c>
      <c r="G467" s="14" t="n">
        <v>65500</v>
      </c>
      <c r="H467" s="14" t="n">
        <v>26200</v>
      </c>
      <c r="I467" s="15">
        <f>IF(OR(A467="",NOT(N467="")),"",SUM(C467:H467))</f>
        <v/>
      </c>
      <c r="J467" s="16">
        <f>IF(I467="","",SUM(C467:E467))</f>
        <v/>
      </c>
      <c r="K467" s="16">
        <f>IF(I467="","",SUM(F467:H467))</f>
        <v/>
      </c>
      <c r="L467" s="14" t="n">
        <v>48</v>
      </c>
      <c r="M467" s="17" t="n"/>
      <c r="N467" s="18">
        <f>IF(COUNTA(A467,C467:H467,L467)=0,"",IF(NOT(ISNUMBER(A467)),"날짜를 확인하세요",IF(A467&gt;TODAY(),"오늘 이후 날짜예요",IF(COUNTIF($A$6:$A$1505,A467)&gt;1,"같은 날짜가 또 있어요",IF(COUNT(C467:H467)&lt;COUNTA(C467:H467),"금액에 글자가 있어요",IF(COUNTA(C467:H467)=0,"금액이 비었어요",IF(COUNTIF(C467:H467,"&lt;0")&gt;0,"금액이 0보다 작아요",IF(AND(L467&lt;&gt;"",OR(NOT(ISNUMBER(L467)),L467&lt;0,L467&lt;&gt;INT(N(L467)))),"손님 수를 확인하세요",""))))))))</f>
        <v/>
      </c>
      <c r="P467">
        <f>IF(I467="","",WEEKDAY(A467,2))</f>
        <v/>
      </c>
      <c r="Q467" s="19">
        <f>IF(I467="","",A467-WEEKDAY(A467,3))</f>
        <v/>
      </c>
    </row>
    <row r="468">
      <c r="A468" s="12" t="n">
        <v>46212</v>
      </c>
      <c r="B468" s="13">
        <f>IF(ISNUMBER(A468),CHOOSE(WEEKDAY(A468),"일","월","화","수","목","금","토"),"")</f>
        <v/>
      </c>
      <c r="C468" s="14" t="n">
        <v>480400</v>
      </c>
      <c r="D468" s="14" t="n">
        <v>40400</v>
      </c>
      <c r="E468" s="14" t="n">
        <v>15900</v>
      </c>
      <c r="F468" s="14" t="n">
        <v>151300</v>
      </c>
      <c r="G468" s="14" t="n">
        <v>78200</v>
      </c>
      <c r="H468" s="14" t="n">
        <v>31300</v>
      </c>
      <c r="I468" s="15">
        <f>IF(OR(A468="",NOT(N468="")),"",SUM(C468:H468))</f>
        <v/>
      </c>
      <c r="J468" s="16">
        <f>IF(I468="","",SUM(C468:E468))</f>
        <v/>
      </c>
      <c r="K468" s="16">
        <f>IF(I468="","",SUM(F468:H468))</f>
        <v/>
      </c>
      <c r="L468" s="14" t="n">
        <v>52</v>
      </c>
      <c r="M468" s="17" t="n"/>
      <c r="N468" s="18">
        <f>IF(COUNTA(A468,C468:H468,L468)=0,"",IF(NOT(ISNUMBER(A468)),"날짜를 확인하세요",IF(A468&gt;TODAY(),"오늘 이후 날짜예요",IF(COUNTIF($A$6:$A$1505,A468)&gt;1,"같은 날짜가 또 있어요",IF(COUNT(C468:H468)&lt;COUNTA(C468:H468),"금액에 글자가 있어요",IF(COUNTA(C468:H468)=0,"금액이 비었어요",IF(COUNTIF(C468:H468,"&lt;0")&gt;0,"금액이 0보다 작아요",IF(AND(L468&lt;&gt;"",OR(NOT(ISNUMBER(L468)),L468&lt;0,L468&lt;&gt;INT(N(L468)))),"손님 수를 확인하세요",""))))))))</f>
        <v/>
      </c>
      <c r="P468">
        <f>IF(I468="","",WEEKDAY(A468,2))</f>
        <v/>
      </c>
      <c r="Q468" s="19">
        <f>IF(I468="","",A468-WEEKDAY(A468,3))</f>
        <v/>
      </c>
    </row>
    <row r="469">
      <c r="A469" s="12" t="n">
        <v>46213</v>
      </c>
      <c r="B469" s="13">
        <f>IF(ISNUMBER(A469),CHOOSE(WEEKDAY(A469),"일","월","화","수","목","금","토"),"")</f>
        <v/>
      </c>
      <c r="C469" s="14" t="n">
        <v>476300</v>
      </c>
      <c r="D469" s="14" t="n">
        <v>33700</v>
      </c>
      <c r="E469" s="14" t="n">
        <v>18900</v>
      </c>
      <c r="F469" s="14" t="n">
        <v>264800</v>
      </c>
      <c r="G469" s="14" t="n">
        <v>137000</v>
      </c>
      <c r="H469" s="14" t="n">
        <v>54800</v>
      </c>
      <c r="I469" s="15">
        <f>IF(OR(A469="",NOT(N469="")),"",SUM(C469:H469))</f>
        <v/>
      </c>
      <c r="J469" s="16">
        <f>IF(I469="","",SUM(C469:E469))</f>
        <v/>
      </c>
      <c r="K469" s="16">
        <f>IF(I469="","",SUM(F469:H469))</f>
        <v/>
      </c>
      <c r="L469" s="14" t="n">
        <v>61</v>
      </c>
      <c r="M469" s="17" t="inlineStr">
        <is>
          <t>비</t>
        </is>
      </c>
      <c r="N469" s="18">
        <f>IF(COUNTA(A469,C469:H469,L469)=0,"",IF(NOT(ISNUMBER(A469)),"날짜를 확인하세요",IF(A469&gt;TODAY(),"오늘 이후 날짜예요",IF(COUNTIF($A$6:$A$1505,A469)&gt;1,"같은 날짜가 또 있어요",IF(COUNT(C469:H469)&lt;COUNTA(C469:H469),"금액에 글자가 있어요",IF(COUNTA(C469:H469)=0,"금액이 비었어요",IF(COUNTIF(C469:H469,"&lt;0")&gt;0,"금액이 0보다 작아요",IF(AND(L469&lt;&gt;"",OR(NOT(ISNUMBER(L469)),L469&lt;0,L469&lt;&gt;INT(N(L469)))),"손님 수를 확인하세요",""))))))))</f>
        <v/>
      </c>
      <c r="P469">
        <f>IF(I469="","",WEEKDAY(A469,2))</f>
        <v/>
      </c>
      <c r="Q469" s="19">
        <f>IF(I469="","",A469-WEEKDAY(A469,3))</f>
        <v/>
      </c>
    </row>
    <row r="470">
      <c r="A470" s="12" t="n">
        <v>46214</v>
      </c>
      <c r="B470" s="13">
        <f>IF(ISNUMBER(A470),CHOOSE(WEEKDAY(A470),"일","월","화","수","목","금","토"),"")</f>
        <v/>
      </c>
      <c r="C470" s="14" t="n">
        <v>559500</v>
      </c>
      <c r="D470" s="14" t="n">
        <v>67000</v>
      </c>
      <c r="E470" s="14" t="n">
        <v>21700</v>
      </c>
      <c r="F470" s="14" t="n">
        <v>226700</v>
      </c>
      <c r="G470" s="14" t="n">
        <v>117200</v>
      </c>
      <c r="H470" s="14" t="n">
        <v>46900</v>
      </c>
      <c r="I470" s="15">
        <f>IF(OR(A470="",NOT(N470="")),"",SUM(C470:H470))</f>
        <v/>
      </c>
      <c r="J470" s="16">
        <f>IF(I470="","",SUM(C470:E470))</f>
        <v/>
      </c>
      <c r="K470" s="16">
        <f>IF(I470="","",SUM(F470:H470))</f>
        <v/>
      </c>
      <c r="L470" s="14" t="n">
        <v>66</v>
      </c>
      <c r="M470" s="17" t="n"/>
      <c r="N470" s="18">
        <f>IF(COUNTA(A470,C470:H470,L470)=0,"",IF(NOT(ISNUMBER(A470)),"날짜를 확인하세요",IF(A470&gt;TODAY(),"오늘 이후 날짜예요",IF(COUNTIF($A$6:$A$1505,A470)&gt;1,"같은 날짜가 또 있어요",IF(COUNT(C470:H470)&lt;COUNTA(C470:H470),"금액에 글자가 있어요",IF(COUNTA(C470:H470)=0,"금액이 비었어요",IF(COUNTIF(C470:H470,"&lt;0")&gt;0,"금액이 0보다 작아요",IF(AND(L470&lt;&gt;"",OR(NOT(ISNUMBER(L470)),L470&lt;0,L470&lt;&gt;INT(N(L470)))),"손님 수를 확인하세요",""))))))))</f>
        <v/>
      </c>
      <c r="P470">
        <f>IF(I470="","",WEEKDAY(A470,2))</f>
        <v/>
      </c>
      <c r="Q470" s="19">
        <f>IF(I470="","",A470-WEEKDAY(A470,3))</f>
        <v/>
      </c>
    </row>
    <row r="471">
      <c r="A471" s="12" t="n">
        <v>46216</v>
      </c>
      <c r="B471" s="13">
        <f>IF(ISNUMBER(A471),CHOOSE(WEEKDAY(A471),"일","월","화","수","목","금","토"),"")</f>
        <v/>
      </c>
      <c r="C471" s="14" t="n">
        <v>443400</v>
      </c>
      <c r="D471" s="14" t="n">
        <v>35900</v>
      </c>
      <c r="E471" s="14" t="n">
        <v>3700</v>
      </c>
      <c r="F471" s="14" t="n">
        <v>124700</v>
      </c>
      <c r="G471" s="14" t="n">
        <v>64500</v>
      </c>
      <c r="H471" s="14" t="n">
        <v>25800</v>
      </c>
      <c r="I471" s="15">
        <f>IF(OR(A471="",NOT(N471="")),"",SUM(C471:H471))</f>
        <v/>
      </c>
      <c r="J471" s="16">
        <f>IF(I471="","",SUM(C471:E471))</f>
        <v/>
      </c>
      <c r="K471" s="16">
        <f>IF(I471="","",SUM(F471:H471))</f>
        <v/>
      </c>
      <c r="L471" s="14" t="n">
        <v>46</v>
      </c>
      <c r="M471" s="17" t="n"/>
      <c r="N471" s="18">
        <f>IF(COUNTA(A471,C471:H471,L471)=0,"",IF(NOT(ISNUMBER(A471)),"날짜를 확인하세요",IF(A471&gt;TODAY(),"오늘 이후 날짜예요",IF(COUNTIF($A$6:$A$1505,A471)&gt;1,"같은 날짜가 또 있어요",IF(COUNT(C471:H471)&lt;COUNTA(C471:H471),"금액에 글자가 있어요",IF(COUNTA(C471:H471)=0,"금액이 비었어요",IF(COUNTIF(C471:H471,"&lt;0")&gt;0,"금액이 0보다 작아요",IF(AND(L471&lt;&gt;"",OR(NOT(ISNUMBER(L471)),L471&lt;0,L471&lt;&gt;INT(N(L471)))),"손님 수를 확인하세요",""))))))))</f>
        <v/>
      </c>
      <c r="P471">
        <f>IF(I471="","",WEEKDAY(A471,2))</f>
        <v/>
      </c>
      <c r="Q471" s="19">
        <f>IF(I471="","",A471-WEEKDAY(A471,3))</f>
        <v/>
      </c>
    </row>
    <row r="472">
      <c r="A472" s="12" t="n">
        <v>46217</v>
      </c>
      <c r="B472" s="13">
        <f>IF(ISNUMBER(A472),CHOOSE(WEEKDAY(A472),"일","월","화","수","목","금","토"),"")</f>
        <v/>
      </c>
      <c r="C472" s="14" t="n">
        <v>430800</v>
      </c>
      <c r="D472" s="14" t="n">
        <v>67000</v>
      </c>
      <c r="E472" s="14" t="n">
        <v>20200</v>
      </c>
      <c r="F472" s="14" t="n">
        <v>201300</v>
      </c>
      <c r="G472" s="14" t="n">
        <v>104100</v>
      </c>
      <c r="H472" s="14" t="n">
        <v>41600</v>
      </c>
      <c r="I472" s="15">
        <f>IF(OR(A472="",NOT(N472="")),"",SUM(C472:H472))</f>
        <v/>
      </c>
      <c r="J472" s="16">
        <f>IF(I472="","",SUM(C472:E472))</f>
        <v/>
      </c>
      <c r="K472" s="16">
        <f>IF(I472="","",SUM(F472:H472))</f>
        <v/>
      </c>
      <c r="L472" s="14" t="n">
        <v>54</v>
      </c>
      <c r="M472" s="17" t="inlineStr">
        <is>
          <t>비</t>
        </is>
      </c>
      <c r="N472" s="18">
        <f>IF(COUNTA(A472,C472:H472,L472)=0,"",IF(NOT(ISNUMBER(A472)),"날짜를 확인하세요",IF(A472&gt;TODAY(),"오늘 이후 날짜예요",IF(COUNTIF($A$6:$A$1505,A472)&gt;1,"같은 날짜가 또 있어요",IF(COUNT(C472:H472)&lt;COUNTA(C472:H472),"금액에 글자가 있어요",IF(COUNTA(C472:H472)=0,"금액이 비었어요",IF(COUNTIF(C472:H472,"&lt;0")&gt;0,"금액이 0보다 작아요",IF(AND(L472&lt;&gt;"",OR(NOT(ISNUMBER(L472)),L472&lt;0,L472&lt;&gt;INT(N(L472)))),"손님 수를 확인하세요",""))))))))</f>
        <v/>
      </c>
      <c r="P472">
        <f>IF(I472="","",WEEKDAY(A472,2))</f>
        <v/>
      </c>
      <c r="Q472" s="19">
        <f>IF(I472="","",A472-WEEKDAY(A472,3))</f>
        <v/>
      </c>
    </row>
    <row r="473">
      <c r="A473" s="12" t="n">
        <v>46218</v>
      </c>
      <c r="B473" s="13">
        <f>IF(ISNUMBER(A473),CHOOSE(WEEKDAY(A473),"일","월","화","수","목","금","토"),"")</f>
        <v/>
      </c>
      <c r="C473" s="14" t="n">
        <v>470800</v>
      </c>
      <c r="D473" s="14" t="n">
        <v>64600</v>
      </c>
      <c r="E473" s="14" t="n">
        <v>1600</v>
      </c>
      <c r="F473" s="14" t="n">
        <v>153700</v>
      </c>
      <c r="G473" s="14" t="n">
        <v>79500</v>
      </c>
      <c r="H473" s="14" t="n">
        <v>31800</v>
      </c>
      <c r="I473" s="15">
        <f>IF(OR(A473="",NOT(N473="")),"",SUM(C473:H473))</f>
        <v/>
      </c>
      <c r="J473" s="16">
        <f>IF(I473="","",SUM(C473:E473))</f>
        <v/>
      </c>
      <c r="K473" s="16">
        <f>IF(I473="","",SUM(F473:H473))</f>
        <v/>
      </c>
      <c r="L473" s="14" t="n">
        <v>53</v>
      </c>
      <c r="M473" s="17" t="n"/>
      <c r="N473" s="18">
        <f>IF(COUNTA(A473,C473:H473,L473)=0,"",IF(NOT(ISNUMBER(A473)),"날짜를 확인하세요",IF(A473&gt;TODAY(),"오늘 이후 날짜예요",IF(COUNTIF($A$6:$A$1505,A473)&gt;1,"같은 날짜가 또 있어요",IF(COUNT(C473:H473)&lt;COUNTA(C473:H473),"금액에 글자가 있어요",IF(COUNTA(C473:H473)=0,"금액이 비었어요",IF(COUNTIF(C473:H473,"&lt;0")&gt;0,"금액이 0보다 작아요",IF(AND(L473&lt;&gt;"",OR(NOT(ISNUMBER(L473)),L473&lt;0,L473&lt;&gt;INT(N(L473)))),"손님 수를 확인하세요",""))))))))</f>
        <v/>
      </c>
      <c r="P473">
        <f>IF(I473="","",WEEKDAY(A473,2))</f>
        <v/>
      </c>
      <c r="Q473" s="19">
        <f>IF(I473="","",A473-WEEKDAY(A473,3))</f>
        <v/>
      </c>
    </row>
    <row r="474">
      <c r="A474" s="12" t="n">
        <v>46219</v>
      </c>
      <c r="B474" s="13">
        <f>IF(ISNUMBER(A474),CHOOSE(WEEKDAY(A474),"일","월","화","수","목","금","토"),"")</f>
        <v/>
      </c>
      <c r="C474" s="14" t="n">
        <v>638700</v>
      </c>
      <c r="D474" s="14" t="n">
        <v>64900</v>
      </c>
      <c r="E474" s="14" t="n">
        <v>16500</v>
      </c>
      <c r="F474" s="14" t="n">
        <v>160600</v>
      </c>
      <c r="G474" s="14" t="n">
        <v>83100</v>
      </c>
      <c r="H474" s="14" t="n">
        <v>33200</v>
      </c>
      <c r="I474" s="15">
        <f>IF(OR(A474="",NOT(N474="")),"",SUM(C474:H474))</f>
        <v/>
      </c>
      <c r="J474" s="16">
        <f>IF(I474="","",SUM(C474:E474))</f>
        <v/>
      </c>
      <c r="K474" s="16">
        <f>IF(I474="","",SUM(F474:H474))</f>
        <v/>
      </c>
      <c r="L474" s="14" t="n">
        <v>67</v>
      </c>
      <c r="M474" s="17" t="n"/>
      <c r="N474" s="18">
        <f>IF(COUNTA(A474,C474:H474,L474)=0,"",IF(NOT(ISNUMBER(A474)),"날짜를 확인하세요",IF(A474&gt;TODAY(),"오늘 이후 날짜예요",IF(COUNTIF($A$6:$A$1505,A474)&gt;1,"같은 날짜가 또 있어요",IF(COUNT(C474:H474)&lt;COUNTA(C474:H474),"금액에 글자가 있어요",IF(COUNTA(C474:H474)=0,"금액이 비었어요",IF(COUNTIF(C474:H474,"&lt;0")&gt;0,"금액이 0보다 작아요",IF(AND(L474&lt;&gt;"",OR(NOT(ISNUMBER(L474)),L474&lt;0,L474&lt;&gt;INT(N(L474)))),"손님 수를 확인하세요",""))))))))</f>
        <v/>
      </c>
      <c r="P474">
        <f>IF(I474="","",WEEKDAY(A474,2))</f>
        <v/>
      </c>
      <c r="Q474" s="19">
        <f>IF(I474="","",A474-WEEKDAY(A474,3))</f>
        <v/>
      </c>
    </row>
    <row r="475">
      <c r="A475" s="12" t="n">
        <v>46220</v>
      </c>
      <c r="B475" s="13">
        <f>IF(ISNUMBER(A475),CHOOSE(WEEKDAY(A475),"일","월","화","수","목","금","토"),"")</f>
        <v/>
      </c>
      <c r="C475" s="14" t="n">
        <v>470400</v>
      </c>
      <c r="D475" s="14" t="n">
        <v>53700</v>
      </c>
      <c r="E475" s="14" t="n">
        <v>17900</v>
      </c>
      <c r="F475" s="14" t="n">
        <v>203300</v>
      </c>
      <c r="G475" s="14" t="n">
        <v>105200</v>
      </c>
      <c r="H475" s="14" t="n">
        <v>42000</v>
      </c>
      <c r="I475" s="15">
        <f>IF(OR(A475="",NOT(N475="")),"",SUM(C475:H475))</f>
        <v/>
      </c>
      <c r="J475" s="16">
        <f>IF(I475="","",SUM(C475:E475))</f>
        <v/>
      </c>
      <c r="K475" s="16">
        <f>IF(I475="","",SUM(F475:H475))</f>
        <v/>
      </c>
      <c r="L475" s="14" t="n">
        <v>56</v>
      </c>
      <c r="M475" s="17" t="n"/>
      <c r="N475" s="18">
        <f>IF(COUNTA(A475,C475:H475,L475)=0,"",IF(NOT(ISNUMBER(A475)),"날짜를 확인하세요",IF(A475&gt;TODAY(),"오늘 이후 날짜예요",IF(COUNTIF($A$6:$A$1505,A475)&gt;1,"같은 날짜가 또 있어요",IF(COUNT(C475:H475)&lt;COUNTA(C475:H475),"금액에 글자가 있어요",IF(COUNTA(C475:H475)=0,"금액이 비었어요",IF(COUNTIF(C475:H475,"&lt;0")&gt;0,"금액이 0보다 작아요",IF(AND(L475&lt;&gt;"",OR(NOT(ISNUMBER(L475)),L475&lt;0,L475&lt;&gt;INT(N(L475)))),"손님 수를 확인하세요",""))))))))</f>
        <v/>
      </c>
      <c r="P475">
        <f>IF(I475="","",WEEKDAY(A475,2))</f>
        <v/>
      </c>
      <c r="Q475" s="19">
        <f>IF(I475="","",A475-WEEKDAY(A475,3))</f>
        <v/>
      </c>
    </row>
    <row r="476">
      <c r="A476" s="12" t="n">
        <v>46221</v>
      </c>
      <c r="B476" s="13">
        <f>IF(ISNUMBER(A476),CHOOSE(WEEKDAY(A476),"일","월","화","수","목","금","토"),"")</f>
        <v/>
      </c>
      <c r="C476" s="14" t="n">
        <v>821600</v>
      </c>
      <c r="D476" s="14" t="n">
        <v>76400</v>
      </c>
      <c r="E476" s="14" t="n">
        <v>2800</v>
      </c>
      <c r="F476" s="14" t="n">
        <v>225700</v>
      </c>
      <c r="G476" s="14" t="n">
        <v>116800</v>
      </c>
      <c r="H476" s="14" t="n">
        <v>46700</v>
      </c>
      <c r="I476" s="15">
        <f>IF(OR(A476="",NOT(N476="")),"",SUM(C476:H476))</f>
        <v/>
      </c>
      <c r="J476" s="16">
        <f>IF(I476="","",SUM(C476:E476))</f>
        <v/>
      </c>
      <c r="K476" s="16">
        <f>IF(I476="","",SUM(F476:H476))</f>
        <v/>
      </c>
      <c r="L476" s="14" t="n">
        <v>87</v>
      </c>
      <c r="M476" s="17" t="n"/>
      <c r="N476" s="18">
        <f>IF(COUNTA(A476,C476:H476,L476)=0,"",IF(NOT(ISNUMBER(A476)),"날짜를 확인하세요",IF(A476&gt;TODAY(),"오늘 이후 날짜예요",IF(COUNTIF($A$6:$A$1505,A476)&gt;1,"같은 날짜가 또 있어요",IF(COUNT(C476:H476)&lt;COUNTA(C476:H476),"금액에 글자가 있어요",IF(COUNTA(C476:H476)=0,"금액이 비었어요",IF(COUNTIF(C476:H476,"&lt;0")&gt;0,"금액이 0보다 작아요",IF(AND(L476&lt;&gt;"",OR(NOT(ISNUMBER(L476)),L476&lt;0,L476&lt;&gt;INT(N(L476)))),"손님 수를 확인하세요",""))))))))</f>
        <v/>
      </c>
      <c r="P476">
        <f>IF(I476="","",WEEKDAY(A476,2))</f>
        <v/>
      </c>
      <c r="Q476" s="19">
        <f>IF(I476="","",A476-WEEKDAY(A476,3))</f>
        <v/>
      </c>
    </row>
    <row r="477">
      <c r="A477" s="12" t="n">
        <v>46223</v>
      </c>
      <c r="B477" s="13">
        <f>IF(ISNUMBER(A477),CHOOSE(WEEKDAY(A477),"일","월","화","수","목","금","토"),"")</f>
        <v/>
      </c>
      <c r="C477" s="14" t="n">
        <v>624100</v>
      </c>
      <c r="D477" s="14" t="n">
        <v>94600</v>
      </c>
      <c r="E477" s="14" t="n">
        <v>13800</v>
      </c>
      <c r="F477" s="14" t="n">
        <v>149400</v>
      </c>
      <c r="G477" s="14" t="n">
        <v>77200</v>
      </c>
      <c r="H477" s="14" t="n">
        <v>30900</v>
      </c>
      <c r="I477" s="15">
        <f>IF(OR(A477="",NOT(N477="")),"",SUM(C477:H477))</f>
        <v/>
      </c>
      <c r="J477" s="16">
        <f>IF(I477="","",SUM(C477:E477))</f>
        <v/>
      </c>
      <c r="K477" s="16">
        <f>IF(I477="","",SUM(F477:H477))</f>
        <v/>
      </c>
      <c r="L477" s="14" t="n">
        <v>69</v>
      </c>
      <c r="M477" s="17" t="n"/>
      <c r="N477" s="18">
        <f>IF(COUNTA(A477,C477:H477,L477)=0,"",IF(NOT(ISNUMBER(A477)),"날짜를 확인하세요",IF(A477&gt;TODAY(),"오늘 이후 날짜예요",IF(COUNTIF($A$6:$A$1505,A477)&gt;1,"같은 날짜가 또 있어요",IF(COUNT(C477:H477)&lt;COUNTA(C477:H477),"금액에 글자가 있어요",IF(COUNTA(C477:H477)=0,"금액이 비었어요",IF(COUNTIF(C477:H477,"&lt;0")&gt;0,"금액이 0보다 작아요",IF(AND(L477&lt;&gt;"",OR(NOT(ISNUMBER(L477)),L477&lt;0,L477&lt;&gt;INT(N(L477)))),"손님 수를 확인하세요",""))))))))</f>
        <v/>
      </c>
      <c r="P477">
        <f>IF(I477="","",WEEKDAY(A477,2))</f>
        <v/>
      </c>
      <c r="Q477" s="19">
        <f>IF(I477="","",A477-WEEKDAY(A477,3))</f>
        <v/>
      </c>
    </row>
    <row r="478">
      <c r="A478" s="12" t="n">
        <v>46224</v>
      </c>
      <c r="B478" s="13">
        <f>IF(ISNUMBER(A478),CHOOSE(WEEKDAY(A478),"일","월","화","수","목","금","토"),"")</f>
        <v/>
      </c>
      <c r="C478" s="14" t="n">
        <v>415900</v>
      </c>
      <c r="D478" s="14" t="n">
        <v>59200</v>
      </c>
      <c r="E478" s="14" t="n">
        <v>23000</v>
      </c>
      <c r="F478" s="14" t="n">
        <v>115400</v>
      </c>
      <c r="G478" s="14" t="n">
        <v>59700</v>
      </c>
      <c r="H478" s="14" t="n">
        <v>23800</v>
      </c>
      <c r="I478" s="15">
        <f>IF(OR(A478="",NOT(N478="")),"",SUM(C478:H478))</f>
        <v/>
      </c>
      <c r="J478" s="16">
        <f>IF(I478="","",SUM(C478:E478))</f>
        <v/>
      </c>
      <c r="K478" s="16">
        <f>IF(I478="","",SUM(F478:H478))</f>
        <v/>
      </c>
      <c r="L478" s="14" t="n">
        <v>49</v>
      </c>
      <c r="M478" s="17" t="n"/>
      <c r="N478" s="18">
        <f>IF(COUNTA(A478,C478:H478,L478)=0,"",IF(NOT(ISNUMBER(A478)),"날짜를 확인하세요",IF(A478&gt;TODAY(),"오늘 이후 날짜예요",IF(COUNTIF($A$6:$A$1505,A478)&gt;1,"같은 날짜가 또 있어요",IF(COUNT(C478:H478)&lt;COUNTA(C478:H478),"금액에 글자가 있어요",IF(COUNTA(C478:H478)=0,"금액이 비었어요",IF(COUNTIF(C478:H478,"&lt;0")&gt;0,"금액이 0보다 작아요",IF(AND(L478&lt;&gt;"",OR(NOT(ISNUMBER(L478)),L478&lt;0,L478&lt;&gt;INT(N(L478)))),"손님 수를 확인하세요",""))))))))</f>
        <v/>
      </c>
      <c r="P478">
        <f>IF(I478="","",WEEKDAY(A478,2))</f>
        <v/>
      </c>
      <c r="Q478" s="19">
        <f>IF(I478="","",A478-WEEKDAY(A478,3))</f>
        <v/>
      </c>
    </row>
    <row r="479">
      <c r="A479" s="12" t="n">
        <v>46225</v>
      </c>
      <c r="B479" s="13">
        <f>IF(ISNUMBER(A479),CHOOSE(WEEKDAY(A479),"일","월","화","수","목","금","토"),"")</f>
        <v/>
      </c>
      <c r="C479" s="14" t="n">
        <v>468000</v>
      </c>
      <c r="D479" s="14" t="n">
        <v>65900</v>
      </c>
      <c r="E479" s="14" t="n">
        <v>27000</v>
      </c>
      <c r="F479" s="14" t="n">
        <v>116900</v>
      </c>
      <c r="G479" s="14" t="n">
        <v>60500</v>
      </c>
      <c r="H479" s="14" t="n">
        <v>24200</v>
      </c>
      <c r="I479" s="15">
        <f>IF(OR(A479="",NOT(N479="")),"",SUM(C479:H479))</f>
        <v/>
      </c>
      <c r="J479" s="16">
        <f>IF(I479="","",SUM(C479:E479))</f>
        <v/>
      </c>
      <c r="K479" s="16">
        <f>IF(I479="","",SUM(F479:H479))</f>
        <v/>
      </c>
      <c r="L479" s="14" t="n">
        <v>51</v>
      </c>
      <c r="M479" s="17" t="n"/>
      <c r="N479" s="18">
        <f>IF(COUNTA(A479,C479:H479,L479)=0,"",IF(NOT(ISNUMBER(A479)),"날짜를 확인하세요",IF(A479&gt;TODAY(),"오늘 이후 날짜예요",IF(COUNTIF($A$6:$A$1505,A479)&gt;1,"같은 날짜가 또 있어요",IF(COUNT(C479:H479)&lt;COUNTA(C479:H479),"금액에 글자가 있어요",IF(COUNTA(C479:H479)=0,"금액이 비었어요",IF(COUNTIF(C479:H479,"&lt;0")&gt;0,"금액이 0보다 작아요",IF(AND(L479&lt;&gt;"",OR(NOT(ISNUMBER(L479)),L479&lt;0,L479&lt;&gt;INT(N(L479)))),"손님 수를 확인하세요",""))))))))</f>
        <v/>
      </c>
      <c r="P479">
        <f>IF(I479="","",WEEKDAY(A479,2))</f>
        <v/>
      </c>
      <c r="Q479" s="19">
        <f>IF(I479="","",A479-WEEKDAY(A479,3))</f>
        <v/>
      </c>
    </row>
    <row r="480">
      <c r="A480" s="12" t="n">
        <v>46226</v>
      </c>
      <c r="B480" s="13">
        <f>IF(ISNUMBER(A480),CHOOSE(WEEKDAY(A480),"일","월","화","수","목","금","토"),"")</f>
        <v/>
      </c>
      <c r="C480" s="14" t="n">
        <v>430500</v>
      </c>
      <c r="D480" s="14" t="n">
        <v>48700</v>
      </c>
      <c r="E480" s="14" t="n">
        <v>25000</v>
      </c>
      <c r="F480" s="14" t="n">
        <v>146900</v>
      </c>
      <c r="G480" s="14" t="n">
        <v>76000</v>
      </c>
      <c r="H480" s="14" t="n">
        <v>30400</v>
      </c>
      <c r="I480" s="15">
        <f>IF(OR(A480="",NOT(N480="")),"",SUM(C480:H480))</f>
        <v/>
      </c>
      <c r="J480" s="16">
        <f>IF(I480="","",SUM(C480:E480))</f>
        <v/>
      </c>
      <c r="K480" s="16">
        <f>IF(I480="","",SUM(F480:H480))</f>
        <v/>
      </c>
      <c r="L480" s="14" t="n">
        <v>50</v>
      </c>
      <c r="M480" s="17" t="n"/>
      <c r="N480" s="18">
        <f>IF(COUNTA(A480,C480:H480,L480)=0,"",IF(NOT(ISNUMBER(A480)),"날짜를 확인하세요",IF(A480&gt;TODAY(),"오늘 이후 날짜예요",IF(COUNTIF($A$6:$A$1505,A480)&gt;1,"같은 날짜가 또 있어요",IF(COUNT(C480:H480)&lt;COUNTA(C480:H480),"금액에 글자가 있어요",IF(COUNTA(C480:H480)=0,"금액이 비었어요",IF(COUNTIF(C480:H480,"&lt;0")&gt;0,"금액이 0보다 작아요",IF(AND(L480&lt;&gt;"",OR(NOT(ISNUMBER(L480)),L480&lt;0,L480&lt;&gt;INT(N(L480)))),"손님 수를 확인하세요",""))))))))</f>
        <v/>
      </c>
      <c r="P480">
        <f>IF(I480="","",WEEKDAY(A480,2))</f>
        <v/>
      </c>
      <c r="Q480" s="19">
        <f>IF(I480="","",A480-WEEKDAY(A480,3))</f>
        <v/>
      </c>
    </row>
    <row r="481">
      <c r="A481" s="12" t="n">
        <v>46227</v>
      </c>
      <c r="B481" s="13">
        <f>IF(ISNUMBER(A481),CHOOSE(WEEKDAY(A481),"일","월","화","수","목","금","토"),"")</f>
        <v/>
      </c>
      <c r="C481" s="14" t="n">
        <v>468200</v>
      </c>
      <c r="D481" s="14" t="n">
        <v>61800</v>
      </c>
      <c r="E481" s="14" t="n">
        <v>13400</v>
      </c>
      <c r="F481" s="14" t="n">
        <v>199000</v>
      </c>
      <c r="G481" s="14" t="n">
        <v>102900</v>
      </c>
      <c r="H481" s="14" t="n">
        <v>41200</v>
      </c>
      <c r="I481" s="15">
        <f>IF(OR(A481="",NOT(N481="")),"",SUM(C481:H481))</f>
        <v/>
      </c>
      <c r="J481" s="16">
        <f>IF(I481="","",SUM(C481:E481))</f>
        <v/>
      </c>
      <c r="K481" s="16">
        <f>IF(I481="","",SUM(F481:H481))</f>
        <v/>
      </c>
      <c r="L481" s="14" t="n">
        <v>54</v>
      </c>
      <c r="M481" s="17" t="n"/>
      <c r="N481" s="18">
        <f>IF(COUNTA(A481,C481:H481,L481)=0,"",IF(NOT(ISNUMBER(A481)),"날짜를 확인하세요",IF(A481&gt;TODAY(),"오늘 이후 날짜예요",IF(COUNTIF($A$6:$A$1505,A481)&gt;1,"같은 날짜가 또 있어요",IF(COUNT(C481:H481)&lt;COUNTA(C481:H481),"금액에 글자가 있어요",IF(COUNTA(C481:H481)=0,"금액이 비었어요",IF(COUNTIF(C481:H481,"&lt;0")&gt;0,"금액이 0보다 작아요",IF(AND(L481&lt;&gt;"",OR(NOT(ISNUMBER(L481)),L481&lt;0,L481&lt;&gt;INT(N(L481)))),"손님 수를 확인하세요",""))))))))</f>
        <v/>
      </c>
      <c r="P481">
        <f>IF(I481="","",WEEKDAY(A481,2))</f>
        <v/>
      </c>
      <c r="Q481" s="19">
        <f>IF(I481="","",A481-WEEKDAY(A481,3))</f>
        <v/>
      </c>
    </row>
    <row r="482">
      <c r="A482" s="12" t="n">
        <v>46228</v>
      </c>
      <c r="B482" s="13">
        <f>IF(ISNUMBER(A482),CHOOSE(WEEKDAY(A482),"일","월","화","수","목","금","토"),"")</f>
        <v/>
      </c>
      <c r="C482" s="14" t="n">
        <v>545600</v>
      </c>
      <c r="D482" s="14" t="n">
        <v>49700</v>
      </c>
      <c r="E482" s="14" t="n">
        <v>24500</v>
      </c>
      <c r="F482" s="14" t="n">
        <v>349900</v>
      </c>
      <c r="G482" s="14" t="n">
        <v>181000</v>
      </c>
      <c r="H482" s="14" t="n">
        <v>72300</v>
      </c>
      <c r="I482" s="15">
        <f>IF(OR(A482="",NOT(N482="")),"",SUM(C482:H482))</f>
        <v/>
      </c>
      <c r="J482" s="16">
        <f>IF(I482="","",SUM(C482:E482))</f>
        <v/>
      </c>
      <c r="K482" s="16">
        <f>IF(I482="","",SUM(F482:H482))</f>
        <v/>
      </c>
      <c r="L482" s="14" t="n">
        <v>73</v>
      </c>
      <c r="M482" s="17" t="inlineStr">
        <is>
          <t>비</t>
        </is>
      </c>
      <c r="N482" s="18">
        <f>IF(COUNTA(A482,C482:H482,L482)=0,"",IF(NOT(ISNUMBER(A482)),"날짜를 확인하세요",IF(A482&gt;TODAY(),"오늘 이후 날짜예요",IF(COUNTIF($A$6:$A$1505,A482)&gt;1,"같은 날짜가 또 있어요",IF(COUNT(C482:H482)&lt;COUNTA(C482:H482),"금액에 글자가 있어요",IF(COUNTA(C482:H482)=0,"금액이 비었어요",IF(COUNTIF(C482:H482,"&lt;0")&gt;0,"금액이 0보다 작아요",IF(AND(L482&lt;&gt;"",OR(NOT(ISNUMBER(L482)),L482&lt;0,L482&lt;&gt;INT(N(L482)))),"손님 수를 확인하세요",""))))))))</f>
        <v/>
      </c>
      <c r="P482">
        <f>IF(I482="","",WEEKDAY(A482,2))</f>
        <v/>
      </c>
      <c r="Q482" s="19">
        <f>IF(I482="","",A482-WEEKDAY(A482,3))</f>
        <v/>
      </c>
    </row>
    <row r="483">
      <c r="A483" s="12" t="n">
        <v>46230</v>
      </c>
      <c r="B483" s="13">
        <f>IF(ISNUMBER(A483),CHOOSE(WEEKDAY(A483),"일","월","화","수","목","금","토"),"")</f>
        <v/>
      </c>
      <c r="C483" s="14" t="n">
        <v>546900</v>
      </c>
      <c r="D483" s="14" t="n">
        <v>70500</v>
      </c>
      <c r="E483" s="14" t="n">
        <v>16300</v>
      </c>
      <c r="F483" s="14" t="n">
        <v>151300</v>
      </c>
      <c r="G483" s="14" t="n">
        <v>78200</v>
      </c>
      <c r="H483" s="14" t="n">
        <v>31300</v>
      </c>
      <c r="I483" s="15">
        <f>IF(OR(A483="",NOT(N483="")),"",SUM(C483:H483))</f>
        <v/>
      </c>
      <c r="J483" s="16">
        <f>IF(I483="","",SUM(C483:E483))</f>
        <v/>
      </c>
      <c r="K483" s="16">
        <f>IF(I483="","",SUM(F483:H483))</f>
        <v/>
      </c>
      <c r="L483" s="14" t="n">
        <v>60</v>
      </c>
      <c r="M483" s="17" t="n"/>
      <c r="N483" s="18">
        <f>IF(COUNTA(A483,C483:H483,L483)=0,"",IF(NOT(ISNUMBER(A483)),"날짜를 확인하세요",IF(A483&gt;TODAY(),"오늘 이후 날짜예요",IF(COUNTIF($A$6:$A$1505,A483)&gt;1,"같은 날짜가 또 있어요",IF(COUNT(C483:H483)&lt;COUNTA(C483:H483),"금액에 글자가 있어요",IF(COUNTA(C483:H483)=0,"금액이 비었어요",IF(COUNTIF(C483:H483,"&lt;0")&gt;0,"금액이 0보다 작아요",IF(AND(L483&lt;&gt;"",OR(NOT(ISNUMBER(L483)),L483&lt;0,L483&lt;&gt;INT(N(L483)))),"손님 수를 확인하세요",""))))))))</f>
        <v/>
      </c>
      <c r="P483">
        <f>IF(I483="","",WEEKDAY(A483,2))</f>
        <v/>
      </c>
      <c r="Q483" s="19">
        <f>IF(I483="","",A483-WEEKDAY(A483,3))</f>
        <v/>
      </c>
    </row>
    <row r="484">
      <c r="A484" s="12" t="n">
        <v>46231</v>
      </c>
      <c r="B484" s="13">
        <f>IF(ISNUMBER(A484),CHOOSE(WEEKDAY(A484),"일","월","화","수","목","금","토"),"")</f>
        <v/>
      </c>
      <c r="C484" s="14" t="n">
        <v>579400</v>
      </c>
      <c r="D484" s="14" t="n">
        <v>66700</v>
      </c>
      <c r="E484" s="14" t="n">
        <v>5600</v>
      </c>
      <c r="F484" s="14" t="n">
        <v>155000</v>
      </c>
      <c r="G484" s="14" t="n">
        <v>80200</v>
      </c>
      <c r="H484" s="14" t="n">
        <v>32100</v>
      </c>
      <c r="I484" s="15">
        <f>IF(OR(A484="",NOT(N484="")),"",SUM(C484:H484))</f>
        <v/>
      </c>
      <c r="J484" s="16">
        <f>IF(I484="","",SUM(C484:E484))</f>
        <v/>
      </c>
      <c r="K484" s="16">
        <f>IF(I484="","",SUM(F484:H484))</f>
        <v/>
      </c>
      <c r="L484" s="14" t="n">
        <v>62</v>
      </c>
      <c r="M484" s="17" t="n"/>
      <c r="N484" s="18">
        <f>IF(COUNTA(A484,C484:H484,L484)=0,"",IF(NOT(ISNUMBER(A484)),"날짜를 확인하세요",IF(A484&gt;TODAY(),"오늘 이후 날짜예요",IF(COUNTIF($A$6:$A$1505,A484)&gt;1,"같은 날짜가 또 있어요",IF(COUNT(C484:H484)&lt;COUNTA(C484:H484),"금액에 글자가 있어요",IF(COUNTA(C484:H484)=0,"금액이 비었어요",IF(COUNTIF(C484:H484,"&lt;0")&gt;0,"금액이 0보다 작아요",IF(AND(L484&lt;&gt;"",OR(NOT(ISNUMBER(L484)),L484&lt;0,L484&lt;&gt;INT(N(L484)))),"손님 수를 확인하세요",""))))))))</f>
        <v/>
      </c>
      <c r="P484">
        <f>IF(I484="","",WEEKDAY(A484,2))</f>
        <v/>
      </c>
      <c r="Q484" s="19">
        <f>IF(I484="","",A484-WEEKDAY(A484,3))</f>
        <v/>
      </c>
    </row>
    <row r="485">
      <c r="A485" s="12" t="n">
        <v>46232</v>
      </c>
      <c r="B485" s="13">
        <f>IF(ISNUMBER(A485),CHOOSE(WEEKDAY(A485),"일","월","화","수","목","금","토"),"")</f>
        <v/>
      </c>
      <c r="C485" s="14" t="n">
        <v>426900</v>
      </c>
      <c r="D485" s="14" t="n">
        <v>57800</v>
      </c>
      <c r="E485" s="14" t="n">
        <v>6700</v>
      </c>
      <c r="F485" s="14" t="n">
        <v>130300</v>
      </c>
      <c r="G485" s="14" t="n">
        <v>67400</v>
      </c>
      <c r="H485" s="14" t="n">
        <v>26900</v>
      </c>
      <c r="I485" s="15">
        <f>IF(OR(A485="",NOT(N485="")),"",SUM(C485:H485))</f>
        <v/>
      </c>
      <c r="J485" s="16">
        <f>IF(I485="","",SUM(C485:E485))</f>
        <v/>
      </c>
      <c r="K485" s="16">
        <f>IF(I485="","",SUM(F485:H485))</f>
        <v/>
      </c>
      <c r="L485" s="14" t="n">
        <v>47</v>
      </c>
      <c r="M485" s="17" t="n"/>
      <c r="N485" s="18">
        <f>IF(COUNTA(A485,C485:H485,L485)=0,"",IF(NOT(ISNUMBER(A485)),"날짜를 확인하세요",IF(A485&gt;TODAY(),"오늘 이후 날짜예요",IF(COUNTIF($A$6:$A$1505,A485)&gt;1,"같은 날짜가 또 있어요",IF(COUNT(C485:H485)&lt;COUNTA(C485:H485),"금액에 글자가 있어요",IF(COUNTA(C485:H485)=0,"금액이 비었어요",IF(COUNTIF(C485:H485,"&lt;0")&gt;0,"금액이 0보다 작아요",IF(AND(L485&lt;&gt;"",OR(NOT(ISNUMBER(L485)),L485&lt;0,L485&lt;&gt;INT(N(L485)))),"손님 수를 확인하세요",""))))))))</f>
        <v/>
      </c>
      <c r="P485">
        <f>IF(I485="","",WEEKDAY(A485,2))</f>
        <v/>
      </c>
      <c r="Q485" s="19">
        <f>IF(I485="","",A485-WEEKDAY(A485,3))</f>
        <v/>
      </c>
    </row>
    <row r="486">
      <c r="A486" s="12" t="n">
        <v>46233</v>
      </c>
      <c r="B486" s="13">
        <f>IF(ISNUMBER(A486),CHOOSE(WEEKDAY(A486),"일","월","화","수","목","금","토"),"")</f>
        <v/>
      </c>
      <c r="C486" s="14" t="n">
        <v>498600</v>
      </c>
      <c r="D486" s="14" t="n">
        <v>83500</v>
      </c>
      <c r="E486" s="14" t="n">
        <v>17900</v>
      </c>
      <c r="F486" s="14" t="n">
        <v>171700</v>
      </c>
      <c r="G486" s="14" t="n">
        <v>88800</v>
      </c>
      <c r="H486" s="14" t="n">
        <v>35500</v>
      </c>
      <c r="I486" s="15">
        <f>IF(OR(A486="",NOT(N486="")),"",SUM(C486:H486))</f>
        <v/>
      </c>
      <c r="J486" s="16">
        <f>IF(I486="","",SUM(C486:E486))</f>
        <v/>
      </c>
      <c r="K486" s="16">
        <f>IF(I486="","",SUM(F486:H486))</f>
        <v/>
      </c>
      <c r="L486" s="14" t="n">
        <v>58</v>
      </c>
      <c r="M486" s="17" t="n"/>
      <c r="N486" s="18">
        <f>IF(COUNTA(A486,C486:H486,L486)=0,"",IF(NOT(ISNUMBER(A486)),"날짜를 확인하세요",IF(A486&gt;TODAY(),"오늘 이후 날짜예요",IF(COUNTIF($A$6:$A$1505,A486)&gt;1,"같은 날짜가 또 있어요",IF(COUNT(C486:H486)&lt;COUNTA(C486:H486),"금액에 글자가 있어요",IF(COUNTA(C486:H486)=0,"금액이 비었어요",IF(COUNTIF(C486:H486,"&lt;0")&gt;0,"금액이 0보다 작아요",IF(AND(L486&lt;&gt;"",OR(NOT(ISNUMBER(L486)),L486&lt;0,L486&lt;&gt;INT(N(L486)))),"손님 수를 확인하세요",""))))))))</f>
        <v/>
      </c>
      <c r="P486">
        <f>IF(I486="","",WEEKDAY(A486,2))</f>
        <v/>
      </c>
      <c r="Q486" s="19">
        <f>IF(I486="","",A486-WEEKDAY(A486,3))</f>
        <v/>
      </c>
    </row>
    <row r="487">
      <c r="A487" s="12" t="n">
        <v>46234</v>
      </c>
      <c r="B487" s="13">
        <f>IF(ISNUMBER(A487),CHOOSE(WEEKDAY(A487),"일","월","화","수","목","금","토"),"")</f>
        <v/>
      </c>
      <c r="C487" s="14" t="n">
        <v>541600</v>
      </c>
      <c r="D487" s="14" t="n">
        <v>47300</v>
      </c>
      <c r="E487" s="14" t="n">
        <v>28700</v>
      </c>
      <c r="F487" s="14" t="n">
        <v>277500</v>
      </c>
      <c r="G487" s="14" t="n">
        <v>143500</v>
      </c>
      <c r="H487" s="14" t="n">
        <v>57400</v>
      </c>
      <c r="I487" s="15">
        <f>IF(OR(A487="",NOT(N487="")),"",SUM(C487:H487))</f>
        <v/>
      </c>
      <c r="J487" s="16">
        <f>IF(I487="","",SUM(C487:E487))</f>
        <v/>
      </c>
      <c r="K487" s="16">
        <f>IF(I487="","",SUM(F487:H487))</f>
        <v/>
      </c>
      <c r="L487" s="14" t="n">
        <v>67</v>
      </c>
      <c r="M487" s="17" t="inlineStr">
        <is>
          <t>비</t>
        </is>
      </c>
      <c r="N487" s="18">
        <f>IF(COUNTA(A487,C487:H487,L487)=0,"",IF(NOT(ISNUMBER(A487)),"날짜를 확인하세요",IF(A487&gt;TODAY(),"오늘 이후 날짜예요",IF(COUNTIF($A$6:$A$1505,A487)&gt;1,"같은 날짜가 또 있어요",IF(COUNT(C487:H487)&lt;COUNTA(C487:H487),"금액에 글자가 있어요",IF(COUNTA(C487:H487)=0,"금액이 비었어요",IF(COUNTIF(C487:H487,"&lt;0")&gt;0,"금액이 0보다 작아요",IF(AND(L487&lt;&gt;"",OR(NOT(ISNUMBER(L487)),L487&lt;0,L487&lt;&gt;INT(N(L487)))),"손님 수를 확인하세요",""))))))))</f>
        <v/>
      </c>
      <c r="P487">
        <f>IF(I487="","",WEEKDAY(A487,2))</f>
        <v/>
      </c>
      <c r="Q487" s="19">
        <f>IF(I487="","",A487-WEEKDAY(A487,3))</f>
        <v/>
      </c>
    </row>
    <row r="488">
      <c r="A488" s="12" t="n">
        <v>46235</v>
      </c>
      <c r="B488" s="13">
        <f>IF(ISNUMBER(A488),CHOOSE(WEEKDAY(A488),"일","월","화","수","목","금","토"),"")</f>
        <v/>
      </c>
      <c r="C488" s="14" t="n">
        <v>503700</v>
      </c>
      <c r="D488" s="14" t="n">
        <v>79200</v>
      </c>
      <c r="E488" s="14" t="n">
        <v>9400</v>
      </c>
      <c r="F488" s="14" t="n">
        <v>219600</v>
      </c>
      <c r="G488" s="14" t="n">
        <v>113600</v>
      </c>
      <c r="H488" s="14" t="n">
        <v>45500</v>
      </c>
      <c r="I488" s="15">
        <f>IF(OR(A488="",NOT(N488="")),"",SUM(C488:H488))</f>
        <v/>
      </c>
      <c r="J488" s="16">
        <f>IF(I488="","",SUM(C488:E488))</f>
        <v/>
      </c>
      <c r="K488" s="16">
        <f>IF(I488="","",SUM(F488:H488))</f>
        <v/>
      </c>
      <c r="L488" s="14" t="n">
        <v>61</v>
      </c>
      <c r="M488" s="17" t="n"/>
      <c r="N488" s="18">
        <f>IF(COUNTA(A488,C488:H488,L488)=0,"",IF(NOT(ISNUMBER(A488)),"날짜를 확인하세요",IF(A488&gt;TODAY(),"오늘 이후 날짜예요",IF(COUNTIF($A$6:$A$1505,A488)&gt;1,"같은 날짜가 또 있어요",IF(COUNT(C488:H488)&lt;COUNTA(C488:H488),"금액에 글자가 있어요",IF(COUNTA(C488:H488)=0,"금액이 비었어요",IF(COUNTIF(C488:H488,"&lt;0")&gt;0,"금액이 0보다 작아요",IF(AND(L488&lt;&gt;"",OR(NOT(ISNUMBER(L488)),L488&lt;0,L488&lt;&gt;INT(N(L488)))),"손님 수를 확인하세요",""))))))))</f>
        <v/>
      </c>
      <c r="P488">
        <f>IF(I488="","",WEEKDAY(A488,2))</f>
        <v/>
      </c>
      <c r="Q488" s="19">
        <f>IF(I488="","",A488-WEEKDAY(A488,3))</f>
        <v/>
      </c>
    </row>
    <row r="489">
      <c r="A489" s="12" t="n">
        <v>46241</v>
      </c>
      <c r="B489" s="13">
        <f>IF(ISNUMBER(A489),CHOOSE(WEEKDAY(A489),"일","월","화","수","목","금","토"),"")</f>
        <v/>
      </c>
      <c r="C489" s="14" t="n">
        <v>653200</v>
      </c>
      <c r="D489" s="14" t="n">
        <v>53700</v>
      </c>
      <c r="E489" s="14" t="n">
        <v>7900</v>
      </c>
      <c r="F489" s="14" t="n">
        <v>220500</v>
      </c>
      <c r="G489" s="14" t="n">
        <v>114100</v>
      </c>
      <c r="H489" s="14" t="n">
        <v>45600</v>
      </c>
      <c r="I489" s="15">
        <f>IF(OR(A489="",NOT(N489="")),"",SUM(C489:H489))</f>
        <v/>
      </c>
      <c r="J489" s="16">
        <f>IF(I489="","",SUM(C489:E489))</f>
        <v/>
      </c>
      <c r="K489" s="16">
        <f>IF(I489="","",SUM(F489:H489))</f>
        <v/>
      </c>
      <c r="L489" s="14" t="n">
        <v>72</v>
      </c>
      <c r="M489" s="17" t="n"/>
      <c r="N489" s="18">
        <f>IF(COUNTA(A489,C489:H489,L489)=0,"",IF(NOT(ISNUMBER(A489)),"날짜를 확인하세요",IF(A489&gt;TODAY(),"오늘 이후 날짜예요",IF(COUNTIF($A$6:$A$1505,A489)&gt;1,"같은 날짜가 또 있어요",IF(COUNT(C489:H489)&lt;COUNTA(C489:H489),"금액에 글자가 있어요",IF(COUNTA(C489:H489)=0,"금액이 비었어요",IF(COUNTIF(C489:H489,"&lt;0")&gt;0,"금액이 0보다 작아요",IF(AND(L489&lt;&gt;"",OR(NOT(ISNUMBER(L489)),L489&lt;0,L489&lt;&gt;INT(N(L489)))),"손님 수를 확인하세요",""))))))))</f>
        <v/>
      </c>
      <c r="P489">
        <f>IF(I489="","",WEEKDAY(A489,2))</f>
        <v/>
      </c>
      <c r="Q489" s="19">
        <f>IF(I489="","",A489-WEEKDAY(A489,3))</f>
        <v/>
      </c>
    </row>
    <row r="490">
      <c r="A490" s="12" t="n">
        <v>46242</v>
      </c>
      <c r="B490" s="13">
        <f>IF(ISNUMBER(A490),CHOOSE(WEEKDAY(A490),"일","월","화","수","목","금","토"),"")</f>
        <v/>
      </c>
      <c r="C490" s="14" t="n">
        <v>719500</v>
      </c>
      <c r="D490" s="14" t="n">
        <v>96100</v>
      </c>
      <c r="E490" s="14" t="n">
        <v>16700</v>
      </c>
      <c r="F490" s="14" t="n">
        <v>222500</v>
      </c>
      <c r="G490" s="14" t="n">
        <v>115100</v>
      </c>
      <c r="H490" s="14" t="n">
        <v>46100</v>
      </c>
      <c r="I490" s="15">
        <f>IF(OR(A490="",NOT(N490="")),"",SUM(C490:H490))</f>
        <v/>
      </c>
      <c r="J490" s="16">
        <f>IF(I490="","",SUM(C490:E490))</f>
        <v/>
      </c>
      <c r="K490" s="16">
        <f>IF(I490="","",SUM(F490:H490))</f>
        <v/>
      </c>
      <c r="L490" s="14" t="n">
        <v>79</v>
      </c>
      <c r="M490" s="17" t="n"/>
      <c r="N490" s="18">
        <f>IF(COUNTA(A490,C490:H490,L490)=0,"",IF(NOT(ISNUMBER(A490)),"날짜를 확인하세요",IF(A490&gt;TODAY(),"오늘 이후 날짜예요",IF(COUNTIF($A$6:$A$1505,A490)&gt;1,"같은 날짜가 또 있어요",IF(COUNT(C490:H490)&lt;COUNTA(C490:H490),"금액에 글자가 있어요",IF(COUNTA(C490:H490)=0,"금액이 비었어요",IF(COUNTIF(C490:H490,"&lt;0")&gt;0,"금액이 0보다 작아요",IF(AND(L490&lt;&gt;"",OR(NOT(ISNUMBER(L490)),L490&lt;0,L490&lt;&gt;INT(N(L490)))),"손님 수를 확인하세요",""))))))))</f>
        <v/>
      </c>
      <c r="P490">
        <f>IF(I490="","",WEEKDAY(A490,2))</f>
        <v/>
      </c>
      <c r="Q490" s="19">
        <f>IF(I490="","",A490-WEEKDAY(A490,3))</f>
        <v/>
      </c>
    </row>
    <row r="491">
      <c r="A491" s="12" t="n">
        <v>46244</v>
      </c>
      <c r="B491" s="13">
        <f>IF(ISNUMBER(A491),CHOOSE(WEEKDAY(A491),"일","월","화","수","목","금","토"),"")</f>
        <v/>
      </c>
      <c r="C491" s="14" t="n">
        <v>605900</v>
      </c>
      <c r="D491" s="14" t="n">
        <v>67200</v>
      </c>
      <c r="E491" s="14" t="n">
        <v>23400</v>
      </c>
      <c r="F491" s="14" t="n">
        <v>146700</v>
      </c>
      <c r="G491" s="14" t="n">
        <v>75900</v>
      </c>
      <c r="H491" s="14" t="n">
        <v>30400</v>
      </c>
      <c r="I491" s="15">
        <f>IF(OR(A491="",NOT(N491="")),"",SUM(C491:H491))</f>
        <v/>
      </c>
      <c r="J491" s="16">
        <f>IF(I491="","",SUM(C491:E491))</f>
        <v/>
      </c>
      <c r="K491" s="16">
        <f>IF(I491="","",SUM(F491:H491))</f>
        <v/>
      </c>
      <c r="L491" s="14" t="n">
        <v>65</v>
      </c>
      <c r="M491" s="17" t="n"/>
      <c r="N491" s="18">
        <f>IF(COUNTA(A491,C491:H491,L491)=0,"",IF(NOT(ISNUMBER(A491)),"날짜를 확인하세요",IF(A491&gt;TODAY(),"오늘 이후 날짜예요",IF(COUNTIF($A$6:$A$1505,A491)&gt;1,"같은 날짜가 또 있어요",IF(COUNT(C491:H491)&lt;COUNTA(C491:H491),"금액에 글자가 있어요",IF(COUNTA(C491:H491)=0,"금액이 비었어요",IF(COUNTIF(C491:H491,"&lt;0")&gt;0,"금액이 0보다 작아요",IF(AND(L491&lt;&gt;"",OR(NOT(ISNUMBER(L491)),L491&lt;0,L491&lt;&gt;INT(N(L491)))),"손님 수를 확인하세요",""))))))))</f>
        <v/>
      </c>
      <c r="P491">
        <f>IF(I491="","",WEEKDAY(A491,2))</f>
        <v/>
      </c>
      <c r="Q491" s="19">
        <f>IF(I491="","",A491-WEEKDAY(A491,3))</f>
        <v/>
      </c>
    </row>
    <row r="492">
      <c r="A492" s="12" t="n">
        <v>46245</v>
      </c>
      <c r="B492" s="13">
        <f>IF(ISNUMBER(A492),CHOOSE(WEEKDAY(A492),"일","월","화","수","목","금","토"),"")</f>
        <v/>
      </c>
      <c r="C492" s="14" t="n">
        <v>463200</v>
      </c>
      <c r="D492" s="14" t="n">
        <v>42000</v>
      </c>
      <c r="E492" s="14" t="n">
        <v>21000</v>
      </c>
      <c r="F492" s="14" t="n">
        <v>143700</v>
      </c>
      <c r="G492" s="14" t="n">
        <v>74300</v>
      </c>
      <c r="H492" s="14" t="n">
        <v>29800</v>
      </c>
      <c r="I492" s="15">
        <f>IF(OR(A492="",NOT(N492="")),"",SUM(C492:H492))</f>
        <v/>
      </c>
      <c r="J492" s="16">
        <f>IF(I492="","",SUM(C492:E492))</f>
        <v/>
      </c>
      <c r="K492" s="16">
        <f>IF(I492="","",SUM(F492:H492))</f>
        <v/>
      </c>
      <c r="L492" s="14" t="n">
        <v>50</v>
      </c>
      <c r="M492" s="17" t="n"/>
      <c r="N492" s="18">
        <f>IF(COUNTA(A492,C492:H492,L492)=0,"",IF(NOT(ISNUMBER(A492)),"날짜를 확인하세요",IF(A492&gt;TODAY(),"오늘 이후 날짜예요",IF(COUNTIF($A$6:$A$1505,A492)&gt;1,"같은 날짜가 또 있어요",IF(COUNT(C492:H492)&lt;COUNTA(C492:H492),"금액에 글자가 있어요",IF(COUNTA(C492:H492)=0,"금액이 비었어요",IF(COUNTIF(C492:H492,"&lt;0")&gt;0,"금액이 0보다 작아요",IF(AND(L492&lt;&gt;"",OR(NOT(ISNUMBER(L492)),L492&lt;0,L492&lt;&gt;INT(N(L492)))),"손님 수를 확인하세요",""))))))))</f>
        <v/>
      </c>
      <c r="P492">
        <f>IF(I492="","",WEEKDAY(A492,2))</f>
        <v/>
      </c>
      <c r="Q492" s="19">
        <f>IF(I492="","",A492-WEEKDAY(A492,3))</f>
        <v/>
      </c>
    </row>
    <row r="493">
      <c r="A493" s="12" t="n">
        <v>46246</v>
      </c>
      <c r="B493" s="13">
        <f>IF(ISNUMBER(A493),CHOOSE(WEEKDAY(A493),"일","월","화","수","목","금","토"),"")</f>
        <v/>
      </c>
      <c r="C493" s="14" t="n">
        <v>324700</v>
      </c>
      <c r="D493" s="14" t="n">
        <v>32200</v>
      </c>
      <c r="E493" s="14" t="n">
        <v>2500</v>
      </c>
      <c r="F493" s="14" t="n">
        <v>186800</v>
      </c>
      <c r="G493" s="14" t="n">
        <v>96600</v>
      </c>
      <c r="H493" s="14" t="n">
        <v>38700</v>
      </c>
      <c r="I493" s="15">
        <f>IF(OR(A493="",NOT(N493="")),"",SUM(C493:H493))</f>
        <v/>
      </c>
      <c r="J493" s="16">
        <f>IF(I493="","",SUM(C493:E493))</f>
        <v/>
      </c>
      <c r="K493" s="16">
        <f>IF(I493="","",SUM(F493:H493))</f>
        <v/>
      </c>
      <c r="L493" s="14" t="n">
        <v>40</v>
      </c>
      <c r="M493" s="17" t="inlineStr">
        <is>
          <t>비</t>
        </is>
      </c>
      <c r="N493" s="18">
        <f>IF(COUNTA(A493,C493:H493,L493)=0,"",IF(NOT(ISNUMBER(A493)),"날짜를 확인하세요",IF(A493&gt;TODAY(),"오늘 이후 날짜예요",IF(COUNTIF($A$6:$A$1505,A493)&gt;1,"같은 날짜가 또 있어요",IF(COUNT(C493:H493)&lt;COUNTA(C493:H493),"금액에 글자가 있어요",IF(COUNTA(C493:H493)=0,"금액이 비었어요",IF(COUNTIF(C493:H493,"&lt;0")&gt;0,"금액이 0보다 작아요",IF(AND(L493&lt;&gt;"",OR(NOT(ISNUMBER(L493)),L493&lt;0,L493&lt;&gt;INT(N(L493)))),"손님 수를 확인하세요",""))))))))</f>
        <v/>
      </c>
      <c r="P493">
        <f>IF(I493="","",WEEKDAY(A493,2))</f>
        <v/>
      </c>
      <c r="Q493" s="19">
        <f>IF(I493="","",A493-WEEKDAY(A493,3))</f>
        <v/>
      </c>
    </row>
    <row r="494">
      <c r="A494" s="12" t="n">
        <v>46247</v>
      </c>
      <c r="B494" s="13">
        <f>IF(ISNUMBER(A494),CHOOSE(WEEKDAY(A494),"일","월","화","수","목","금","토"),"")</f>
        <v/>
      </c>
      <c r="C494" s="14" t="n">
        <v>492800</v>
      </c>
      <c r="D494" s="14" t="n">
        <v>78200</v>
      </c>
      <c r="E494" s="14" t="n">
        <v>24800</v>
      </c>
      <c r="F494" s="14" t="n">
        <v>134400</v>
      </c>
      <c r="G494" s="14" t="n">
        <v>69500</v>
      </c>
      <c r="H494" s="14" t="n">
        <v>27800</v>
      </c>
      <c r="I494" s="15">
        <f>IF(OR(A494="",NOT(N494="")),"",SUM(C494:H494))</f>
        <v/>
      </c>
      <c r="J494" s="16">
        <f>IF(I494="","",SUM(C494:E494))</f>
        <v/>
      </c>
      <c r="K494" s="16">
        <f>IF(I494="","",SUM(F494:H494))</f>
        <v/>
      </c>
      <c r="L494" s="14" t="n">
        <v>56</v>
      </c>
      <c r="M494" s="17" t="n"/>
      <c r="N494" s="18">
        <f>IF(COUNTA(A494,C494:H494,L494)=0,"",IF(NOT(ISNUMBER(A494)),"날짜를 확인하세요",IF(A494&gt;TODAY(),"오늘 이후 날짜예요",IF(COUNTIF($A$6:$A$1505,A494)&gt;1,"같은 날짜가 또 있어요",IF(COUNT(C494:H494)&lt;COUNTA(C494:H494),"금액에 글자가 있어요",IF(COUNTA(C494:H494)=0,"금액이 비었어요",IF(COUNTIF(C494:H494,"&lt;0")&gt;0,"금액이 0보다 작아요",IF(AND(L494&lt;&gt;"",OR(NOT(ISNUMBER(L494)),L494&lt;0,L494&lt;&gt;INT(N(L494)))),"손님 수를 확인하세요",""))))))))</f>
        <v/>
      </c>
      <c r="P494">
        <f>IF(I494="","",WEEKDAY(A494,2))</f>
        <v/>
      </c>
      <c r="Q494" s="19">
        <f>IF(I494="","",A494-WEEKDAY(A494,3))</f>
        <v/>
      </c>
    </row>
    <row r="495">
      <c r="A495" s="12" t="n">
        <v>46248</v>
      </c>
      <c r="B495" s="13">
        <f>IF(ISNUMBER(A495),CHOOSE(WEEKDAY(A495),"일","월","화","수","목","금","토"),"")</f>
        <v/>
      </c>
      <c r="C495" s="14" t="n">
        <v>600800</v>
      </c>
      <c r="D495" s="14" t="n">
        <v>50400</v>
      </c>
      <c r="E495" s="14" t="n">
        <v>1100</v>
      </c>
      <c r="F495" s="14" t="n">
        <v>198200</v>
      </c>
      <c r="G495" s="14" t="n">
        <v>102500</v>
      </c>
      <c r="H495" s="14" t="n">
        <v>41000</v>
      </c>
      <c r="I495" s="15">
        <f>IF(OR(A495="",NOT(N495="")),"",SUM(C495:H495))</f>
        <v/>
      </c>
      <c r="J495" s="16">
        <f>IF(I495="","",SUM(C495:E495))</f>
        <v/>
      </c>
      <c r="K495" s="16">
        <f>IF(I495="","",SUM(F495:H495))</f>
        <v/>
      </c>
      <c r="L495" s="14" t="n">
        <v>64</v>
      </c>
      <c r="M495" s="17" t="n"/>
      <c r="N495" s="18">
        <f>IF(COUNTA(A495,C495:H495,L495)=0,"",IF(NOT(ISNUMBER(A495)),"날짜를 확인하세요",IF(A495&gt;TODAY(),"오늘 이후 날짜예요",IF(COUNTIF($A$6:$A$1505,A495)&gt;1,"같은 날짜가 또 있어요",IF(COUNT(C495:H495)&lt;COUNTA(C495:H495),"금액에 글자가 있어요",IF(COUNTA(C495:H495)=0,"금액이 비었어요",IF(COUNTIF(C495:H495,"&lt;0")&gt;0,"금액이 0보다 작아요",IF(AND(L495&lt;&gt;"",OR(NOT(ISNUMBER(L495)),L495&lt;0,L495&lt;&gt;INT(N(L495)))),"손님 수를 확인하세요",""))))))))</f>
        <v/>
      </c>
      <c r="P495">
        <f>IF(I495="","",WEEKDAY(A495,2))</f>
        <v/>
      </c>
      <c r="Q495" s="19">
        <f>IF(I495="","",A495-WEEKDAY(A495,3))</f>
        <v/>
      </c>
    </row>
    <row r="496">
      <c r="A496" s="12" t="n">
        <v>46249</v>
      </c>
      <c r="B496" s="13">
        <f>IF(ISNUMBER(A496),CHOOSE(WEEKDAY(A496),"일","월","화","수","목","금","토"),"")</f>
        <v/>
      </c>
      <c r="C496" s="14" t="n">
        <v>614400</v>
      </c>
      <c r="D496" s="14" t="n">
        <v>49400</v>
      </c>
      <c r="E496" s="14" t="n">
        <v>33100</v>
      </c>
      <c r="F496" s="14" t="n">
        <v>233800</v>
      </c>
      <c r="G496" s="14" t="n">
        <v>120900</v>
      </c>
      <c r="H496" s="14" t="n">
        <v>48400</v>
      </c>
      <c r="I496" s="15">
        <f>IF(OR(A496="",NOT(N496="")),"",SUM(C496:H496))</f>
        <v/>
      </c>
      <c r="J496" s="16">
        <f>IF(I496="","",SUM(C496:E496))</f>
        <v/>
      </c>
      <c r="K496" s="16">
        <f>IF(I496="","",SUM(F496:H496))</f>
        <v/>
      </c>
      <c r="L496" s="14" t="n">
        <v>72</v>
      </c>
      <c r="M496" s="17" t="n"/>
      <c r="N496" s="18">
        <f>IF(COUNTA(A496,C496:H496,L496)=0,"",IF(NOT(ISNUMBER(A496)),"날짜를 확인하세요",IF(A496&gt;TODAY(),"오늘 이후 날짜예요",IF(COUNTIF($A$6:$A$1505,A496)&gt;1,"같은 날짜가 또 있어요",IF(COUNT(C496:H496)&lt;COUNTA(C496:H496),"금액에 글자가 있어요",IF(COUNTA(C496:H496)=0,"금액이 비었어요",IF(COUNTIF(C496:H496,"&lt;0")&gt;0,"금액이 0보다 작아요",IF(AND(L496&lt;&gt;"",OR(NOT(ISNUMBER(L496)),L496&lt;0,L496&lt;&gt;INT(N(L496)))),"손님 수를 확인하세요",""))))))))</f>
        <v/>
      </c>
      <c r="P496">
        <f>IF(I496="","",WEEKDAY(A496,2))</f>
        <v/>
      </c>
      <c r="Q496" s="19">
        <f>IF(I496="","",A496-WEEKDAY(A496,3))</f>
        <v/>
      </c>
    </row>
    <row r="497">
      <c r="A497" s="12" t="n">
        <v>46251</v>
      </c>
      <c r="B497" s="13">
        <f>IF(ISNUMBER(A497),CHOOSE(WEEKDAY(A497),"일","월","화","수","목","금","토"),"")</f>
        <v/>
      </c>
      <c r="C497" s="14" t="n">
        <v>425400</v>
      </c>
      <c r="D497" s="14" t="n">
        <v>39800</v>
      </c>
      <c r="E497" s="14" t="n">
        <v>13300</v>
      </c>
      <c r="F497" s="14" t="n">
        <v>201300</v>
      </c>
      <c r="G497" s="14" t="n">
        <v>104100</v>
      </c>
      <c r="H497" s="14" t="n">
        <v>41600</v>
      </c>
      <c r="I497" s="15">
        <f>IF(OR(A497="",NOT(N497="")),"",SUM(C497:H497))</f>
        <v/>
      </c>
      <c r="J497" s="16">
        <f>IF(I497="","",SUM(C497:E497))</f>
        <v/>
      </c>
      <c r="K497" s="16">
        <f>IF(I497="","",SUM(F497:H497))</f>
        <v/>
      </c>
      <c r="L497" s="14" t="n">
        <v>51</v>
      </c>
      <c r="M497" s="17" t="inlineStr">
        <is>
          <t>비</t>
        </is>
      </c>
      <c r="N497" s="18">
        <f>IF(COUNTA(A497,C497:H497,L497)=0,"",IF(NOT(ISNUMBER(A497)),"날짜를 확인하세요",IF(A497&gt;TODAY(),"오늘 이후 날짜예요",IF(COUNTIF($A$6:$A$1505,A497)&gt;1,"같은 날짜가 또 있어요",IF(COUNT(C497:H497)&lt;COUNTA(C497:H497),"금액에 글자가 있어요",IF(COUNTA(C497:H497)=0,"금액이 비었어요",IF(COUNTIF(C497:H497,"&lt;0")&gt;0,"금액이 0보다 작아요",IF(AND(L497&lt;&gt;"",OR(NOT(ISNUMBER(L497)),L497&lt;0,L497&lt;&gt;INT(N(L497)))),"손님 수를 확인하세요",""))))))))</f>
        <v/>
      </c>
      <c r="P497">
        <f>IF(I497="","",WEEKDAY(A497,2))</f>
        <v/>
      </c>
      <c r="Q497" s="19">
        <f>IF(I497="","",A497-WEEKDAY(A497,3))</f>
        <v/>
      </c>
    </row>
    <row r="498">
      <c r="A498" s="12" t="n">
        <v>46252</v>
      </c>
      <c r="B498" s="13">
        <f>IF(ISNUMBER(A498),CHOOSE(WEEKDAY(A498),"일","월","화","수","목","금","토"),"")</f>
        <v/>
      </c>
      <c r="C498" s="14" t="n">
        <v>438200</v>
      </c>
      <c r="D498" s="14" t="n">
        <v>55700</v>
      </c>
      <c r="E498" s="14" t="n">
        <v>16900</v>
      </c>
      <c r="F498" s="14" t="n">
        <v>119600</v>
      </c>
      <c r="G498" s="14" t="n">
        <v>61900</v>
      </c>
      <c r="H498" s="14" t="n">
        <v>24700</v>
      </c>
      <c r="I498" s="15">
        <f>IF(OR(A498="",NOT(N498="")),"",SUM(C498:H498))</f>
        <v/>
      </c>
      <c r="J498" s="16">
        <f>IF(I498="","",SUM(C498:E498))</f>
        <v/>
      </c>
      <c r="K498" s="16">
        <f>IF(I498="","",SUM(F498:H498))</f>
        <v/>
      </c>
      <c r="L498" s="14" t="n">
        <v>48</v>
      </c>
      <c r="M498" s="17" t="n"/>
      <c r="N498" s="18">
        <f>IF(COUNTA(A498,C498:H498,L498)=0,"",IF(NOT(ISNUMBER(A498)),"날짜를 확인하세요",IF(A498&gt;TODAY(),"오늘 이후 날짜예요",IF(COUNTIF($A$6:$A$1505,A498)&gt;1,"같은 날짜가 또 있어요",IF(COUNT(C498:H498)&lt;COUNTA(C498:H498),"금액에 글자가 있어요",IF(COUNTA(C498:H498)=0,"금액이 비었어요",IF(COUNTIF(C498:H498,"&lt;0")&gt;0,"금액이 0보다 작아요",IF(AND(L498&lt;&gt;"",OR(NOT(ISNUMBER(L498)),L498&lt;0,L498&lt;&gt;INT(N(L498)))),"손님 수를 확인하세요",""))))))))</f>
        <v/>
      </c>
      <c r="P498">
        <f>IF(I498="","",WEEKDAY(A498,2))</f>
        <v/>
      </c>
      <c r="Q498" s="19">
        <f>IF(I498="","",A498-WEEKDAY(A498,3))</f>
        <v/>
      </c>
    </row>
    <row r="499">
      <c r="A499" s="12" t="n">
        <v>46253</v>
      </c>
      <c r="B499" s="13">
        <f>IF(ISNUMBER(A499),CHOOSE(WEEKDAY(A499),"일","월","화","수","목","금","토"),"")</f>
        <v/>
      </c>
      <c r="C499" s="14" t="n">
        <v>408100</v>
      </c>
      <c r="D499" s="14" t="n">
        <v>68800</v>
      </c>
      <c r="E499" s="14" t="n">
        <v>16900</v>
      </c>
      <c r="F499" s="14" t="n">
        <v>103100</v>
      </c>
      <c r="G499" s="14" t="n">
        <v>53300</v>
      </c>
      <c r="H499" s="14" t="n">
        <v>21300</v>
      </c>
      <c r="I499" s="15">
        <f>IF(OR(A499="",NOT(N499="")),"",SUM(C499:H499))</f>
        <v/>
      </c>
      <c r="J499" s="16">
        <f>IF(I499="","",SUM(C499:E499))</f>
        <v/>
      </c>
      <c r="K499" s="16">
        <f>IF(I499="","",SUM(F499:H499))</f>
        <v/>
      </c>
      <c r="L499" s="14" t="n">
        <v>45</v>
      </c>
      <c r="M499" s="17" t="n"/>
      <c r="N499" s="18">
        <f>IF(COUNTA(A499,C499:H499,L499)=0,"",IF(NOT(ISNUMBER(A499)),"날짜를 확인하세요",IF(A499&gt;TODAY(),"오늘 이후 날짜예요",IF(COUNTIF($A$6:$A$1505,A499)&gt;1,"같은 날짜가 또 있어요",IF(COUNT(C499:H499)&lt;COUNTA(C499:H499),"금액에 글자가 있어요",IF(COUNTA(C499:H499)=0,"금액이 비었어요",IF(COUNTIF(C499:H499,"&lt;0")&gt;0,"금액이 0보다 작아요",IF(AND(L499&lt;&gt;"",OR(NOT(ISNUMBER(L499)),L499&lt;0,L499&lt;&gt;INT(N(L499)))),"손님 수를 확인하세요",""))))))))</f>
        <v/>
      </c>
      <c r="P499">
        <f>IF(I499="","",WEEKDAY(A499,2))</f>
        <v/>
      </c>
      <c r="Q499" s="19">
        <f>IF(I499="","",A499-WEEKDAY(A499,3))</f>
        <v/>
      </c>
    </row>
    <row r="500">
      <c r="A500" s="12" t="n">
        <v>46254</v>
      </c>
      <c r="B500" s="13">
        <f>IF(ISNUMBER(A500),CHOOSE(WEEKDAY(A500),"일","월","화","수","목","금","토"),"")</f>
        <v/>
      </c>
      <c r="C500" s="14" t="n">
        <v>411000</v>
      </c>
      <c r="D500" s="14" t="n">
        <v>45600</v>
      </c>
      <c r="E500" s="14" t="n">
        <v>11800</v>
      </c>
      <c r="F500" s="14" t="n">
        <v>199600</v>
      </c>
      <c r="G500" s="14" t="n">
        <v>103200</v>
      </c>
      <c r="H500" s="14" t="n">
        <v>41300</v>
      </c>
      <c r="I500" s="15">
        <f>IF(OR(A500="",NOT(N500="")),"",SUM(C500:H500))</f>
        <v/>
      </c>
      <c r="J500" s="16">
        <f>IF(I500="","",SUM(C500:E500))</f>
        <v/>
      </c>
      <c r="K500" s="16">
        <f>IF(I500="","",SUM(F500:H500))</f>
        <v/>
      </c>
      <c r="L500" s="14" t="n">
        <v>50</v>
      </c>
      <c r="M500" s="17" t="inlineStr">
        <is>
          <t>비</t>
        </is>
      </c>
      <c r="N500" s="18">
        <f>IF(COUNTA(A500,C500:H500,L500)=0,"",IF(NOT(ISNUMBER(A500)),"날짜를 확인하세요",IF(A500&gt;TODAY(),"오늘 이후 날짜예요",IF(COUNTIF($A$6:$A$1505,A500)&gt;1,"같은 날짜가 또 있어요",IF(COUNT(C500:H500)&lt;COUNTA(C500:H500),"금액에 글자가 있어요",IF(COUNTA(C500:H500)=0,"금액이 비었어요",IF(COUNTIF(C500:H500,"&lt;0")&gt;0,"금액이 0보다 작아요",IF(AND(L500&lt;&gt;"",OR(NOT(ISNUMBER(L500)),L500&lt;0,L500&lt;&gt;INT(N(L500)))),"손님 수를 확인하세요",""))))))))</f>
        <v/>
      </c>
      <c r="P500">
        <f>IF(I500="","",WEEKDAY(A500,2))</f>
        <v/>
      </c>
      <c r="Q500" s="19">
        <f>IF(I500="","",A500-WEEKDAY(A500,3))</f>
        <v/>
      </c>
    </row>
    <row r="501">
      <c r="A501" s="12" t="n">
        <v>46255</v>
      </c>
      <c r="B501" s="13">
        <f>IF(ISNUMBER(A501),CHOOSE(WEEKDAY(A501),"일","월","화","수","목","금","토"),"")</f>
        <v/>
      </c>
      <c r="C501" s="14" t="n">
        <v>552300</v>
      </c>
      <c r="D501" s="14" t="n">
        <v>64100</v>
      </c>
      <c r="E501" s="14" t="n">
        <v>20300</v>
      </c>
      <c r="F501" s="14" t="n">
        <v>236800</v>
      </c>
      <c r="G501" s="14" t="n">
        <v>122500</v>
      </c>
      <c r="H501" s="14" t="n">
        <v>49000</v>
      </c>
      <c r="I501" s="15">
        <f>IF(OR(A501="",NOT(N501="")),"",SUM(C501:H501))</f>
        <v/>
      </c>
      <c r="J501" s="16">
        <f>IF(I501="","",SUM(C501:E501))</f>
        <v/>
      </c>
      <c r="K501" s="16">
        <f>IF(I501="","",SUM(F501:H501))</f>
        <v/>
      </c>
      <c r="L501" s="14" t="n">
        <v>67</v>
      </c>
      <c r="M501" s="17" t="n"/>
      <c r="N501" s="18">
        <f>IF(COUNTA(A501,C501:H501,L501)=0,"",IF(NOT(ISNUMBER(A501)),"날짜를 확인하세요",IF(A501&gt;TODAY(),"오늘 이후 날짜예요",IF(COUNTIF($A$6:$A$1505,A501)&gt;1,"같은 날짜가 또 있어요",IF(COUNT(C501:H501)&lt;COUNTA(C501:H501),"금액에 글자가 있어요",IF(COUNTA(C501:H501)=0,"금액이 비었어요",IF(COUNTIF(C501:H501,"&lt;0")&gt;0,"금액이 0보다 작아요",IF(AND(L501&lt;&gt;"",OR(NOT(ISNUMBER(L501)),L501&lt;0,L501&lt;&gt;INT(N(L501)))),"손님 수를 확인하세요",""))))))))</f>
        <v/>
      </c>
      <c r="P501">
        <f>IF(I501="","",WEEKDAY(A501,2))</f>
        <v/>
      </c>
      <c r="Q501" s="19">
        <f>IF(I501="","",A501-WEEKDAY(A501,3))</f>
        <v/>
      </c>
    </row>
    <row r="502">
      <c r="A502" s="12" t="n">
        <v>46256</v>
      </c>
      <c r="B502" s="13">
        <f>IF(ISNUMBER(A502),CHOOSE(WEEKDAY(A502),"일","월","화","수","목","금","토"),"")</f>
        <v/>
      </c>
      <c r="C502" s="14" t="n">
        <v>705000</v>
      </c>
      <c r="D502" s="14" t="n">
        <v>96000</v>
      </c>
      <c r="E502" s="14" t="n">
        <v>12200</v>
      </c>
      <c r="F502" s="14" t="n">
        <v>202600</v>
      </c>
      <c r="G502" s="14" t="n">
        <v>104800</v>
      </c>
      <c r="H502" s="14" t="n">
        <v>41900</v>
      </c>
      <c r="I502" s="15">
        <f>IF(OR(A502="",NOT(N502="")),"",SUM(C502:H502))</f>
        <v/>
      </c>
      <c r="J502" s="16">
        <f>IF(I502="","",SUM(C502:E502))</f>
        <v/>
      </c>
      <c r="K502" s="16">
        <f>IF(I502="","",SUM(F502:H502))</f>
        <v/>
      </c>
      <c r="L502" s="14" t="n">
        <v>77</v>
      </c>
      <c r="M502" s="17" t="n"/>
      <c r="N502" s="18">
        <f>IF(COUNTA(A502,C502:H502,L502)=0,"",IF(NOT(ISNUMBER(A502)),"날짜를 확인하세요",IF(A502&gt;TODAY(),"오늘 이후 날짜예요",IF(COUNTIF($A$6:$A$1505,A502)&gt;1,"같은 날짜가 또 있어요",IF(COUNT(C502:H502)&lt;COUNTA(C502:H502),"금액에 글자가 있어요",IF(COUNTA(C502:H502)=0,"금액이 비었어요",IF(COUNTIF(C502:H502,"&lt;0")&gt;0,"금액이 0보다 작아요",IF(AND(L502&lt;&gt;"",OR(NOT(ISNUMBER(L502)),L502&lt;0,L502&lt;&gt;INT(N(L502)))),"손님 수를 확인하세요",""))))))))</f>
        <v/>
      </c>
      <c r="P502">
        <f>IF(I502="","",WEEKDAY(A502,2))</f>
        <v/>
      </c>
      <c r="Q502" s="19">
        <f>IF(I502="","",A502-WEEKDAY(A502,3))</f>
        <v/>
      </c>
    </row>
    <row r="503">
      <c r="A503" s="12" t="n">
        <v>46258</v>
      </c>
      <c r="B503" s="13">
        <f>IF(ISNUMBER(A503),CHOOSE(WEEKDAY(A503),"일","월","화","수","목","금","토"),"")</f>
        <v/>
      </c>
      <c r="C503" s="14" t="n">
        <v>478500</v>
      </c>
      <c r="D503" s="14" t="n">
        <v>58500</v>
      </c>
      <c r="E503" s="14" t="n">
        <v>13600</v>
      </c>
      <c r="F503" s="14" t="n">
        <v>144700</v>
      </c>
      <c r="G503" s="14" t="n">
        <v>74800</v>
      </c>
      <c r="H503" s="14" t="n">
        <v>29900</v>
      </c>
      <c r="I503" s="15">
        <f>IF(OR(A503="",NOT(N503="")),"",SUM(C503:H503))</f>
        <v/>
      </c>
      <c r="J503" s="16">
        <f>IF(I503="","",SUM(C503:E503))</f>
        <v/>
      </c>
      <c r="K503" s="16">
        <f>IF(I503="","",SUM(F503:H503))</f>
        <v/>
      </c>
      <c r="L503" s="14" t="n">
        <v>52</v>
      </c>
      <c r="M503" s="17" t="n"/>
      <c r="N503" s="18">
        <f>IF(COUNTA(A503,C503:H503,L503)=0,"",IF(NOT(ISNUMBER(A503)),"날짜를 확인하세요",IF(A503&gt;TODAY(),"오늘 이후 날짜예요",IF(COUNTIF($A$6:$A$1505,A503)&gt;1,"같은 날짜가 또 있어요",IF(COUNT(C503:H503)&lt;COUNTA(C503:H503),"금액에 글자가 있어요",IF(COUNTA(C503:H503)=0,"금액이 비었어요",IF(COUNTIF(C503:H503,"&lt;0")&gt;0,"금액이 0보다 작아요",IF(AND(L503&lt;&gt;"",OR(NOT(ISNUMBER(L503)),L503&lt;0,L503&lt;&gt;INT(N(L503)))),"손님 수를 확인하세요",""))))))))</f>
        <v/>
      </c>
      <c r="P503">
        <f>IF(I503="","",WEEKDAY(A503,2))</f>
        <v/>
      </c>
      <c r="Q503" s="19">
        <f>IF(I503="","",A503-WEEKDAY(A503,3))</f>
        <v/>
      </c>
    </row>
    <row r="504">
      <c r="A504" s="12" t="n">
        <v>46259</v>
      </c>
      <c r="B504" s="13">
        <f>IF(ISNUMBER(A504),CHOOSE(WEEKDAY(A504),"일","월","화","수","목","금","토"),"")</f>
        <v/>
      </c>
      <c r="C504" s="14" t="n">
        <v>401200</v>
      </c>
      <c r="D504" s="14" t="n">
        <v>53200</v>
      </c>
      <c r="E504" s="14" t="n">
        <v>22000</v>
      </c>
      <c r="F504" s="14" t="n">
        <v>137500</v>
      </c>
      <c r="G504" s="14" t="n">
        <v>71100</v>
      </c>
      <c r="H504" s="14" t="n">
        <v>28500</v>
      </c>
      <c r="I504" s="15">
        <f>IF(OR(A504="",NOT(N504="")),"",SUM(C504:H504))</f>
        <v/>
      </c>
      <c r="J504" s="16">
        <f>IF(I504="","",SUM(C504:E504))</f>
        <v/>
      </c>
      <c r="K504" s="16">
        <f>IF(I504="","",SUM(F504:H504))</f>
        <v/>
      </c>
      <c r="L504" s="14" t="n">
        <v>47</v>
      </c>
      <c r="M504" s="17" t="n"/>
      <c r="N504" s="18">
        <f>IF(COUNTA(A504,C504:H504,L504)=0,"",IF(NOT(ISNUMBER(A504)),"날짜를 확인하세요",IF(A504&gt;TODAY(),"오늘 이후 날짜예요",IF(COUNTIF($A$6:$A$1505,A504)&gt;1,"같은 날짜가 또 있어요",IF(COUNT(C504:H504)&lt;COUNTA(C504:H504),"금액에 글자가 있어요",IF(COUNTA(C504:H504)=0,"금액이 비었어요",IF(COUNTIF(C504:H504,"&lt;0")&gt;0,"금액이 0보다 작아요",IF(AND(L504&lt;&gt;"",OR(NOT(ISNUMBER(L504)),L504&lt;0,L504&lt;&gt;INT(N(L504)))),"손님 수를 확인하세요",""))))))))</f>
        <v/>
      </c>
      <c r="P504">
        <f>IF(I504="","",WEEKDAY(A504,2))</f>
        <v/>
      </c>
      <c r="Q504" s="19">
        <f>IF(I504="","",A504-WEEKDAY(A504,3))</f>
        <v/>
      </c>
    </row>
    <row r="505">
      <c r="A505" s="12" t="n">
        <v>46260</v>
      </c>
      <c r="B505" s="13">
        <f>IF(ISNUMBER(A505),CHOOSE(WEEKDAY(A505),"일","월","화","수","목","금","토"),"")</f>
        <v/>
      </c>
      <c r="C505" s="14" t="n">
        <v>452400</v>
      </c>
      <c r="D505" s="14" t="n">
        <v>35600</v>
      </c>
      <c r="E505" s="14" t="n">
        <v>19500</v>
      </c>
      <c r="F505" s="14" t="n">
        <v>116900</v>
      </c>
      <c r="G505" s="14" t="n">
        <v>60400</v>
      </c>
      <c r="H505" s="14" t="n">
        <v>24200</v>
      </c>
      <c r="I505" s="15">
        <f>IF(OR(A505="",NOT(N505="")),"",SUM(C505:H505))</f>
        <v/>
      </c>
      <c r="J505" s="16">
        <f>IF(I505="","",SUM(C505:E505))</f>
        <v/>
      </c>
      <c r="K505" s="16">
        <f>IF(I505="","",SUM(F505:H505))</f>
        <v/>
      </c>
      <c r="L505" s="14" t="n">
        <v>48</v>
      </c>
      <c r="M505" s="17" t="n"/>
      <c r="N505" s="18">
        <f>IF(COUNTA(A505,C505:H505,L505)=0,"",IF(NOT(ISNUMBER(A505)),"날짜를 확인하세요",IF(A505&gt;TODAY(),"오늘 이후 날짜예요",IF(COUNTIF($A$6:$A$1505,A505)&gt;1,"같은 날짜가 또 있어요",IF(COUNT(C505:H505)&lt;COUNTA(C505:H505),"금액에 글자가 있어요",IF(COUNTA(C505:H505)=0,"금액이 비었어요",IF(COUNTIF(C505:H505,"&lt;0")&gt;0,"금액이 0보다 작아요",IF(AND(L505&lt;&gt;"",OR(NOT(ISNUMBER(L505)),L505&lt;0,L505&lt;&gt;INT(N(L505)))),"손님 수를 확인하세요",""))))))))</f>
        <v/>
      </c>
      <c r="P505">
        <f>IF(I505="","",WEEKDAY(A505,2))</f>
        <v/>
      </c>
      <c r="Q505" s="19">
        <f>IF(I505="","",A505-WEEKDAY(A505,3))</f>
        <v/>
      </c>
    </row>
    <row r="506">
      <c r="A506" s="12" t="n">
        <v>46261</v>
      </c>
      <c r="B506" s="13">
        <f>IF(ISNUMBER(A506),CHOOSE(WEEKDAY(A506),"일","월","화","수","목","금","토"),"")</f>
        <v/>
      </c>
      <c r="C506" s="14" t="n">
        <v>403100</v>
      </c>
      <c r="D506" s="14" t="n">
        <v>56100</v>
      </c>
      <c r="E506" s="14" t="n">
        <v>23300</v>
      </c>
      <c r="F506" s="14" t="n">
        <v>215800</v>
      </c>
      <c r="G506" s="14" t="n">
        <v>111600</v>
      </c>
      <c r="H506" s="14" t="n">
        <v>44600</v>
      </c>
      <c r="I506" s="15">
        <f>IF(OR(A506="",NOT(N506="")),"",SUM(C506:H506))</f>
        <v/>
      </c>
      <c r="J506" s="16">
        <f>IF(I506="","",SUM(C506:E506))</f>
        <v/>
      </c>
      <c r="K506" s="16">
        <f>IF(I506="","",SUM(F506:H506))</f>
        <v/>
      </c>
      <c r="L506" s="14" t="n">
        <v>53</v>
      </c>
      <c r="M506" s="17" t="inlineStr">
        <is>
          <t>비</t>
        </is>
      </c>
      <c r="N506" s="18">
        <f>IF(COUNTA(A506,C506:H506,L506)=0,"",IF(NOT(ISNUMBER(A506)),"날짜를 확인하세요",IF(A506&gt;TODAY(),"오늘 이후 날짜예요",IF(COUNTIF($A$6:$A$1505,A506)&gt;1,"같은 날짜가 또 있어요",IF(COUNT(C506:H506)&lt;COUNTA(C506:H506),"금액에 글자가 있어요",IF(COUNTA(C506:H506)=0,"금액이 비었어요",IF(COUNTIF(C506:H506,"&lt;0")&gt;0,"금액이 0보다 작아요",IF(AND(L506&lt;&gt;"",OR(NOT(ISNUMBER(L506)),L506&lt;0,L506&lt;&gt;INT(N(L506)))),"손님 수를 확인하세요",""))))))))</f>
        <v/>
      </c>
      <c r="P506">
        <f>IF(I506="","",WEEKDAY(A506,2))</f>
        <v/>
      </c>
      <c r="Q506" s="19">
        <f>IF(I506="","",A506-WEEKDAY(A506,3))</f>
        <v/>
      </c>
    </row>
    <row r="507">
      <c r="A507" s="12" t="n">
        <v>46262</v>
      </c>
      <c r="B507" s="13">
        <f>IF(ISNUMBER(A507),CHOOSE(WEEKDAY(A507),"일","월","화","수","목","금","토"),"")</f>
        <v/>
      </c>
      <c r="C507" s="14" t="n">
        <v>603100</v>
      </c>
      <c r="D507" s="14" t="n">
        <v>85100</v>
      </c>
      <c r="E507" s="14" t="n">
        <v>17800</v>
      </c>
      <c r="F507" s="14" t="n">
        <v>173700</v>
      </c>
      <c r="G507" s="14" t="n">
        <v>89800</v>
      </c>
      <c r="H507" s="14" t="n">
        <v>36000</v>
      </c>
      <c r="I507" s="15">
        <f>IF(OR(A507="",NOT(N507="")),"",SUM(C507:H507))</f>
        <v/>
      </c>
      <c r="J507" s="16">
        <f>IF(I507="","",SUM(C507:E507))</f>
        <v/>
      </c>
      <c r="K507" s="16">
        <f>IF(I507="","",SUM(F507:H507))</f>
        <v/>
      </c>
      <c r="L507" s="14" t="n">
        <v>67</v>
      </c>
      <c r="M507" s="17" t="n"/>
      <c r="N507" s="18">
        <f>IF(COUNTA(A507,C507:H507,L507)=0,"",IF(NOT(ISNUMBER(A507)),"날짜를 확인하세요",IF(A507&gt;TODAY(),"오늘 이후 날짜예요",IF(COUNTIF($A$6:$A$1505,A507)&gt;1,"같은 날짜가 또 있어요",IF(COUNT(C507:H507)&lt;COUNTA(C507:H507),"금액에 글자가 있어요",IF(COUNTA(C507:H507)=0,"금액이 비었어요",IF(COUNTIF(C507:H507,"&lt;0")&gt;0,"금액이 0보다 작아요",IF(AND(L507&lt;&gt;"",OR(NOT(ISNUMBER(L507)),L507&lt;0,L507&lt;&gt;INT(N(L507)))),"손님 수를 확인하세요",""))))))))</f>
        <v/>
      </c>
      <c r="P507">
        <f>IF(I507="","",WEEKDAY(A507,2))</f>
        <v/>
      </c>
      <c r="Q507" s="19">
        <f>IF(I507="","",A507-WEEKDAY(A507,3))</f>
        <v/>
      </c>
    </row>
    <row r="508">
      <c r="A508" s="12" t="n">
        <v>46263</v>
      </c>
      <c r="B508" s="13">
        <f>IF(ISNUMBER(A508),CHOOSE(WEEKDAY(A508),"일","월","화","수","목","금","토"),"")</f>
        <v/>
      </c>
      <c r="C508" s="14" t="n">
        <v>642800</v>
      </c>
      <c r="D508" s="14" t="n">
        <v>84300</v>
      </c>
      <c r="E508" s="14" t="n">
        <v>24000</v>
      </c>
      <c r="F508" s="14" t="n">
        <v>205300</v>
      </c>
      <c r="G508" s="14" t="n">
        <v>106200</v>
      </c>
      <c r="H508" s="14" t="n">
        <v>42400</v>
      </c>
      <c r="I508" s="15">
        <f>IF(OR(A508="",NOT(N508="")),"",SUM(C508:H508))</f>
        <v/>
      </c>
      <c r="J508" s="16">
        <f>IF(I508="","",SUM(C508:E508))</f>
        <v/>
      </c>
      <c r="K508" s="16">
        <f>IF(I508="","",SUM(F508:H508))</f>
        <v/>
      </c>
      <c r="L508" s="14" t="n">
        <v>72</v>
      </c>
      <c r="M508" s="17" t="n"/>
      <c r="N508" s="18">
        <f>IF(COUNTA(A508,C508:H508,L508)=0,"",IF(NOT(ISNUMBER(A508)),"날짜를 확인하세요",IF(A508&gt;TODAY(),"오늘 이후 날짜예요",IF(COUNTIF($A$6:$A$1505,A508)&gt;1,"같은 날짜가 또 있어요",IF(COUNT(C508:H508)&lt;COUNTA(C508:H508),"금액에 글자가 있어요",IF(COUNTA(C508:H508)=0,"금액이 비었어요",IF(COUNTIF(C508:H508,"&lt;0")&gt;0,"금액이 0보다 작아요",IF(AND(L508&lt;&gt;"",OR(NOT(ISNUMBER(L508)),L508&lt;0,L508&lt;&gt;INT(N(L508)))),"손님 수를 확인하세요",""))))))))</f>
        <v/>
      </c>
      <c r="P508">
        <f>IF(I508="","",WEEKDAY(A508,2))</f>
        <v/>
      </c>
      <c r="Q508" s="19">
        <f>IF(I508="","",A508-WEEKDAY(A508,3))</f>
        <v/>
      </c>
    </row>
    <row r="509">
      <c r="A509" s="12" t="n">
        <v>46265</v>
      </c>
      <c r="B509" s="13">
        <f>IF(ISNUMBER(A509),CHOOSE(WEEKDAY(A509),"일","월","화","수","목","금","토"),"")</f>
        <v/>
      </c>
      <c r="C509" s="14" t="n">
        <v>588600</v>
      </c>
      <c r="D509" s="14" t="n">
        <v>38200</v>
      </c>
      <c r="E509" s="14" t="n">
        <v>6300</v>
      </c>
      <c r="F509" s="14" t="n">
        <v>159200</v>
      </c>
      <c r="G509" s="14" t="n">
        <v>82300</v>
      </c>
      <c r="H509" s="14" t="n">
        <v>32900</v>
      </c>
      <c r="I509" s="15">
        <f>IF(OR(A509="",NOT(N509="")),"",SUM(C509:H509))</f>
        <v/>
      </c>
      <c r="J509" s="16">
        <f>IF(I509="","",SUM(C509:E509))</f>
        <v/>
      </c>
      <c r="K509" s="16">
        <f>IF(I509="","",SUM(F509:H509))</f>
        <v/>
      </c>
      <c r="L509" s="14" t="n">
        <v>61</v>
      </c>
      <c r="M509" s="17" t="n"/>
      <c r="N509" s="18">
        <f>IF(COUNTA(A509,C509:H509,L509)=0,"",IF(NOT(ISNUMBER(A509)),"날짜를 확인하세요",IF(A509&gt;TODAY(),"오늘 이후 날짜예요",IF(COUNTIF($A$6:$A$1505,A509)&gt;1,"같은 날짜가 또 있어요",IF(COUNT(C509:H509)&lt;COUNTA(C509:H509),"금액에 글자가 있어요",IF(COUNTA(C509:H509)=0,"금액이 비었어요",IF(COUNTIF(C509:H509,"&lt;0")&gt;0,"금액이 0보다 작아요",IF(AND(L509&lt;&gt;"",OR(NOT(ISNUMBER(L509)),L509&lt;0,L509&lt;&gt;INT(N(L509)))),"손님 수를 확인하세요",""))))))))</f>
        <v/>
      </c>
      <c r="P509">
        <f>IF(I509="","",WEEKDAY(A509,2))</f>
        <v/>
      </c>
      <c r="Q509" s="19">
        <f>IF(I509="","",A509-WEEKDAY(A509,3))</f>
        <v/>
      </c>
    </row>
    <row r="510">
      <c r="A510" s="12" t="n">
        <v>46266</v>
      </c>
      <c r="B510" s="13">
        <f>IF(ISNUMBER(A510),CHOOSE(WEEKDAY(A510),"일","월","화","수","목","금","토"),"")</f>
        <v/>
      </c>
      <c r="C510" s="14" t="n">
        <v>463300</v>
      </c>
      <c r="D510" s="14" t="n">
        <v>47600</v>
      </c>
      <c r="E510" s="14" t="n">
        <v>4700</v>
      </c>
      <c r="F510" s="14" t="n">
        <v>130200</v>
      </c>
      <c r="G510" s="14" t="n">
        <v>67300</v>
      </c>
      <c r="H510" s="14" t="n">
        <v>26900</v>
      </c>
      <c r="I510" s="15">
        <f>IF(OR(A510="",NOT(N510="")),"",SUM(C510:H510))</f>
        <v/>
      </c>
      <c r="J510" s="16">
        <f>IF(I510="","",SUM(C510:E510))</f>
        <v/>
      </c>
      <c r="K510" s="16">
        <f>IF(I510="","",SUM(F510:H510))</f>
        <v/>
      </c>
      <c r="L510" s="14" t="n">
        <v>49</v>
      </c>
      <c r="M510" s="17" t="n"/>
      <c r="N510" s="18">
        <f>IF(COUNTA(A510,C510:H510,L510)=0,"",IF(NOT(ISNUMBER(A510)),"날짜를 확인하세요",IF(A510&gt;TODAY(),"오늘 이후 날짜예요",IF(COUNTIF($A$6:$A$1505,A510)&gt;1,"같은 날짜가 또 있어요",IF(COUNT(C510:H510)&lt;COUNTA(C510:H510),"금액에 글자가 있어요",IF(COUNTA(C510:H510)=0,"금액이 비었어요",IF(COUNTIF(C510:H510,"&lt;0")&gt;0,"금액이 0보다 작아요",IF(AND(L510&lt;&gt;"",OR(NOT(ISNUMBER(L510)),L510&lt;0,L510&lt;&gt;INT(N(L510)))),"손님 수를 확인하세요",""))))))))</f>
        <v/>
      </c>
      <c r="P510">
        <f>IF(I510="","",WEEKDAY(A510,2))</f>
        <v/>
      </c>
      <c r="Q510" s="19">
        <f>IF(I510="","",A510-WEEKDAY(A510,3))</f>
        <v/>
      </c>
    </row>
    <row r="511">
      <c r="A511" s="12" t="n">
        <v>46267</v>
      </c>
      <c r="B511" s="13">
        <f>IF(ISNUMBER(A511),CHOOSE(WEEKDAY(A511),"일","월","화","수","목","금","토"),"")</f>
        <v/>
      </c>
      <c r="C511" s="14" t="n">
        <v>433400</v>
      </c>
      <c r="D511" s="14" t="n">
        <v>45000</v>
      </c>
      <c r="E511" s="14" t="n">
        <v>9800</v>
      </c>
      <c r="F511" s="14" t="n">
        <v>108100</v>
      </c>
      <c r="G511" s="14" t="n">
        <v>55900</v>
      </c>
      <c r="H511" s="14" t="n">
        <v>22300</v>
      </c>
      <c r="I511" s="15">
        <f>IF(OR(A511="",NOT(N511="")),"",SUM(C511:H511))</f>
        <v/>
      </c>
      <c r="J511" s="16">
        <f>IF(I511="","",SUM(C511:E511))</f>
        <v/>
      </c>
      <c r="K511" s="16">
        <f>IF(I511="","",SUM(F511:H511))</f>
        <v/>
      </c>
      <c r="L511" s="14" t="n">
        <v>44</v>
      </c>
      <c r="M511" s="17" t="n"/>
      <c r="N511" s="18">
        <f>IF(COUNTA(A511,C511:H511,L511)=0,"",IF(NOT(ISNUMBER(A511)),"날짜를 확인하세요",IF(A511&gt;TODAY(),"오늘 이후 날짜예요",IF(COUNTIF($A$6:$A$1505,A511)&gt;1,"같은 날짜가 또 있어요",IF(COUNT(C511:H511)&lt;COUNTA(C511:H511),"금액에 글자가 있어요",IF(COUNTA(C511:H511)=0,"금액이 비었어요",IF(COUNTIF(C511:H511,"&lt;0")&gt;0,"금액이 0보다 작아요",IF(AND(L511&lt;&gt;"",OR(NOT(ISNUMBER(L511)),L511&lt;0,L511&lt;&gt;INT(N(L511)))),"손님 수를 확인하세요",""))))))))</f>
        <v/>
      </c>
      <c r="P511">
        <f>IF(I511="","",WEEKDAY(A511,2))</f>
        <v/>
      </c>
      <c r="Q511" s="19">
        <f>IF(I511="","",A511-WEEKDAY(A511,3))</f>
        <v/>
      </c>
    </row>
    <row r="512">
      <c r="A512" s="12" t="n">
        <v>46268</v>
      </c>
      <c r="B512" s="13">
        <f>IF(ISNUMBER(A512),CHOOSE(WEEKDAY(A512),"일","월","화","수","목","금","토"),"")</f>
        <v/>
      </c>
      <c r="C512" s="14" t="n">
        <v>575000</v>
      </c>
      <c r="D512" s="14" t="n">
        <v>90400</v>
      </c>
      <c r="E512" s="14" t="n">
        <v>23700</v>
      </c>
      <c r="F512" s="14" t="n">
        <v>162600</v>
      </c>
      <c r="G512" s="14" t="n">
        <v>84100</v>
      </c>
      <c r="H512" s="14" t="n">
        <v>33700</v>
      </c>
      <c r="I512" s="15">
        <f>IF(OR(A512="",NOT(N512="")),"",SUM(C512:H512))</f>
        <v/>
      </c>
      <c r="J512" s="16">
        <f>IF(I512="","",SUM(C512:E512))</f>
        <v/>
      </c>
      <c r="K512" s="16">
        <f>IF(I512="","",SUM(F512:H512))</f>
        <v/>
      </c>
      <c r="L512" s="14" t="n">
        <v>65</v>
      </c>
      <c r="M512" s="17" t="n"/>
      <c r="N512" s="18">
        <f>IF(COUNTA(A512,C512:H512,L512)=0,"",IF(NOT(ISNUMBER(A512)),"날짜를 확인하세요",IF(A512&gt;TODAY(),"오늘 이후 날짜예요",IF(COUNTIF($A$6:$A$1505,A512)&gt;1,"같은 날짜가 또 있어요",IF(COUNT(C512:H512)&lt;COUNTA(C512:H512),"금액에 글자가 있어요",IF(COUNTA(C512:H512)=0,"금액이 비었어요",IF(COUNTIF(C512:H512,"&lt;0")&gt;0,"금액이 0보다 작아요",IF(AND(L512&lt;&gt;"",OR(NOT(ISNUMBER(L512)),L512&lt;0,L512&lt;&gt;INT(N(L512)))),"손님 수를 확인하세요",""))))))))</f>
        <v/>
      </c>
      <c r="P512">
        <f>IF(I512="","",WEEKDAY(A512,2))</f>
        <v/>
      </c>
      <c r="Q512" s="19">
        <f>IF(I512="","",A512-WEEKDAY(A512,3))</f>
        <v/>
      </c>
    </row>
    <row r="513">
      <c r="A513" s="12" t="n">
        <v>46269</v>
      </c>
      <c r="B513" s="13">
        <f>IF(ISNUMBER(A513),CHOOSE(WEEKDAY(A513),"일","월","화","수","목","금","토"),"")</f>
        <v/>
      </c>
      <c r="C513" s="14" t="n">
        <v>554100</v>
      </c>
      <c r="D513" s="14" t="n">
        <v>89400</v>
      </c>
      <c r="E513" s="14" t="n">
        <v>21800</v>
      </c>
      <c r="F513" s="14" t="n">
        <v>197000</v>
      </c>
      <c r="G513" s="14" t="n">
        <v>101900</v>
      </c>
      <c r="H513" s="14" t="n">
        <v>40800</v>
      </c>
      <c r="I513" s="15">
        <f>IF(OR(A513="",NOT(N513="")),"",SUM(C513:H513))</f>
        <v/>
      </c>
      <c r="J513" s="16">
        <f>IF(I513="","",SUM(C513:E513))</f>
        <v/>
      </c>
      <c r="K513" s="16">
        <f>IF(I513="","",SUM(F513:H513))</f>
        <v/>
      </c>
      <c r="L513" s="14" t="n">
        <v>67</v>
      </c>
      <c r="M513" s="17" t="n"/>
      <c r="N513" s="18">
        <f>IF(COUNTA(A513,C513:H513,L513)=0,"",IF(NOT(ISNUMBER(A513)),"날짜를 확인하세요",IF(A513&gt;TODAY(),"오늘 이후 날짜예요",IF(COUNTIF($A$6:$A$1505,A513)&gt;1,"같은 날짜가 또 있어요",IF(COUNT(C513:H513)&lt;COUNTA(C513:H513),"금액에 글자가 있어요",IF(COUNTA(C513:H513)=0,"금액이 비었어요",IF(COUNTIF(C513:H513,"&lt;0")&gt;0,"금액이 0보다 작아요",IF(AND(L513&lt;&gt;"",OR(NOT(ISNUMBER(L513)),L513&lt;0,L513&lt;&gt;INT(N(L513)))),"손님 수를 확인하세요",""))))))))</f>
        <v/>
      </c>
      <c r="P513">
        <f>IF(I513="","",WEEKDAY(A513,2))</f>
        <v/>
      </c>
      <c r="Q513" s="19">
        <f>IF(I513="","",A513-WEEKDAY(A513,3))</f>
        <v/>
      </c>
    </row>
    <row r="514">
      <c r="A514" s="12" t="n">
        <v>46270</v>
      </c>
      <c r="B514" s="13">
        <f>IF(ISNUMBER(A514),CHOOSE(WEEKDAY(A514),"일","월","화","수","목","금","토"),"")</f>
        <v/>
      </c>
      <c r="C514" s="14" t="n">
        <v>685700</v>
      </c>
      <c r="D514" s="14" t="n">
        <v>82300</v>
      </c>
      <c r="E514" s="14" t="n">
        <v>29200</v>
      </c>
      <c r="F514" s="14" t="n">
        <v>242600</v>
      </c>
      <c r="G514" s="14" t="n">
        <v>125500</v>
      </c>
      <c r="H514" s="14" t="n">
        <v>50200</v>
      </c>
      <c r="I514" s="15">
        <f>IF(OR(A514="",NOT(N514="")),"",SUM(C514:H514))</f>
        <v/>
      </c>
      <c r="J514" s="16">
        <f>IF(I514="","",SUM(C514:E514))</f>
        <v/>
      </c>
      <c r="K514" s="16">
        <f>IF(I514="","",SUM(F514:H514))</f>
        <v/>
      </c>
      <c r="L514" s="14" t="n">
        <v>79</v>
      </c>
      <c r="M514" s="17" t="n"/>
      <c r="N514" s="18">
        <f>IF(COUNTA(A514,C514:H514,L514)=0,"",IF(NOT(ISNUMBER(A514)),"날짜를 확인하세요",IF(A514&gt;TODAY(),"오늘 이후 날짜예요",IF(COUNTIF($A$6:$A$1505,A514)&gt;1,"같은 날짜가 또 있어요",IF(COUNT(C514:H514)&lt;COUNTA(C514:H514),"금액에 글자가 있어요",IF(COUNTA(C514:H514)=0,"금액이 비었어요",IF(COUNTIF(C514:H514,"&lt;0")&gt;0,"금액이 0보다 작아요",IF(AND(L514&lt;&gt;"",OR(NOT(ISNUMBER(L514)),L514&lt;0,L514&lt;&gt;INT(N(L514)))),"손님 수를 확인하세요",""))))))))</f>
        <v/>
      </c>
      <c r="P514">
        <f>IF(I514="","",WEEKDAY(A514,2))</f>
        <v/>
      </c>
      <c r="Q514" s="19">
        <f>IF(I514="","",A514-WEEKDAY(A514,3))</f>
        <v/>
      </c>
    </row>
    <row r="515">
      <c r="A515" s="12" t="n">
        <v>46272</v>
      </c>
      <c r="B515" s="13">
        <f>IF(ISNUMBER(A515),CHOOSE(WEEKDAY(A515),"일","월","화","수","목","금","토"),"")</f>
        <v/>
      </c>
      <c r="C515" s="14" t="n">
        <v>652200</v>
      </c>
      <c r="D515" s="14" t="n">
        <v>104900</v>
      </c>
      <c r="E515" s="14" t="n">
        <v>3600</v>
      </c>
      <c r="F515" s="14" t="n">
        <v>178500</v>
      </c>
      <c r="G515" s="14" t="n">
        <v>92300</v>
      </c>
      <c r="H515" s="14" t="n">
        <v>37000</v>
      </c>
      <c r="I515" s="15">
        <f>IF(OR(A515="",NOT(N515="")),"",SUM(C515:H515))</f>
        <v/>
      </c>
      <c r="J515" s="16">
        <f>IF(I515="","",SUM(C515:E515))</f>
        <v/>
      </c>
      <c r="K515" s="16">
        <f>IF(I515="","",SUM(F515:H515))</f>
        <v/>
      </c>
      <c r="L515" s="14" t="n">
        <v>73</v>
      </c>
      <c r="M515" s="17" t="n"/>
      <c r="N515" s="18">
        <f>IF(COUNTA(A515,C515:H515,L515)=0,"",IF(NOT(ISNUMBER(A515)),"날짜를 확인하세요",IF(A515&gt;TODAY(),"오늘 이후 날짜예요",IF(COUNTIF($A$6:$A$1505,A515)&gt;1,"같은 날짜가 또 있어요",IF(COUNT(C515:H515)&lt;COUNTA(C515:H515),"금액에 글자가 있어요",IF(COUNTA(C515:H515)=0,"금액이 비었어요",IF(COUNTIF(C515:H515,"&lt;0")&gt;0,"금액이 0보다 작아요",IF(AND(L515&lt;&gt;"",OR(NOT(ISNUMBER(L515)),L515&lt;0,L515&lt;&gt;INT(N(L515)))),"손님 수를 확인하세요",""))))))))</f>
        <v/>
      </c>
      <c r="P515">
        <f>IF(I515="","",WEEKDAY(A515,2))</f>
        <v/>
      </c>
      <c r="Q515" s="19">
        <f>IF(I515="","",A515-WEEKDAY(A515,3))</f>
        <v/>
      </c>
    </row>
    <row r="516">
      <c r="A516" s="12" t="n">
        <v>46273</v>
      </c>
      <c r="B516" s="13">
        <f>IF(ISNUMBER(A516),CHOOSE(WEEKDAY(A516),"일","월","화","수","목","금","토"),"")</f>
        <v/>
      </c>
      <c r="C516" s="14" t="n">
        <v>554000</v>
      </c>
      <c r="D516" s="14" t="n">
        <v>71800</v>
      </c>
      <c r="E516" s="14" t="n">
        <v>7400</v>
      </c>
      <c r="F516" s="14" t="n">
        <v>176200</v>
      </c>
      <c r="G516" s="14" t="n">
        <v>91100</v>
      </c>
      <c r="H516" s="14" t="n">
        <v>36500</v>
      </c>
      <c r="I516" s="15">
        <f>IF(OR(A516="",NOT(N516="")),"",SUM(C516:H516))</f>
        <v/>
      </c>
      <c r="J516" s="16">
        <f>IF(I516="","",SUM(C516:E516))</f>
        <v/>
      </c>
      <c r="K516" s="16">
        <f>IF(I516="","",SUM(F516:H516))</f>
        <v/>
      </c>
      <c r="L516" s="14" t="n">
        <v>62</v>
      </c>
      <c r="M516" s="17" t="n"/>
      <c r="N516" s="18">
        <f>IF(COUNTA(A516,C516:H516,L516)=0,"",IF(NOT(ISNUMBER(A516)),"날짜를 확인하세요",IF(A516&gt;TODAY(),"오늘 이후 날짜예요",IF(COUNTIF($A$6:$A$1505,A516)&gt;1,"같은 날짜가 또 있어요",IF(COUNT(C516:H516)&lt;COUNTA(C516:H516),"금액에 글자가 있어요",IF(COUNTA(C516:H516)=0,"금액이 비었어요",IF(COUNTIF(C516:H516,"&lt;0")&gt;0,"금액이 0보다 작아요",IF(AND(L516&lt;&gt;"",OR(NOT(ISNUMBER(L516)),L516&lt;0,L516&lt;&gt;INT(N(L516)))),"손님 수를 확인하세요",""))))))))</f>
        <v/>
      </c>
      <c r="P516">
        <f>IF(I516="","",WEEKDAY(A516,2))</f>
        <v/>
      </c>
      <c r="Q516" s="19">
        <f>IF(I516="","",A516-WEEKDAY(A516,3))</f>
        <v/>
      </c>
    </row>
    <row r="517">
      <c r="A517" s="12" t="n">
        <v>46274</v>
      </c>
      <c r="B517" s="13">
        <f>IF(ISNUMBER(A517),CHOOSE(WEEKDAY(A517),"일","월","화","수","목","금","토"),"")</f>
        <v/>
      </c>
      <c r="C517" s="14" t="n">
        <v>500400</v>
      </c>
      <c r="D517" s="14" t="n">
        <v>34500</v>
      </c>
      <c r="E517" s="14" t="n">
        <v>12400</v>
      </c>
      <c r="F517" s="14" t="n">
        <v>147100</v>
      </c>
      <c r="G517" s="14" t="n">
        <v>76100</v>
      </c>
      <c r="H517" s="14" t="n">
        <v>30500</v>
      </c>
      <c r="I517" s="15">
        <f>IF(OR(A517="",NOT(N517="")),"",SUM(C517:H517))</f>
        <v/>
      </c>
      <c r="J517" s="16">
        <f>IF(I517="","",SUM(C517:E517))</f>
        <v/>
      </c>
      <c r="K517" s="16">
        <f>IF(I517="","",SUM(F517:H517))</f>
        <v/>
      </c>
      <c r="L517" s="14" t="n">
        <v>52</v>
      </c>
      <c r="M517" s="17" t="n"/>
      <c r="N517" s="18">
        <f>IF(COUNTA(A517,C517:H517,L517)=0,"",IF(NOT(ISNUMBER(A517)),"날짜를 확인하세요",IF(A517&gt;TODAY(),"오늘 이후 날짜예요",IF(COUNTIF($A$6:$A$1505,A517)&gt;1,"같은 날짜가 또 있어요",IF(COUNT(C517:H517)&lt;COUNTA(C517:H517),"금액에 글자가 있어요",IF(COUNTA(C517:H517)=0,"금액이 비었어요",IF(COUNTIF(C517:H517,"&lt;0")&gt;0,"금액이 0보다 작아요",IF(AND(L517&lt;&gt;"",OR(NOT(ISNUMBER(L517)),L517&lt;0,L517&lt;&gt;INT(N(L517)))),"손님 수를 확인하세요",""))))))))</f>
        <v/>
      </c>
      <c r="P517">
        <f>IF(I517="","",WEEKDAY(A517,2))</f>
        <v/>
      </c>
      <c r="Q517" s="19">
        <f>IF(I517="","",A517-WEEKDAY(A517,3))</f>
        <v/>
      </c>
    </row>
    <row r="518">
      <c r="A518" s="12" t="n">
        <v>46275</v>
      </c>
      <c r="B518" s="13">
        <f>IF(ISNUMBER(A518),CHOOSE(WEEKDAY(A518),"일","월","화","수","목","금","토"),"")</f>
        <v/>
      </c>
      <c r="C518" s="14" t="n">
        <v>549000</v>
      </c>
      <c r="D518" s="14" t="n">
        <v>80800</v>
      </c>
      <c r="E518" s="14" t="n">
        <v>1400</v>
      </c>
      <c r="F518" s="14" t="n">
        <v>153600</v>
      </c>
      <c r="G518" s="14" t="n">
        <v>79400</v>
      </c>
      <c r="H518" s="14" t="n">
        <v>31800</v>
      </c>
      <c r="I518" s="15">
        <f>IF(OR(A518="",NOT(N518="")),"",SUM(C518:H518))</f>
        <v/>
      </c>
      <c r="J518" s="16">
        <f>IF(I518="","",SUM(C518:E518))</f>
        <v/>
      </c>
      <c r="K518" s="16">
        <f>IF(I518="","",SUM(F518:H518))</f>
        <v/>
      </c>
      <c r="L518" s="14" t="n">
        <v>59</v>
      </c>
      <c r="M518" s="17" t="n"/>
      <c r="N518" s="18">
        <f>IF(COUNTA(A518,C518:H518,L518)=0,"",IF(NOT(ISNUMBER(A518)),"날짜를 확인하세요",IF(A518&gt;TODAY(),"오늘 이후 날짜예요",IF(COUNTIF($A$6:$A$1505,A518)&gt;1,"같은 날짜가 또 있어요",IF(COUNT(C518:H518)&lt;COUNTA(C518:H518),"금액에 글자가 있어요",IF(COUNTA(C518:H518)=0,"금액이 비었어요",IF(COUNTIF(C518:H518,"&lt;0")&gt;0,"금액이 0보다 작아요",IF(AND(L518&lt;&gt;"",OR(NOT(ISNUMBER(L518)),L518&lt;0,L518&lt;&gt;INT(N(L518)))),"손님 수를 확인하세요",""))))))))</f>
        <v/>
      </c>
      <c r="P518">
        <f>IF(I518="","",WEEKDAY(A518,2))</f>
        <v/>
      </c>
      <c r="Q518" s="19">
        <f>IF(I518="","",A518-WEEKDAY(A518,3))</f>
        <v/>
      </c>
    </row>
    <row r="519">
      <c r="A519" s="12" t="n">
        <v>46276</v>
      </c>
      <c r="B519" s="13">
        <f>IF(ISNUMBER(A519),CHOOSE(WEEKDAY(A519),"일","월","화","수","목","금","토"),"")</f>
        <v/>
      </c>
      <c r="C519" s="14" t="n">
        <v>567500</v>
      </c>
      <c r="D519" s="14" t="n">
        <v>87100</v>
      </c>
      <c r="E519" s="14" t="n">
        <v>4300</v>
      </c>
      <c r="F519" s="14" t="n">
        <v>184200</v>
      </c>
      <c r="G519" s="14" t="n">
        <v>95300</v>
      </c>
      <c r="H519" s="14" t="n">
        <v>38100</v>
      </c>
      <c r="I519" s="15">
        <f>IF(OR(A519="",NOT(N519="")),"",SUM(C519:H519))</f>
        <v/>
      </c>
      <c r="J519" s="16">
        <f>IF(I519="","",SUM(C519:E519))</f>
        <v/>
      </c>
      <c r="K519" s="16">
        <f>IF(I519="","",SUM(F519:H519))</f>
        <v/>
      </c>
      <c r="L519" s="14" t="n">
        <v>66</v>
      </c>
      <c r="M519" s="17" t="n"/>
      <c r="N519" s="18">
        <f>IF(COUNTA(A519,C519:H519,L519)=0,"",IF(NOT(ISNUMBER(A519)),"날짜를 확인하세요",IF(A519&gt;TODAY(),"오늘 이후 날짜예요",IF(COUNTIF($A$6:$A$1505,A519)&gt;1,"같은 날짜가 또 있어요",IF(COUNT(C519:H519)&lt;COUNTA(C519:H519),"금액에 글자가 있어요",IF(COUNTA(C519:H519)=0,"금액이 비었어요",IF(COUNTIF(C519:H519,"&lt;0")&gt;0,"금액이 0보다 작아요",IF(AND(L519&lt;&gt;"",OR(NOT(ISNUMBER(L519)),L519&lt;0,L519&lt;&gt;INT(N(L519)))),"손님 수를 확인하세요",""))))))))</f>
        <v/>
      </c>
      <c r="P519">
        <f>IF(I519="","",WEEKDAY(A519,2))</f>
        <v/>
      </c>
      <c r="Q519" s="19">
        <f>IF(I519="","",A519-WEEKDAY(A519,3))</f>
        <v/>
      </c>
    </row>
    <row r="520">
      <c r="A520" s="12" t="n">
        <v>46277</v>
      </c>
      <c r="B520" s="13">
        <f>IF(ISNUMBER(A520),CHOOSE(WEEKDAY(A520),"일","월","화","수","목","금","토"),"")</f>
        <v/>
      </c>
      <c r="C520" s="14" t="n">
        <v>631600</v>
      </c>
      <c r="D520" s="14" t="n">
        <v>73400</v>
      </c>
      <c r="E520" s="14" t="n">
        <v>4500</v>
      </c>
      <c r="F520" s="14" t="n">
        <v>184200</v>
      </c>
      <c r="G520" s="14" t="n">
        <v>95200</v>
      </c>
      <c r="H520" s="14" t="n">
        <v>38100</v>
      </c>
      <c r="I520" s="15">
        <f>IF(OR(A520="",NOT(N520="")),"",SUM(C520:H520))</f>
        <v/>
      </c>
      <c r="J520" s="16">
        <f>IF(I520="","",SUM(C520:E520))</f>
        <v/>
      </c>
      <c r="K520" s="16">
        <f>IF(I520="","",SUM(F520:H520))</f>
        <v/>
      </c>
      <c r="L520" s="14" t="n">
        <v>69</v>
      </c>
      <c r="M520" s="17" t="n"/>
      <c r="N520" s="18">
        <f>IF(COUNTA(A520,C520:H520,L520)=0,"",IF(NOT(ISNUMBER(A520)),"날짜를 확인하세요",IF(A520&gt;TODAY(),"오늘 이후 날짜예요",IF(COUNTIF($A$6:$A$1505,A520)&gt;1,"같은 날짜가 또 있어요",IF(COUNT(C520:H520)&lt;COUNTA(C520:H520),"금액에 글자가 있어요",IF(COUNTA(C520:H520)=0,"금액이 비었어요",IF(COUNTIF(C520:H520,"&lt;0")&gt;0,"금액이 0보다 작아요",IF(AND(L520&lt;&gt;"",OR(NOT(ISNUMBER(L520)),L520&lt;0,L520&lt;&gt;INT(N(L520)))),"손님 수를 확인하세요",""))))))))</f>
        <v/>
      </c>
      <c r="P520">
        <f>IF(I520="","",WEEKDAY(A520,2))</f>
        <v/>
      </c>
      <c r="Q520" s="19">
        <f>IF(I520="","",A520-WEEKDAY(A520,3))</f>
        <v/>
      </c>
    </row>
    <row r="521">
      <c r="A521" s="12" t="n">
        <v>46279</v>
      </c>
      <c r="B521" s="13">
        <f>IF(ISNUMBER(A521),CHOOSE(WEEKDAY(A521),"일","월","화","수","목","금","토"),"")</f>
        <v/>
      </c>
      <c r="C521" s="14" t="n">
        <v>492000</v>
      </c>
      <c r="D521" s="14" t="n">
        <v>44600</v>
      </c>
      <c r="E521" s="14" t="n">
        <v>5400</v>
      </c>
      <c r="F521" s="14" t="n">
        <v>121500</v>
      </c>
      <c r="G521" s="14" t="n">
        <v>62800</v>
      </c>
      <c r="H521" s="14" t="n">
        <v>25200</v>
      </c>
      <c r="I521" s="15">
        <f>IF(OR(A521="",NOT(N521="")),"",SUM(C521:H521))</f>
        <v/>
      </c>
      <c r="J521" s="16">
        <f>IF(I521="","",SUM(C521:E521))</f>
        <v/>
      </c>
      <c r="K521" s="16">
        <f>IF(I521="","",SUM(F521:H521))</f>
        <v/>
      </c>
      <c r="L521" s="14" t="n">
        <v>51</v>
      </c>
      <c r="M521" s="17" t="n"/>
      <c r="N521" s="18">
        <f>IF(COUNTA(A521,C521:H521,L521)=0,"",IF(NOT(ISNUMBER(A521)),"날짜를 확인하세요",IF(A521&gt;TODAY(),"오늘 이후 날짜예요",IF(COUNTIF($A$6:$A$1505,A521)&gt;1,"같은 날짜가 또 있어요",IF(COUNT(C521:H521)&lt;COUNTA(C521:H521),"금액에 글자가 있어요",IF(COUNTA(C521:H521)=0,"금액이 비었어요",IF(COUNTIF(C521:H521,"&lt;0")&gt;0,"금액이 0보다 작아요",IF(AND(L521&lt;&gt;"",OR(NOT(ISNUMBER(L521)),L521&lt;0,L521&lt;&gt;INT(N(L521)))),"손님 수를 확인하세요",""))))))))</f>
        <v/>
      </c>
      <c r="P521">
        <f>IF(I521="","",WEEKDAY(A521,2))</f>
        <v/>
      </c>
      <c r="Q521" s="19">
        <f>IF(I521="","",A521-WEEKDAY(A521,3))</f>
        <v/>
      </c>
    </row>
    <row r="522">
      <c r="A522" s="12" t="n">
        <v>46280</v>
      </c>
      <c r="B522" s="13">
        <f>IF(ISNUMBER(A522),CHOOSE(WEEKDAY(A522),"일","월","화","수","목","금","토"),"")</f>
        <v/>
      </c>
      <c r="C522" s="14" t="n">
        <v>451900</v>
      </c>
      <c r="D522" s="14" t="n">
        <v>61000</v>
      </c>
      <c r="E522" s="14" t="n">
        <v>22300</v>
      </c>
      <c r="F522" s="14" t="n">
        <v>110700</v>
      </c>
      <c r="G522" s="14" t="n">
        <v>57200</v>
      </c>
      <c r="H522" s="14" t="n">
        <v>22900</v>
      </c>
      <c r="I522" s="15">
        <f>IF(OR(A522="",NOT(N522="")),"",SUM(C522:H522))</f>
        <v/>
      </c>
      <c r="J522" s="16">
        <f>IF(I522="","",SUM(C522:E522))</f>
        <v/>
      </c>
      <c r="K522" s="16">
        <f>IF(I522="","",SUM(F522:H522))</f>
        <v/>
      </c>
      <c r="L522" s="14" t="n">
        <v>51</v>
      </c>
      <c r="M522" s="17" t="n"/>
      <c r="N522" s="18">
        <f>IF(COUNTA(A522,C522:H522,L522)=0,"",IF(NOT(ISNUMBER(A522)),"날짜를 확인하세요",IF(A522&gt;TODAY(),"오늘 이후 날짜예요",IF(COUNTIF($A$6:$A$1505,A522)&gt;1,"같은 날짜가 또 있어요",IF(COUNT(C522:H522)&lt;COUNTA(C522:H522),"금액에 글자가 있어요",IF(COUNTA(C522:H522)=0,"금액이 비었어요",IF(COUNTIF(C522:H522,"&lt;0")&gt;0,"금액이 0보다 작아요",IF(AND(L522&lt;&gt;"",OR(NOT(ISNUMBER(L522)),L522&lt;0,L522&lt;&gt;INT(N(L522)))),"손님 수를 확인하세요",""))))))))</f>
        <v/>
      </c>
      <c r="P522">
        <f>IF(I522="","",WEEKDAY(A522,2))</f>
        <v/>
      </c>
      <c r="Q522" s="19">
        <f>IF(I522="","",A522-WEEKDAY(A522,3))</f>
        <v/>
      </c>
    </row>
    <row r="523">
      <c r="A523" s="12" t="n">
        <v>46281</v>
      </c>
      <c r="B523" s="13">
        <f>IF(ISNUMBER(A523),CHOOSE(WEEKDAY(A523),"일","월","화","수","목","금","토"),"")</f>
        <v/>
      </c>
      <c r="C523" s="14" t="n">
        <v>550300</v>
      </c>
      <c r="D523" s="14" t="n">
        <v>83300</v>
      </c>
      <c r="E523" s="14" t="n">
        <v>28900</v>
      </c>
      <c r="F523" s="14" t="n">
        <v>142100</v>
      </c>
      <c r="G523" s="14" t="n">
        <v>73500</v>
      </c>
      <c r="H523" s="14" t="n">
        <v>29400</v>
      </c>
      <c r="I523" s="15">
        <f>IF(OR(A523="",NOT(N523="")),"",SUM(C523:H523))</f>
        <v/>
      </c>
      <c r="J523" s="16">
        <f>IF(I523="","",SUM(C523:E523))</f>
        <v/>
      </c>
      <c r="K523" s="16">
        <f>IF(I523="","",SUM(F523:H523))</f>
        <v/>
      </c>
      <c r="L523" s="14" t="n">
        <v>62</v>
      </c>
      <c r="M523" s="17" t="n"/>
      <c r="N523" s="18">
        <f>IF(COUNTA(A523,C523:H523,L523)=0,"",IF(NOT(ISNUMBER(A523)),"날짜를 확인하세요",IF(A523&gt;TODAY(),"오늘 이후 날짜예요",IF(COUNTIF($A$6:$A$1505,A523)&gt;1,"같은 날짜가 또 있어요",IF(COUNT(C523:H523)&lt;COUNTA(C523:H523),"금액에 글자가 있어요",IF(COUNTA(C523:H523)=0,"금액이 비었어요",IF(COUNTIF(C523:H523,"&lt;0")&gt;0,"금액이 0보다 작아요",IF(AND(L523&lt;&gt;"",OR(NOT(ISNUMBER(L523)),L523&lt;0,L523&lt;&gt;INT(N(L523)))),"손님 수를 확인하세요",""))))))))</f>
        <v/>
      </c>
      <c r="P523">
        <f>IF(I523="","",WEEKDAY(A523,2))</f>
        <v/>
      </c>
      <c r="Q523" s="19">
        <f>IF(I523="","",A523-WEEKDAY(A523,3))</f>
        <v/>
      </c>
    </row>
    <row r="524">
      <c r="A524" s="12" t="n">
        <v>46282</v>
      </c>
      <c r="B524" s="13">
        <f>IF(ISNUMBER(A524),CHOOSE(WEEKDAY(A524),"일","월","화","수","목","금","토"),"")</f>
        <v/>
      </c>
      <c r="C524" s="14" t="n">
        <v>498300</v>
      </c>
      <c r="D524" s="14" t="n">
        <v>44300</v>
      </c>
      <c r="E524" s="14" t="n">
        <v>7500</v>
      </c>
      <c r="F524" s="14" t="n">
        <v>146400</v>
      </c>
      <c r="G524" s="14" t="n">
        <v>75700</v>
      </c>
      <c r="H524" s="14" t="n">
        <v>30300</v>
      </c>
      <c r="I524" s="15">
        <f>IF(OR(A524="",NOT(N524="")),"",SUM(C524:H524))</f>
        <v/>
      </c>
      <c r="J524" s="16">
        <f>IF(I524="","",SUM(C524:E524))</f>
        <v/>
      </c>
      <c r="K524" s="16">
        <f>IF(I524="","",SUM(F524:H524))</f>
        <v/>
      </c>
      <c r="L524" s="14" t="n">
        <v>53</v>
      </c>
      <c r="M524" s="17" t="n"/>
      <c r="N524" s="18">
        <f>IF(COUNTA(A524,C524:H524,L524)=0,"",IF(NOT(ISNUMBER(A524)),"날짜를 확인하세요",IF(A524&gt;TODAY(),"오늘 이후 날짜예요",IF(COUNTIF($A$6:$A$1505,A524)&gt;1,"같은 날짜가 또 있어요",IF(COUNT(C524:H524)&lt;COUNTA(C524:H524),"금액에 글자가 있어요",IF(COUNTA(C524:H524)=0,"금액이 비었어요",IF(COUNTIF(C524:H524,"&lt;0")&gt;0,"금액이 0보다 작아요",IF(AND(L524&lt;&gt;"",OR(NOT(ISNUMBER(L524)),L524&lt;0,L524&lt;&gt;INT(N(L524)))),"손님 수를 확인하세요",""))))))))</f>
        <v/>
      </c>
      <c r="P524">
        <f>IF(I524="","",WEEKDAY(A524,2))</f>
        <v/>
      </c>
      <c r="Q524" s="19">
        <f>IF(I524="","",A524-WEEKDAY(A524,3))</f>
        <v/>
      </c>
    </row>
    <row r="525">
      <c r="A525" s="12" t="n">
        <v>46283</v>
      </c>
      <c r="B525" s="13">
        <f>IF(ISNUMBER(A525),CHOOSE(WEEKDAY(A525),"일","월","화","수","목","금","토"),"")</f>
        <v/>
      </c>
      <c r="C525" s="14" t="n">
        <v>571900</v>
      </c>
      <c r="D525" s="14" t="n">
        <v>95100</v>
      </c>
      <c r="E525" s="14" t="n">
        <v>33900</v>
      </c>
      <c r="F525" s="14" t="n">
        <v>199600</v>
      </c>
      <c r="G525" s="14" t="n">
        <v>103200</v>
      </c>
      <c r="H525" s="14" t="n">
        <v>41300</v>
      </c>
      <c r="I525" s="15">
        <f>IF(OR(A525="",NOT(N525="")),"",SUM(C525:H525))</f>
        <v/>
      </c>
      <c r="J525" s="16">
        <f>IF(I525="","",SUM(C525:E525))</f>
        <v/>
      </c>
      <c r="K525" s="16">
        <f>IF(I525="","",SUM(F525:H525))</f>
        <v/>
      </c>
      <c r="L525" s="14" t="n">
        <v>70</v>
      </c>
      <c r="M525" s="17" t="n"/>
      <c r="N525" s="18">
        <f>IF(COUNTA(A525,C525:H525,L525)=0,"",IF(NOT(ISNUMBER(A525)),"날짜를 확인하세요",IF(A525&gt;TODAY(),"오늘 이후 날짜예요",IF(COUNTIF($A$6:$A$1505,A525)&gt;1,"같은 날짜가 또 있어요",IF(COUNT(C525:H525)&lt;COUNTA(C525:H525),"금액에 글자가 있어요",IF(COUNTA(C525:H525)=0,"금액이 비었어요",IF(COUNTIF(C525:H525,"&lt;0")&gt;0,"금액이 0보다 작아요",IF(AND(L525&lt;&gt;"",OR(NOT(ISNUMBER(L525)),L525&lt;0,L525&lt;&gt;INT(N(L525)))),"손님 수를 확인하세요",""))))))))</f>
        <v/>
      </c>
      <c r="P525">
        <f>IF(I525="","",WEEKDAY(A525,2))</f>
        <v/>
      </c>
      <c r="Q525" s="19">
        <f>IF(I525="","",A525-WEEKDAY(A525,3))</f>
        <v/>
      </c>
    </row>
    <row r="526">
      <c r="A526" s="12" t="n">
        <v>46284</v>
      </c>
      <c r="B526" s="13">
        <f>IF(ISNUMBER(A526),CHOOSE(WEEKDAY(A526),"일","월","화","수","목","금","토"),"")</f>
        <v/>
      </c>
      <c r="C526" s="14" t="n">
        <v>603100</v>
      </c>
      <c r="D526" s="14" t="n">
        <v>48000</v>
      </c>
      <c r="E526" s="14" t="n">
        <v>5600</v>
      </c>
      <c r="F526" s="14" t="n">
        <v>221200</v>
      </c>
      <c r="G526" s="14" t="n">
        <v>114400</v>
      </c>
      <c r="H526" s="14" t="n">
        <v>45700</v>
      </c>
      <c r="I526" s="15">
        <f>IF(OR(A526="",NOT(N526="")),"",SUM(C526:H526))</f>
        <v/>
      </c>
      <c r="J526" s="16">
        <f>IF(I526="","",SUM(C526:E526))</f>
        <v/>
      </c>
      <c r="K526" s="16">
        <f>IF(I526="","",SUM(F526:H526))</f>
        <v/>
      </c>
      <c r="L526" s="14" t="n">
        <v>66</v>
      </c>
      <c r="M526" s="17" t="n"/>
      <c r="N526" s="18">
        <f>IF(COUNTA(A526,C526:H526,L526)=0,"",IF(NOT(ISNUMBER(A526)),"날짜를 확인하세요",IF(A526&gt;TODAY(),"오늘 이후 날짜예요",IF(COUNTIF($A$6:$A$1505,A526)&gt;1,"같은 날짜가 또 있어요",IF(COUNT(C526:H526)&lt;COUNTA(C526:H526),"금액에 글자가 있어요",IF(COUNTA(C526:H526)=0,"금액이 비었어요",IF(COUNTIF(C526:H526,"&lt;0")&gt;0,"금액이 0보다 작아요",IF(AND(L526&lt;&gt;"",OR(NOT(ISNUMBER(L526)),L526&lt;0,L526&lt;&gt;INT(N(L526)))),"손님 수를 확인하세요",""))))))))</f>
        <v/>
      </c>
      <c r="P526">
        <f>IF(I526="","",WEEKDAY(A526,2))</f>
        <v/>
      </c>
      <c r="Q526" s="19">
        <f>IF(I526="","",A526-WEEKDAY(A526,3))</f>
        <v/>
      </c>
    </row>
    <row r="527">
      <c r="A527" s="12" t="n">
        <v>46286</v>
      </c>
      <c r="B527" s="13">
        <f>IF(ISNUMBER(A527),CHOOSE(WEEKDAY(A527),"일","월","화","수","목","금","토"),"")</f>
        <v/>
      </c>
      <c r="C527" s="14" t="n">
        <v>454400</v>
      </c>
      <c r="D527" s="14" t="n">
        <v>72900</v>
      </c>
      <c r="E527" s="14" t="n">
        <v>8400</v>
      </c>
      <c r="F527" s="14" t="n">
        <v>119400</v>
      </c>
      <c r="G527" s="14" t="n">
        <v>61700</v>
      </c>
      <c r="H527" s="14" t="n">
        <v>24700</v>
      </c>
      <c r="I527" s="15">
        <f>IF(OR(A527="",NOT(N527="")),"",SUM(C527:H527))</f>
        <v/>
      </c>
      <c r="J527" s="16">
        <f>IF(I527="","",SUM(C527:E527))</f>
        <v/>
      </c>
      <c r="K527" s="16">
        <f>IF(I527="","",SUM(F527:H527))</f>
        <v/>
      </c>
      <c r="L527" s="14" t="n">
        <v>49</v>
      </c>
      <c r="M527" s="17" t="n"/>
      <c r="N527" s="18">
        <f>IF(COUNTA(A527,C527:H527,L527)=0,"",IF(NOT(ISNUMBER(A527)),"날짜를 확인하세요",IF(A527&gt;TODAY(),"오늘 이후 날짜예요",IF(COUNTIF($A$6:$A$1505,A527)&gt;1,"같은 날짜가 또 있어요",IF(COUNT(C527:H527)&lt;COUNTA(C527:H527),"금액에 글자가 있어요",IF(COUNTA(C527:H527)=0,"금액이 비었어요",IF(COUNTIF(C527:H527,"&lt;0")&gt;0,"금액이 0보다 작아요",IF(AND(L527&lt;&gt;"",OR(NOT(ISNUMBER(L527)),L527&lt;0,L527&lt;&gt;INT(N(L527)))),"손님 수를 확인하세요",""))))))))</f>
        <v/>
      </c>
      <c r="P527">
        <f>IF(I527="","",WEEKDAY(A527,2))</f>
        <v/>
      </c>
      <c r="Q527" s="19">
        <f>IF(I527="","",A527-WEEKDAY(A527,3))</f>
        <v/>
      </c>
    </row>
    <row r="528">
      <c r="A528" s="12" t="n">
        <v>46287</v>
      </c>
      <c r="B528" s="13">
        <f>IF(ISNUMBER(A528),CHOOSE(WEEKDAY(A528),"일","월","화","수","목","금","토"),"")</f>
        <v/>
      </c>
      <c r="C528" s="14" t="n">
        <v>479500</v>
      </c>
      <c r="D528" s="14" t="n">
        <v>47100</v>
      </c>
      <c r="E528" s="14" t="n">
        <v>18500</v>
      </c>
      <c r="F528" s="14" t="n">
        <v>150700</v>
      </c>
      <c r="G528" s="14" t="n">
        <v>78000</v>
      </c>
      <c r="H528" s="14" t="n">
        <v>31200</v>
      </c>
      <c r="I528" s="15">
        <f>IF(OR(A528="",NOT(N528="")),"",SUM(C528:H528))</f>
        <v/>
      </c>
      <c r="J528" s="16">
        <f>IF(I528="","",SUM(C528:E528))</f>
        <v/>
      </c>
      <c r="K528" s="16">
        <f>IF(I528="","",SUM(F528:H528))</f>
        <v/>
      </c>
      <c r="L528" s="14" t="n">
        <v>52</v>
      </c>
      <c r="M528" s="17" t="n"/>
      <c r="N528" s="18">
        <f>IF(COUNTA(A528,C528:H528,L528)=0,"",IF(NOT(ISNUMBER(A528)),"날짜를 확인하세요",IF(A528&gt;TODAY(),"오늘 이후 날짜예요",IF(COUNTIF($A$6:$A$1505,A528)&gt;1,"같은 날짜가 또 있어요",IF(COUNT(C528:H528)&lt;COUNTA(C528:H528),"금액에 글자가 있어요",IF(COUNTA(C528:H528)=0,"금액이 비었어요",IF(COUNTIF(C528:H528,"&lt;0")&gt;0,"금액이 0보다 작아요",IF(AND(L528&lt;&gt;"",OR(NOT(ISNUMBER(L528)),L528&lt;0,L528&lt;&gt;INT(N(L528)))),"손님 수를 확인하세요",""))))))))</f>
        <v/>
      </c>
      <c r="P528">
        <f>IF(I528="","",WEEKDAY(A528,2))</f>
        <v/>
      </c>
      <c r="Q528" s="19">
        <f>IF(I528="","",A528-WEEKDAY(A528,3))</f>
        <v/>
      </c>
    </row>
    <row r="529">
      <c r="A529" s="12" t="n">
        <v>46288</v>
      </c>
      <c r="B529" s="13">
        <f>IF(ISNUMBER(A529),CHOOSE(WEEKDAY(A529),"일","월","화","수","목","금","토"),"")</f>
        <v/>
      </c>
      <c r="C529" s="14" t="n">
        <v>506800</v>
      </c>
      <c r="D529" s="14" t="n">
        <v>57600</v>
      </c>
      <c r="E529" s="14" t="n">
        <v>17400</v>
      </c>
      <c r="F529" s="14" t="n">
        <v>122800</v>
      </c>
      <c r="G529" s="14" t="n">
        <v>63500</v>
      </c>
      <c r="H529" s="14" t="n">
        <v>25400</v>
      </c>
      <c r="I529" s="15">
        <f>IF(OR(A529="",NOT(N529="")),"",SUM(C529:H529))</f>
        <v/>
      </c>
      <c r="J529" s="16">
        <f>IF(I529="","",SUM(C529:E529))</f>
        <v/>
      </c>
      <c r="K529" s="16">
        <f>IF(I529="","",SUM(F529:H529))</f>
        <v/>
      </c>
      <c r="L529" s="14" t="n">
        <v>55</v>
      </c>
      <c r="M529" s="17" t="n"/>
      <c r="N529" s="18">
        <f>IF(COUNTA(A529,C529:H529,L529)=0,"",IF(NOT(ISNUMBER(A529)),"날짜를 확인하세요",IF(A529&gt;TODAY(),"오늘 이후 날짜예요",IF(COUNTIF($A$6:$A$1505,A529)&gt;1,"같은 날짜가 또 있어요",IF(COUNT(C529:H529)&lt;COUNTA(C529:H529),"금액에 글자가 있어요",IF(COUNTA(C529:H529)=0,"금액이 비었어요",IF(COUNTIF(C529:H529,"&lt;0")&gt;0,"금액이 0보다 작아요",IF(AND(L529&lt;&gt;"",OR(NOT(ISNUMBER(L529)),L529&lt;0,L529&lt;&gt;INT(N(L529)))),"손님 수를 확인하세요",""))))))))</f>
        <v/>
      </c>
      <c r="P529">
        <f>IF(I529="","",WEEKDAY(A529,2))</f>
        <v/>
      </c>
      <c r="Q529" s="19">
        <f>IF(I529="","",A529-WEEKDAY(A529,3))</f>
        <v/>
      </c>
    </row>
    <row r="530">
      <c r="A530" s="12" t="n">
        <v>46291</v>
      </c>
      <c r="B530" s="13">
        <f>IF(ISNUMBER(A530),CHOOSE(WEEKDAY(A530),"일","월","화","수","목","금","토"),"")</f>
        <v/>
      </c>
      <c r="C530" s="14" t="n">
        <v>658700</v>
      </c>
      <c r="D530" s="14" t="n">
        <v>59000</v>
      </c>
      <c r="E530" s="14" t="n">
        <v>11900</v>
      </c>
      <c r="F530" s="14" t="n">
        <v>334600</v>
      </c>
      <c r="G530" s="14" t="n">
        <v>173100</v>
      </c>
      <c r="H530" s="14" t="n">
        <v>69200</v>
      </c>
      <c r="I530" s="15">
        <f>IF(OR(A530="",NOT(N530="")),"",SUM(C530:H530))</f>
        <v/>
      </c>
      <c r="J530" s="16">
        <f>IF(I530="","",SUM(C530:E530))</f>
        <v/>
      </c>
      <c r="K530" s="16">
        <f>IF(I530="","",SUM(F530:H530))</f>
        <v/>
      </c>
      <c r="L530" s="14" t="n">
        <v>79</v>
      </c>
      <c r="M530" s="17" t="inlineStr">
        <is>
          <t>비</t>
        </is>
      </c>
      <c r="N530" s="18">
        <f>IF(COUNTA(A530,C530:H530,L530)=0,"",IF(NOT(ISNUMBER(A530)),"날짜를 확인하세요",IF(A530&gt;TODAY(),"오늘 이후 날짜예요",IF(COUNTIF($A$6:$A$1505,A530)&gt;1,"같은 날짜가 또 있어요",IF(COUNT(C530:H530)&lt;COUNTA(C530:H530),"금액에 글자가 있어요",IF(COUNTA(C530:H530)=0,"금액이 비었어요",IF(COUNTIF(C530:H530,"&lt;0")&gt;0,"금액이 0보다 작아요",IF(AND(L530&lt;&gt;"",OR(NOT(ISNUMBER(L530)),L530&lt;0,L530&lt;&gt;INT(N(L530)))),"손님 수를 확인하세요",""))))))))</f>
        <v/>
      </c>
      <c r="P530">
        <f>IF(I530="","",WEEKDAY(A530,2))</f>
        <v/>
      </c>
      <c r="Q530" s="19">
        <f>IF(I530="","",A530-WEEKDAY(A530,3))</f>
        <v/>
      </c>
    </row>
    <row r="531">
      <c r="A531" s="12" t="n">
        <v>46293</v>
      </c>
      <c r="B531" s="13">
        <f>IF(ISNUMBER(A531),CHOOSE(WEEKDAY(A531),"일","월","화","수","목","금","토"),"")</f>
        <v/>
      </c>
      <c r="C531" s="14" t="n">
        <v>483000</v>
      </c>
      <c r="D531" s="14" t="n">
        <v>38600</v>
      </c>
      <c r="E531" s="14" t="n">
        <v>17000</v>
      </c>
      <c r="F531" s="14" t="n">
        <v>132200</v>
      </c>
      <c r="G531" s="14" t="n">
        <v>68400</v>
      </c>
      <c r="H531" s="14" t="n">
        <v>27300</v>
      </c>
      <c r="I531" s="15">
        <f>IF(OR(A531="",NOT(N531="")),"",SUM(C531:H531))</f>
        <v/>
      </c>
      <c r="J531" s="16">
        <f>IF(I531="","",SUM(C531:E531))</f>
        <v/>
      </c>
      <c r="K531" s="16">
        <f>IF(I531="","",SUM(F531:H531))</f>
        <v/>
      </c>
      <c r="L531" s="14" t="n">
        <v>52</v>
      </c>
      <c r="M531" s="17" t="n"/>
      <c r="N531" s="18">
        <f>IF(COUNTA(A531,C531:H531,L531)=0,"",IF(NOT(ISNUMBER(A531)),"날짜를 확인하세요",IF(A531&gt;TODAY(),"오늘 이후 날짜예요",IF(COUNTIF($A$6:$A$1505,A531)&gt;1,"같은 날짜가 또 있어요",IF(COUNT(C531:H531)&lt;COUNTA(C531:H531),"금액에 글자가 있어요",IF(COUNTA(C531:H531)=0,"금액이 비었어요",IF(COUNTIF(C531:H531,"&lt;0")&gt;0,"금액이 0보다 작아요",IF(AND(L531&lt;&gt;"",OR(NOT(ISNUMBER(L531)),L531&lt;0,L531&lt;&gt;INT(N(L531)))),"손님 수를 확인하세요",""))))))))</f>
        <v/>
      </c>
      <c r="P531">
        <f>IF(I531="","",WEEKDAY(A531,2))</f>
        <v/>
      </c>
      <c r="Q531" s="19">
        <f>IF(I531="","",A531-WEEKDAY(A531,3))</f>
        <v/>
      </c>
    </row>
    <row r="532">
      <c r="A532" s="12" t="n">
        <v>46294</v>
      </c>
      <c r="B532" s="13">
        <f>IF(ISNUMBER(A532),CHOOSE(WEEKDAY(A532),"일","월","화","수","목","금","토"),"")</f>
        <v/>
      </c>
      <c r="C532" s="14" t="n">
        <v>501500</v>
      </c>
      <c r="D532" s="14" t="n">
        <v>35400</v>
      </c>
      <c r="E532" s="14" t="n">
        <v>23500</v>
      </c>
      <c r="F532" s="14" t="n">
        <v>132600</v>
      </c>
      <c r="G532" s="14" t="n">
        <v>68600</v>
      </c>
      <c r="H532" s="14" t="n">
        <v>27400</v>
      </c>
      <c r="I532" s="15">
        <f>IF(OR(A532="",NOT(N532="")),"",SUM(C532:H532))</f>
        <v/>
      </c>
      <c r="J532" s="16">
        <f>IF(I532="","",SUM(C532:E532))</f>
        <v/>
      </c>
      <c r="K532" s="16">
        <f>IF(I532="","",SUM(F532:H532))</f>
        <v/>
      </c>
      <c r="L532" s="14" t="n">
        <v>52</v>
      </c>
      <c r="M532" s="17" t="n"/>
      <c r="N532" s="18">
        <f>IF(COUNTA(A532,C532:H532,L532)=0,"",IF(NOT(ISNUMBER(A532)),"날짜를 확인하세요",IF(A532&gt;TODAY(),"오늘 이후 날짜예요",IF(COUNTIF($A$6:$A$1505,A532)&gt;1,"같은 날짜가 또 있어요",IF(COUNT(C532:H532)&lt;COUNTA(C532:H532),"금액에 글자가 있어요",IF(COUNTA(C532:H532)=0,"금액이 비었어요",IF(COUNTIF(C532:H532,"&lt;0")&gt;0,"금액이 0보다 작아요",IF(AND(L532&lt;&gt;"",OR(NOT(ISNUMBER(L532)),L532&lt;0,L532&lt;&gt;INT(N(L532)))),"손님 수를 확인하세요",""))))))))</f>
        <v/>
      </c>
      <c r="P532">
        <f>IF(I532="","",WEEKDAY(A532,2))</f>
        <v/>
      </c>
      <c r="Q532" s="19">
        <f>IF(I532="","",A532-WEEKDAY(A532,3))</f>
        <v/>
      </c>
    </row>
    <row r="533">
      <c r="A533" s="12" t="n">
        <v>46295</v>
      </c>
      <c r="B533" s="13">
        <f>IF(ISNUMBER(A533),CHOOSE(WEEKDAY(A533),"일","월","화","수","목","금","토"),"")</f>
        <v/>
      </c>
      <c r="C533" s="14" t="n">
        <v>455700</v>
      </c>
      <c r="D533" s="14" t="n">
        <v>50000</v>
      </c>
      <c r="E533" s="14" t="n">
        <v>4400</v>
      </c>
      <c r="F533" s="14" t="n">
        <v>109900</v>
      </c>
      <c r="G533" s="14" t="n">
        <v>56800</v>
      </c>
      <c r="H533" s="14" t="n">
        <v>22700</v>
      </c>
      <c r="I533" s="15">
        <f>IF(OR(A533="",NOT(N533="")),"",SUM(C533:H533))</f>
        <v/>
      </c>
      <c r="J533" s="16">
        <f>IF(I533="","",SUM(C533:E533))</f>
        <v/>
      </c>
      <c r="K533" s="16">
        <f>IF(I533="","",SUM(F533:H533))</f>
        <v/>
      </c>
      <c r="L533" s="14" t="n">
        <v>49</v>
      </c>
      <c r="M533" s="17" t="n"/>
      <c r="N533" s="18">
        <f>IF(COUNTA(A533,C533:H533,L533)=0,"",IF(NOT(ISNUMBER(A533)),"날짜를 확인하세요",IF(A533&gt;TODAY(),"오늘 이후 날짜예요",IF(COUNTIF($A$6:$A$1505,A533)&gt;1,"같은 날짜가 또 있어요",IF(COUNT(C533:H533)&lt;COUNTA(C533:H533),"금액에 글자가 있어요",IF(COUNTA(C533:H533)=0,"금액이 비었어요",IF(COUNTIF(C533:H533,"&lt;0")&gt;0,"금액이 0보다 작아요",IF(AND(L533&lt;&gt;"",OR(NOT(ISNUMBER(L533)),L533&lt;0,L533&lt;&gt;INT(N(L533)))),"손님 수를 확인하세요",""))))))))</f>
        <v/>
      </c>
      <c r="P533">
        <f>IF(I533="","",WEEKDAY(A533,2))</f>
        <v/>
      </c>
      <c r="Q533" s="19">
        <f>IF(I533="","",A533-WEEKDAY(A533,3))</f>
        <v/>
      </c>
    </row>
    <row r="534">
      <c r="A534" s="12" t="n"/>
      <c r="B534" s="13">
        <f>IF(ISNUMBER(A534),CHOOSE(WEEKDAY(A534),"일","월","화","수","목","금","토"),"")</f>
        <v/>
      </c>
      <c r="C534" s="14" t="n"/>
      <c r="D534" s="14" t="n"/>
      <c r="E534" s="14" t="n"/>
      <c r="F534" s="14" t="n"/>
      <c r="G534" s="14" t="n"/>
      <c r="H534" s="14" t="n"/>
      <c r="I534" s="15">
        <f>IF(OR(A534="",NOT(N534="")),"",SUM(C534:H534))</f>
        <v/>
      </c>
      <c r="J534" s="16">
        <f>IF(I534="","",SUM(C534:E534))</f>
        <v/>
      </c>
      <c r="K534" s="16">
        <f>IF(I534="","",SUM(F534:H534))</f>
        <v/>
      </c>
      <c r="L534" s="14" t="n"/>
      <c r="M534" s="17" t="n"/>
      <c r="N534" s="18">
        <f>IF(COUNTA(A534,C534:H534,L534)=0,"",IF(NOT(ISNUMBER(A534)),"날짜를 확인하세요",IF(A534&gt;TODAY(),"오늘 이후 날짜예요",IF(COUNTIF($A$6:$A$1505,A534)&gt;1,"같은 날짜가 또 있어요",IF(COUNT(C534:H534)&lt;COUNTA(C534:H534),"금액에 글자가 있어요",IF(COUNTA(C534:H534)=0,"금액이 비었어요",IF(COUNTIF(C534:H534,"&lt;0")&gt;0,"금액이 0보다 작아요",IF(AND(L534&lt;&gt;"",OR(NOT(ISNUMBER(L534)),L534&lt;0,L534&lt;&gt;INT(N(L534)))),"손님 수를 확인하세요",""))))))))</f>
        <v/>
      </c>
      <c r="P534">
        <f>IF(I534="","",WEEKDAY(A534,2))</f>
        <v/>
      </c>
      <c r="Q534" s="19">
        <f>IF(I534="","",A534-WEEKDAY(A534,3))</f>
        <v/>
      </c>
    </row>
    <row r="535">
      <c r="A535" s="12" t="n"/>
      <c r="B535" s="13">
        <f>IF(ISNUMBER(A535),CHOOSE(WEEKDAY(A535),"일","월","화","수","목","금","토"),"")</f>
        <v/>
      </c>
      <c r="C535" s="14" t="n"/>
      <c r="D535" s="14" t="n"/>
      <c r="E535" s="14" t="n"/>
      <c r="F535" s="14" t="n"/>
      <c r="G535" s="14" t="n"/>
      <c r="H535" s="14" t="n"/>
      <c r="I535" s="15">
        <f>IF(OR(A535="",NOT(N535="")),"",SUM(C535:H535))</f>
        <v/>
      </c>
      <c r="J535" s="16">
        <f>IF(I535="","",SUM(C535:E535))</f>
        <v/>
      </c>
      <c r="K535" s="16">
        <f>IF(I535="","",SUM(F535:H535))</f>
        <v/>
      </c>
      <c r="L535" s="14" t="n"/>
      <c r="M535" s="17" t="n"/>
      <c r="N535" s="18">
        <f>IF(COUNTA(A535,C535:H535,L535)=0,"",IF(NOT(ISNUMBER(A535)),"날짜를 확인하세요",IF(A535&gt;TODAY(),"오늘 이후 날짜예요",IF(COUNTIF($A$6:$A$1505,A535)&gt;1,"같은 날짜가 또 있어요",IF(COUNT(C535:H535)&lt;COUNTA(C535:H535),"금액에 글자가 있어요",IF(COUNTA(C535:H535)=0,"금액이 비었어요",IF(COUNTIF(C535:H535,"&lt;0")&gt;0,"금액이 0보다 작아요",IF(AND(L535&lt;&gt;"",OR(NOT(ISNUMBER(L535)),L535&lt;0,L535&lt;&gt;INT(N(L535)))),"손님 수를 확인하세요",""))))))))</f>
        <v/>
      </c>
      <c r="P535">
        <f>IF(I535="","",WEEKDAY(A535,2))</f>
        <v/>
      </c>
      <c r="Q535" s="19">
        <f>IF(I535="","",A535-WEEKDAY(A535,3))</f>
        <v/>
      </c>
    </row>
    <row r="536">
      <c r="A536" s="12" t="n"/>
      <c r="B536" s="13">
        <f>IF(ISNUMBER(A536),CHOOSE(WEEKDAY(A536),"일","월","화","수","목","금","토"),"")</f>
        <v/>
      </c>
      <c r="C536" s="14" t="n"/>
      <c r="D536" s="14" t="n"/>
      <c r="E536" s="14" t="n"/>
      <c r="F536" s="14" t="n"/>
      <c r="G536" s="14" t="n"/>
      <c r="H536" s="14" t="n"/>
      <c r="I536" s="15">
        <f>IF(OR(A536="",NOT(N536="")),"",SUM(C536:H536))</f>
        <v/>
      </c>
      <c r="J536" s="16">
        <f>IF(I536="","",SUM(C536:E536))</f>
        <v/>
      </c>
      <c r="K536" s="16">
        <f>IF(I536="","",SUM(F536:H536))</f>
        <v/>
      </c>
      <c r="L536" s="14" t="n"/>
      <c r="M536" s="17" t="n"/>
      <c r="N536" s="18">
        <f>IF(COUNTA(A536,C536:H536,L536)=0,"",IF(NOT(ISNUMBER(A536)),"날짜를 확인하세요",IF(A536&gt;TODAY(),"오늘 이후 날짜예요",IF(COUNTIF($A$6:$A$1505,A536)&gt;1,"같은 날짜가 또 있어요",IF(COUNT(C536:H536)&lt;COUNTA(C536:H536),"금액에 글자가 있어요",IF(COUNTA(C536:H536)=0,"금액이 비었어요",IF(COUNTIF(C536:H536,"&lt;0")&gt;0,"금액이 0보다 작아요",IF(AND(L536&lt;&gt;"",OR(NOT(ISNUMBER(L536)),L536&lt;0,L536&lt;&gt;INT(N(L536)))),"손님 수를 확인하세요",""))))))))</f>
        <v/>
      </c>
      <c r="P536">
        <f>IF(I536="","",WEEKDAY(A536,2))</f>
        <v/>
      </c>
      <c r="Q536" s="19">
        <f>IF(I536="","",A536-WEEKDAY(A536,3))</f>
        <v/>
      </c>
    </row>
    <row r="537">
      <c r="A537" s="12" t="n"/>
      <c r="B537" s="13">
        <f>IF(ISNUMBER(A537),CHOOSE(WEEKDAY(A537),"일","월","화","수","목","금","토"),"")</f>
        <v/>
      </c>
      <c r="C537" s="14" t="n"/>
      <c r="D537" s="14" t="n"/>
      <c r="E537" s="14" t="n"/>
      <c r="F537" s="14" t="n"/>
      <c r="G537" s="14" t="n"/>
      <c r="H537" s="14" t="n"/>
      <c r="I537" s="15">
        <f>IF(OR(A537="",NOT(N537="")),"",SUM(C537:H537))</f>
        <v/>
      </c>
      <c r="J537" s="16">
        <f>IF(I537="","",SUM(C537:E537))</f>
        <v/>
      </c>
      <c r="K537" s="16">
        <f>IF(I537="","",SUM(F537:H537))</f>
        <v/>
      </c>
      <c r="L537" s="14" t="n"/>
      <c r="M537" s="17" t="n"/>
      <c r="N537" s="18">
        <f>IF(COUNTA(A537,C537:H537,L537)=0,"",IF(NOT(ISNUMBER(A537)),"날짜를 확인하세요",IF(A537&gt;TODAY(),"오늘 이후 날짜예요",IF(COUNTIF($A$6:$A$1505,A537)&gt;1,"같은 날짜가 또 있어요",IF(COUNT(C537:H537)&lt;COUNTA(C537:H537),"금액에 글자가 있어요",IF(COUNTA(C537:H537)=0,"금액이 비었어요",IF(COUNTIF(C537:H537,"&lt;0")&gt;0,"금액이 0보다 작아요",IF(AND(L537&lt;&gt;"",OR(NOT(ISNUMBER(L537)),L537&lt;0,L537&lt;&gt;INT(N(L537)))),"손님 수를 확인하세요",""))))))))</f>
        <v/>
      </c>
      <c r="P537">
        <f>IF(I537="","",WEEKDAY(A537,2))</f>
        <v/>
      </c>
      <c r="Q537" s="19">
        <f>IF(I537="","",A537-WEEKDAY(A537,3))</f>
        <v/>
      </c>
    </row>
    <row r="538">
      <c r="A538" s="12" t="n"/>
      <c r="B538" s="13">
        <f>IF(ISNUMBER(A538),CHOOSE(WEEKDAY(A538),"일","월","화","수","목","금","토"),"")</f>
        <v/>
      </c>
      <c r="C538" s="14" t="n"/>
      <c r="D538" s="14" t="n"/>
      <c r="E538" s="14" t="n"/>
      <c r="F538" s="14" t="n"/>
      <c r="G538" s="14" t="n"/>
      <c r="H538" s="14" t="n"/>
      <c r="I538" s="15">
        <f>IF(OR(A538="",NOT(N538="")),"",SUM(C538:H538))</f>
        <v/>
      </c>
      <c r="J538" s="16">
        <f>IF(I538="","",SUM(C538:E538))</f>
        <v/>
      </c>
      <c r="K538" s="16">
        <f>IF(I538="","",SUM(F538:H538))</f>
        <v/>
      </c>
      <c r="L538" s="14" t="n"/>
      <c r="M538" s="17" t="n"/>
      <c r="N538" s="18">
        <f>IF(COUNTA(A538,C538:H538,L538)=0,"",IF(NOT(ISNUMBER(A538)),"날짜를 확인하세요",IF(A538&gt;TODAY(),"오늘 이후 날짜예요",IF(COUNTIF($A$6:$A$1505,A538)&gt;1,"같은 날짜가 또 있어요",IF(COUNT(C538:H538)&lt;COUNTA(C538:H538),"금액에 글자가 있어요",IF(COUNTA(C538:H538)=0,"금액이 비었어요",IF(COUNTIF(C538:H538,"&lt;0")&gt;0,"금액이 0보다 작아요",IF(AND(L538&lt;&gt;"",OR(NOT(ISNUMBER(L538)),L538&lt;0,L538&lt;&gt;INT(N(L538)))),"손님 수를 확인하세요",""))))))))</f>
        <v/>
      </c>
      <c r="P538">
        <f>IF(I538="","",WEEKDAY(A538,2))</f>
        <v/>
      </c>
      <c r="Q538" s="19">
        <f>IF(I538="","",A538-WEEKDAY(A538,3))</f>
        <v/>
      </c>
    </row>
    <row r="539">
      <c r="A539" s="12" t="n"/>
      <c r="B539" s="13">
        <f>IF(ISNUMBER(A539),CHOOSE(WEEKDAY(A539),"일","월","화","수","목","금","토"),"")</f>
        <v/>
      </c>
      <c r="C539" s="14" t="n"/>
      <c r="D539" s="14" t="n"/>
      <c r="E539" s="14" t="n"/>
      <c r="F539" s="14" t="n"/>
      <c r="G539" s="14" t="n"/>
      <c r="H539" s="14" t="n"/>
      <c r="I539" s="15">
        <f>IF(OR(A539="",NOT(N539="")),"",SUM(C539:H539))</f>
        <v/>
      </c>
      <c r="J539" s="16">
        <f>IF(I539="","",SUM(C539:E539))</f>
        <v/>
      </c>
      <c r="K539" s="16">
        <f>IF(I539="","",SUM(F539:H539))</f>
        <v/>
      </c>
      <c r="L539" s="14" t="n"/>
      <c r="M539" s="17" t="n"/>
      <c r="N539" s="18">
        <f>IF(COUNTA(A539,C539:H539,L539)=0,"",IF(NOT(ISNUMBER(A539)),"날짜를 확인하세요",IF(A539&gt;TODAY(),"오늘 이후 날짜예요",IF(COUNTIF($A$6:$A$1505,A539)&gt;1,"같은 날짜가 또 있어요",IF(COUNT(C539:H539)&lt;COUNTA(C539:H539),"금액에 글자가 있어요",IF(COUNTA(C539:H539)=0,"금액이 비었어요",IF(COUNTIF(C539:H539,"&lt;0")&gt;0,"금액이 0보다 작아요",IF(AND(L539&lt;&gt;"",OR(NOT(ISNUMBER(L539)),L539&lt;0,L539&lt;&gt;INT(N(L539)))),"손님 수를 확인하세요",""))))))))</f>
        <v/>
      </c>
      <c r="P539">
        <f>IF(I539="","",WEEKDAY(A539,2))</f>
        <v/>
      </c>
      <c r="Q539" s="19">
        <f>IF(I539="","",A539-WEEKDAY(A539,3))</f>
        <v/>
      </c>
    </row>
    <row r="540">
      <c r="A540" s="12" t="n"/>
      <c r="B540" s="13">
        <f>IF(ISNUMBER(A540),CHOOSE(WEEKDAY(A540),"일","월","화","수","목","금","토"),"")</f>
        <v/>
      </c>
      <c r="C540" s="14" t="n"/>
      <c r="D540" s="14" t="n"/>
      <c r="E540" s="14" t="n"/>
      <c r="F540" s="14" t="n"/>
      <c r="G540" s="14" t="n"/>
      <c r="H540" s="14" t="n"/>
      <c r="I540" s="15">
        <f>IF(OR(A540="",NOT(N540="")),"",SUM(C540:H540))</f>
        <v/>
      </c>
      <c r="J540" s="16">
        <f>IF(I540="","",SUM(C540:E540))</f>
        <v/>
      </c>
      <c r="K540" s="16">
        <f>IF(I540="","",SUM(F540:H540))</f>
        <v/>
      </c>
      <c r="L540" s="14" t="n"/>
      <c r="M540" s="17" t="n"/>
      <c r="N540" s="18">
        <f>IF(COUNTA(A540,C540:H540,L540)=0,"",IF(NOT(ISNUMBER(A540)),"날짜를 확인하세요",IF(A540&gt;TODAY(),"오늘 이후 날짜예요",IF(COUNTIF($A$6:$A$1505,A540)&gt;1,"같은 날짜가 또 있어요",IF(COUNT(C540:H540)&lt;COUNTA(C540:H540),"금액에 글자가 있어요",IF(COUNTA(C540:H540)=0,"금액이 비었어요",IF(COUNTIF(C540:H540,"&lt;0")&gt;0,"금액이 0보다 작아요",IF(AND(L540&lt;&gt;"",OR(NOT(ISNUMBER(L540)),L540&lt;0,L540&lt;&gt;INT(N(L540)))),"손님 수를 확인하세요",""))))))))</f>
        <v/>
      </c>
      <c r="P540">
        <f>IF(I540="","",WEEKDAY(A540,2))</f>
        <v/>
      </c>
      <c r="Q540" s="19">
        <f>IF(I540="","",A540-WEEKDAY(A540,3))</f>
        <v/>
      </c>
    </row>
    <row r="541">
      <c r="A541" s="12" t="n"/>
      <c r="B541" s="13">
        <f>IF(ISNUMBER(A541),CHOOSE(WEEKDAY(A541),"일","월","화","수","목","금","토"),"")</f>
        <v/>
      </c>
      <c r="C541" s="14" t="n"/>
      <c r="D541" s="14" t="n"/>
      <c r="E541" s="14" t="n"/>
      <c r="F541" s="14" t="n"/>
      <c r="G541" s="14" t="n"/>
      <c r="H541" s="14" t="n"/>
      <c r="I541" s="15">
        <f>IF(OR(A541="",NOT(N541="")),"",SUM(C541:H541))</f>
        <v/>
      </c>
      <c r="J541" s="16">
        <f>IF(I541="","",SUM(C541:E541))</f>
        <v/>
      </c>
      <c r="K541" s="16">
        <f>IF(I541="","",SUM(F541:H541))</f>
        <v/>
      </c>
      <c r="L541" s="14" t="n"/>
      <c r="M541" s="17" t="n"/>
      <c r="N541" s="18">
        <f>IF(COUNTA(A541,C541:H541,L541)=0,"",IF(NOT(ISNUMBER(A541)),"날짜를 확인하세요",IF(A541&gt;TODAY(),"오늘 이후 날짜예요",IF(COUNTIF($A$6:$A$1505,A541)&gt;1,"같은 날짜가 또 있어요",IF(COUNT(C541:H541)&lt;COUNTA(C541:H541),"금액에 글자가 있어요",IF(COUNTA(C541:H541)=0,"금액이 비었어요",IF(COUNTIF(C541:H541,"&lt;0")&gt;0,"금액이 0보다 작아요",IF(AND(L541&lt;&gt;"",OR(NOT(ISNUMBER(L541)),L541&lt;0,L541&lt;&gt;INT(N(L541)))),"손님 수를 확인하세요",""))))))))</f>
        <v/>
      </c>
      <c r="P541">
        <f>IF(I541="","",WEEKDAY(A541,2))</f>
        <v/>
      </c>
      <c r="Q541" s="19">
        <f>IF(I541="","",A541-WEEKDAY(A541,3))</f>
        <v/>
      </c>
    </row>
    <row r="542">
      <c r="A542" s="12" t="n"/>
      <c r="B542" s="13">
        <f>IF(ISNUMBER(A542),CHOOSE(WEEKDAY(A542),"일","월","화","수","목","금","토"),"")</f>
        <v/>
      </c>
      <c r="C542" s="14" t="n"/>
      <c r="D542" s="14" t="n"/>
      <c r="E542" s="14" t="n"/>
      <c r="F542" s="14" t="n"/>
      <c r="G542" s="14" t="n"/>
      <c r="H542" s="14" t="n"/>
      <c r="I542" s="15">
        <f>IF(OR(A542="",NOT(N542="")),"",SUM(C542:H542))</f>
        <v/>
      </c>
      <c r="J542" s="16">
        <f>IF(I542="","",SUM(C542:E542))</f>
        <v/>
      </c>
      <c r="K542" s="16">
        <f>IF(I542="","",SUM(F542:H542))</f>
        <v/>
      </c>
      <c r="L542" s="14" t="n"/>
      <c r="M542" s="17" t="n"/>
      <c r="N542" s="18">
        <f>IF(COUNTA(A542,C542:H542,L542)=0,"",IF(NOT(ISNUMBER(A542)),"날짜를 확인하세요",IF(A542&gt;TODAY(),"오늘 이후 날짜예요",IF(COUNTIF($A$6:$A$1505,A542)&gt;1,"같은 날짜가 또 있어요",IF(COUNT(C542:H542)&lt;COUNTA(C542:H542),"금액에 글자가 있어요",IF(COUNTA(C542:H542)=0,"금액이 비었어요",IF(COUNTIF(C542:H542,"&lt;0")&gt;0,"금액이 0보다 작아요",IF(AND(L542&lt;&gt;"",OR(NOT(ISNUMBER(L542)),L542&lt;0,L542&lt;&gt;INT(N(L542)))),"손님 수를 확인하세요",""))))))))</f>
        <v/>
      </c>
      <c r="P542">
        <f>IF(I542="","",WEEKDAY(A542,2))</f>
        <v/>
      </c>
      <c r="Q542" s="19">
        <f>IF(I542="","",A542-WEEKDAY(A542,3))</f>
        <v/>
      </c>
    </row>
    <row r="543">
      <c r="A543" s="12" t="n"/>
      <c r="B543" s="13">
        <f>IF(ISNUMBER(A543),CHOOSE(WEEKDAY(A543),"일","월","화","수","목","금","토"),"")</f>
        <v/>
      </c>
      <c r="C543" s="14" t="n"/>
      <c r="D543" s="14" t="n"/>
      <c r="E543" s="14" t="n"/>
      <c r="F543" s="14" t="n"/>
      <c r="G543" s="14" t="n"/>
      <c r="H543" s="14" t="n"/>
      <c r="I543" s="15">
        <f>IF(OR(A543="",NOT(N543="")),"",SUM(C543:H543))</f>
        <v/>
      </c>
      <c r="J543" s="16">
        <f>IF(I543="","",SUM(C543:E543))</f>
        <v/>
      </c>
      <c r="K543" s="16">
        <f>IF(I543="","",SUM(F543:H543))</f>
        <v/>
      </c>
      <c r="L543" s="14" t="n"/>
      <c r="M543" s="17" t="n"/>
      <c r="N543" s="18">
        <f>IF(COUNTA(A543,C543:H543,L543)=0,"",IF(NOT(ISNUMBER(A543)),"날짜를 확인하세요",IF(A543&gt;TODAY(),"오늘 이후 날짜예요",IF(COUNTIF($A$6:$A$1505,A543)&gt;1,"같은 날짜가 또 있어요",IF(COUNT(C543:H543)&lt;COUNTA(C543:H543),"금액에 글자가 있어요",IF(COUNTA(C543:H543)=0,"금액이 비었어요",IF(COUNTIF(C543:H543,"&lt;0")&gt;0,"금액이 0보다 작아요",IF(AND(L543&lt;&gt;"",OR(NOT(ISNUMBER(L543)),L543&lt;0,L543&lt;&gt;INT(N(L543)))),"손님 수를 확인하세요",""))))))))</f>
        <v/>
      </c>
      <c r="P543">
        <f>IF(I543="","",WEEKDAY(A543,2))</f>
        <v/>
      </c>
      <c r="Q543" s="19">
        <f>IF(I543="","",A543-WEEKDAY(A543,3))</f>
        <v/>
      </c>
    </row>
    <row r="544">
      <c r="A544" s="12" t="n"/>
      <c r="B544" s="13">
        <f>IF(ISNUMBER(A544),CHOOSE(WEEKDAY(A544),"일","월","화","수","목","금","토"),"")</f>
        <v/>
      </c>
      <c r="C544" s="14" t="n"/>
      <c r="D544" s="14" t="n"/>
      <c r="E544" s="14" t="n"/>
      <c r="F544" s="14" t="n"/>
      <c r="G544" s="14" t="n"/>
      <c r="H544" s="14" t="n"/>
      <c r="I544" s="15">
        <f>IF(OR(A544="",NOT(N544="")),"",SUM(C544:H544))</f>
        <v/>
      </c>
      <c r="J544" s="16">
        <f>IF(I544="","",SUM(C544:E544))</f>
        <v/>
      </c>
      <c r="K544" s="16">
        <f>IF(I544="","",SUM(F544:H544))</f>
        <v/>
      </c>
      <c r="L544" s="14" t="n"/>
      <c r="M544" s="17" t="n"/>
      <c r="N544" s="18">
        <f>IF(COUNTA(A544,C544:H544,L544)=0,"",IF(NOT(ISNUMBER(A544)),"날짜를 확인하세요",IF(A544&gt;TODAY(),"오늘 이후 날짜예요",IF(COUNTIF($A$6:$A$1505,A544)&gt;1,"같은 날짜가 또 있어요",IF(COUNT(C544:H544)&lt;COUNTA(C544:H544),"금액에 글자가 있어요",IF(COUNTA(C544:H544)=0,"금액이 비었어요",IF(COUNTIF(C544:H544,"&lt;0")&gt;0,"금액이 0보다 작아요",IF(AND(L544&lt;&gt;"",OR(NOT(ISNUMBER(L544)),L544&lt;0,L544&lt;&gt;INT(N(L544)))),"손님 수를 확인하세요",""))))))))</f>
        <v/>
      </c>
      <c r="P544">
        <f>IF(I544="","",WEEKDAY(A544,2))</f>
        <v/>
      </c>
      <c r="Q544" s="19">
        <f>IF(I544="","",A544-WEEKDAY(A544,3))</f>
        <v/>
      </c>
    </row>
    <row r="545">
      <c r="A545" s="12" t="n"/>
      <c r="B545" s="13">
        <f>IF(ISNUMBER(A545),CHOOSE(WEEKDAY(A545),"일","월","화","수","목","금","토"),"")</f>
        <v/>
      </c>
      <c r="C545" s="14" t="n"/>
      <c r="D545" s="14" t="n"/>
      <c r="E545" s="14" t="n"/>
      <c r="F545" s="14" t="n"/>
      <c r="G545" s="14" t="n"/>
      <c r="H545" s="14" t="n"/>
      <c r="I545" s="15">
        <f>IF(OR(A545="",NOT(N545="")),"",SUM(C545:H545))</f>
        <v/>
      </c>
      <c r="J545" s="16">
        <f>IF(I545="","",SUM(C545:E545))</f>
        <v/>
      </c>
      <c r="K545" s="16">
        <f>IF(I545="","",SUM(F545:H545))</f>
        <v/>
      </c>
      <c r="L545" s="14" t="n"/>
      <c r="M545" s="17" t="n"/>
      <c r="N545" s="18">
        <f>IF(COUNTA(A545,C545:H545,L545)=0,"",IF(NOT(ISNUMBER(A545)),"날짜를 확인하세요",IF(A545&gt;TODAY(),"오늘 이후 날짜예요",IF(COUNTIF($A$6:$A$1505,A545)&gt;1,"같은 날짜가 또 있어요",IF(COUNT(C545:H545)&lt;COUNTA(C545:H545),"금액에 글자가 있어요",IF(COUNTA(C545:H545)=0,"금액이 비었어요",IF(COUNTIF(C545:H545,"&lt;0")&gt;0,"금액이 0보다 작아요",IF(AND(L545&lt;&gt;"",OR(NOT(ISNUMBER(L545)),L545&lt;0,L545&lt;&gt;INT(N(L545)))),"손님 수를 확인하세요",""))))))))</f>
        <v/>
      </c>
      <c r="P545">
        <f>IF(I545="","",WEEKDAY(A545,2))</f>
        <v/>
      </c>
      <c r="Q545" s="19">
        <f>IF(I545="","",A545-WEEKDAY(A545,3))</f>
        <v/>
      </c>
    </row>
    <row r="546">
      <c r="A546" s="12" t="n"/>
      <c r="B546" s="13">
        <f>IF(ISNUMBER(A546),CHOOSE(WEEKDAY(A546),"일","월","화","수","목","금","토"),"")</f>
        <v/>
      </c>
      <c r="C546" s="14" t="n"/>
      <c r="D546" s="14" t="n"/>
      <c r="E546" s="14" t="n"/>
      <c r="F546" s="14" t="n"/>
      <c r="G546" s="14" t="n"/>
      <c r="H546" s="14" t="n"/>
      <c r="I546" s="15">
        <f>IF(OR(A546="",NOT(N546="")),"",SUM(C546:H546))</f>
        <v/>
      </c>
      <c r="J546" s="16">
        <f>IF(I546="","",SUM(C546:E546))</f>
        <v/>
      </c>
      <c r="K546" s="16">
        <f>IF(I546="","",SUM(F546:H546))</f>
        <v/>
      </c>
      <c r="L546" s="14" t="n"/>
      <c r="M546" s="17" t="n"/>
      <c r="N546" s="18">
        <f>IF(COUNTA(A546,C546:H546,L546)=0,"",IF(NOT(ISNUMBER(A546)),"날짜를 확인하세요",IF(A546&gt;TODAY(),"오늘 이후 날짜예요",IF(COUNTIF($A$6:$A$1505,A546)&gt;1,"같은 날짜가 또 있어요",IF(COUNT(C546:H546)&lt;COUNTA(C546:H546),"금액에 글자가 있어요",IF(COUNTA(C546:H546)=0,"금액이 비었어요",IF(COUNTIF(C546:H546,"&lt;0")&gt;0,"금액이 0보다 작아요",IF(AND(L546&lt;&gt;"",OR(NOT(ISNUMBER(L546)),L546&lt;0,L546&lt;&gt;INT(N(L546)))),"손님 수를 확인하세요",""))))))))</f>
        <v/>
      </c>
      <c r="P546">
        <f>IF(I546="","",WEEKDAY(A546,2))</f>
        <v/>
      </c>
      <c r="Q546" s="19">
        <f>IF(I546="","",A546-WEEKDAY(A546,3))</f>
        <v/>
      </c>
    </row>
    <row r="547">
      <c r="A547" s="12" t="n"/>
      <c r="B547" s="13">
        <f>IF(ISNUMBER(A547),CHOOSE(WEEKDAY(A547),"일","월","화","수","목","금","토"),"")</f>
        <v/>
      </c>
      <c r="C547" s="14" t="n"/>
      <c r="D547" s="14" t="n"/>
      <c r="E547" s="14" t="n"/>
      <c r="F547" s="14" t="n"/>
      <c r="G547" s="14" t="n"/>
      <c r="H547" s="14" t="n"/>
      <c r="I547" s="15">
        <f>IF(OR(A547="",NOT(N547="")),"",SUM(C547:H547))</f>
        <v/>
      </c>
      <c r="J547" s="16">
        <f>IF(I547="","",SUM(C547:E547))</f>
        <v/>
      </c>
      <c r="K547" s="16">
        <f>IF(I547="","",SUM(F547:H547))</f>
        <v/>
      </c>
      <c r="L547" s="14" t="n"/>
      <c r="M547" s="17" t="n"/>
      <c r="N547" s="18">
        <f>IF(COUNTA(A547,C547:H547,L547)=0,"",IF(NOT(ISNUMBER(A547)),"날짜를 확인하세요",IF(A547&gt;TODAY(),"오늘 이후 날짜예요",IF(COUNTIF($A$6:$A$1505,A547)&gt;1,"같은 날짜가 또 있어요",IF(COUNT(C547:H547)&lt;COUNTA(C547:H547),"금액에 글자가 있어요",IF(COUNTA(C547:H547)=0,"금액이 비었어요",IF(COUNTIF(C547:H547,"&lt;0")&gt;0,"금액이 0보다 작아요",IF(AND(L547&lt;&gt;"",OR(NOT(ISNUMBER(L547)),L547&lt;0,L547&lt;&gt;INT(N(L547)))),"손님 수를 확인하세요",""))))))))</f>
        <v/>
      </c>
      <c r="P547">
        <f>IF(I547="","",WEEKDAY(A547,2))</f>
        <v/>
      </c>
      <c r="Q547" s="19">
        <f>IF(I547="","",A547-WEEKDAY(A547,3))</f>
        <v/>
      </c>
    </row>
    <row r="548">
      <c r="A548" s="12" t="n"/>
      <c r="B548" s="13">
        <f>IF(ISNUMBER(A548),CHOOSE(WEEKDAY(A548),"일","월","화","수","목","금","토"),"")</f>
        <v/>
      </c>
      <c r="C548" s="14" t="n"/>
      <c r="D548" s="14" t="n"/>
      <c r="E548" s="14" t="n"/>
      <c r="F548" s="14" t="n"/>
      <c r="G548" s="14" t="n"/>
      <c r="H548" s="14" t="n"/>
      <c r="I548" s="15">
        <f>IF(OR(A548="",NOT(N548="")),"",SUM(C548:H548))</f>
        <v/>
      </c>
      <c r="J548" s="16">
        <f>IF(I548="","",SUM(C548:E548))</f>
        <v/>
      </c>
      <c r="K548" s="16">
        <f>IF(I548="","",SUM(F548:H548))</f>
        <v/>
      </c>
      <c r="L548" s="14" t="n"/>
      <c r="M548" s="17" t="n"/>
      <c r="N548" s="18">
        <f>IF(COUNTA(A548,C548:H548,L548)=0,"",IF(NOT(ISNUMBER(A548)),"날짜를 확인하세요",IF(A548&gt;TODAY(),"오늘 이후 날짜예요",IF(COUNTIF($A$6:$A$1505,A548)&gt;1,"같은 날짜가 또 있어요",IF(COUNT(C548:H548)&lt;COUNTA(C548:H548),"금액에 글자가 있어요",IF(COUNTA(C548:H548)=0,"금액이 비었어요",IF(COUNTIF(C548:H548,"&lt;0")&gt;0,"금액이 0보다 작아요",IF(AND(L548&lt;&gt;"",OR(NOT(ISNUMBER(L548)),L548&lt;0,L548&lt;&gt;INT(N(L548)))),"손님 수를 확인하세요",""))))))))</f>
        <v/>
      </c>
      <c r="P548">
        <f>IF(I548="","",WEEKDAY(A548,2))</f>
        <v/>
      </c>
      <c r="Q548" s="19">
        <f>IF(I548="","",A548-WEEKDAY(A548,3))</f>
        <v/>
      </c>
    </row>
    <row r="549">
      <c r="A549" s="12" t="n"/>
      <c r="B549" s="13">
        <f>IF(ISNUMBER(A549),CHOOSE(WEEKDAY(A549),"일","월","화","수","목","금","토"),"")</f>
        <v/>
      </c>
      <c r="C549" s="14" t="n"/>
      <c r="D549" s="14" t="n"/>
      <c r="E549" s="14" t="n"/>
      <c r="F549" s="14" t="n"/>
      <c r="G549" s="14" t="n"/>
      <c r="H549" s="14" t="n"/>
      <c r="I549" s="15">
        <f>IF(OR(A549="",NOT(N549="")),"",SUM(C549:H549))</f>
        <v/>
      </c>
      <c r="J549" s="16">
        <f>IF(I549="","",SUM(C549:E549))</f>
        <v/>
      </c>
      <c r="K549" s="16">
        <f>IF(I549="","",SUM(F549:H549))</f>
        <v/>
      </c>
      <c r="L549" s="14" t="n"/>
      <c r="M549" s="17" t="n"/>
      <c r="N549" s="18">
        <f>IF(COUNTA(A549,C549:H549,L549)=0,"",IF(NOT(ISNUMBER(A549)),"날짜를 확인하세요",IF(A549&gt;TODAY(),"오늘 이후 날짜예요",IF(COUNTIF($A$6:$A$1505,A549)&gt;1,"같은 날짜가 또 있어요",IF(COUNT(C549:H549)&lt;COUNTA(C549:H549),"금액에 글자가 있어요",IF(COUNTA(C549:H549)=0,"금액이 비었어요",IF(COUNTIF(C549:H549,"&lt;0")&gt;0,"금액이 0보다 작아요",IF(AND(L549&lt;&gt;"",OR(NOT(ISNUMBER(L549)),L549&lt;0,L549&lt;&gt;INT(N(L549)))),"손님 수를 확인하세요",""))))))))</f>
        <v/>
      </c>
      <c r="P549">
        <f>IF(I549="","",WEEKDAY(A549,2))</f>
        <v/>
      </c>
      <c r="Q549" s="19">
        <f>IF(I549="","",A549-WEEKDAY(A549,3))</f>
        <v/>
      </c>
    </row>
    <row r="550">
      <c r="A550" s="12" t="n"/>
      <c r="B550" s="13">
        <f>IF(ISNUMBER(A550),CHOOSE(WEEKDAY(A550),"일","월","화","수","목","금","토"),"")</f>
        <v/>
      </c>
      <c r="C550" s="14" t="n"/>
      <c r="D550" s="14" t="n"/>
      <c r="E550" s="14" t="n"/>
      <c r="F550" s="14" t="n"/>
      <c r="G550" s="14" t="n"/>
      <c r="H550" s="14" t="n"/>
      <c r="I550" s="15">
        <f>IF(OR(A550="",NOT(N550="")),"",SUM(C550:H550))</f>
        <v/>
      </c>
      <c r="J550" s="16">
        <f>IF(I550="","",SUM(C550:E550))</f>
        <v/>
      </c>
      <c r="K550" s="16">
        <f>IF(I550="","",SUM(F550:H550))</f>
        <v/>
      </c>
      <c r="L550" s="14" t="n"/>
      <c r="M550" s="17" t="n"/>
      <c r="N550" s="18">
        <f>IF(COUNTA(A550,C550:H550,L550)=0,"",IF(NOT(ISNUMBER(A550)),"날짜를 확인하세요",IF(A550&gt;TODAY(),"오늘 이후 날짜예요",IF(COUNTIF($A$6:$A$1505,A550)&gt;1,"같은 날짜가 또 있어요",IF(COUNT(C550:H550)&lt;COUNTA(C550:H550),"금액에 글자가 있어요",IF(COUNTA(C550:H550)=0,"금액이 비었어요",IF(COUNTIF(C550:H550,"&lt;0")&gt;0,"금액이 0보다 작아요",IF(AND(L550&lt;&gt;"",OR(NOT(ISNUMBER(L550)),L550&lt;0,L550&lt;&gt;INT(N(L550)))),"손님 수를 확인하세요",""))))))))</f>
        <v/>
      </c>
      <c r="P550">
        <f>IF(I550="","",WEEKDAY(A550,2))</f>
        <v/>
      </c>
      <c r="Q550" s="19">
        <f>IF(I550="","",A550-WEEKDAY(A550,3))</f>
        <v/>
      </c>
    </row>
    <row r="551">
      <c r="A551" s="12" t="n"/>
      <c r="B551" s="13">
        <f>IF(ISNUMBER(A551),CHOOSE(WEEKDAY(A551),"일","월","화","수","목","금","토"),"")</f>
        <v/>
      </c>
      <c r="C551" s="14" t="n"/>
      <c r="D551" s="14" t="n"/>
      <c r="E551" s="14" t="n"/>
      <c r="F551" s="14" t="n"/>
      <c r="G551" s="14" t="n"/>
      <c r="H551" s="14" t="n"/>
      <c r="I551" s="15">
        <f>IF(OR(A551="",NOT(N551="")),"",SUM(C551:H551))</f>
        <v/>
      </c>
      <c r="J551" s="16">
        <f>IF(I551="","",SUM(C551:E551))</f>
        <v/>
      </c>
      <c r="K551" s="16">
        <f>IF(I551="","",SUM(F551:H551))</f>
        <v/>
      </c>
      <c r="L551" s="14" t="n"/>
      <c r="M551" s="17" t="n"/>
      <c r="N551" s="18">
        <f>IF(COUNTA(A551,C551:H551,L551)=0,"",IF(NOT(ISNUMBER(A551)),"날짜를 확인하세요",IF(A551&gt;TODAY(),"오늘 이후 날짜예요",IF(COUNTIF($A$6:$A$1505,A551)&gt;1,"같은 날짜가 또 있어요",IF(COUNT(C551:H551)&lt;COUNTA(C551:H551),"금액에 글자가 있어요",IF(COUNTA(C551:H551)=0,"금액이 비었어요",IF(COUNTIF(C551:H551,"&lt;0")&gt;0,"금액이 0보다 작아요",IF(AND(L551&lt;&gt;"",OR(NOT(ISNUMBER(L551)),L551&lt;0,L551&lt;&gt;INT(N(L551)))),"손님 수를 확인하세요",""))))))))</f>
        <v/>
      </c>
      <c r="P551">
        <f>IF(I551="","",WEEKDAY(A551,2))</f>
        <v/>
      </c>
      <c r="Q551" s="19">
        <f>IF(I551="","",A551-WEEKDAY(A551,3))</f>
        <v/>
      </c>
    </row>
    <row r="552">
      <c r="A552" s="12" t="n"/>
      <c r="B552" s="13">
        <f>IF(ISNUMBER(A552),CHOOSE(WEEKDAY(A552),"일","월","화","수","목","금","토"),"")</f>
        <v/>
      </c>
      <c r="C552" s="14" t="n"/>
      <c r="D552" s="14" t="n"/>
      <c r="E552" s="14" t="n"/>
      <c r="F552" s="14" t="n"/>
      <c r="G552" s="14" t="n"/>
      <c r="H552" s="14" t="n"/>
      <c r="I552" s="15">
        <f>IF(OR(A552="",NOT(N552="")),"",SUM(C552:H552))</f>
        <v/>
      </c>
      <c r="J552" s="16">
        <f>IF(I552="","",SUM(C552:E552))</f>
        <v/>
      </c>
      <c r="K552" s="16">
        <f>IF(I552="","",SUM(F552:H552))</f>
        <v/>
      </c>
      <c r="L552" s="14" t="n"/>
      <c r="M552" s="17" t="n"/>
      <c r="N552" s="18">
        <f>IF(COUNTA(A552,C552:H552,L552)=0,"",IF(NOT(ISNUMBER(A552)),"날짜를 확인하세요",IF(A552&gt;TODAY(),"오늘 이후 날짜예요",IF(COUNTIF($A$6:$A$1505,A552)&gt;1,"같은 날짜가 또 있어요",IF(COUNT(C552:H552)&lt;COUNTA(C552:H552),"금액에 글자가 있어요",IF(COUNTA(C552:H552)=0,"금액이 비었어요",IF(COUNTIF(C552:H552,"&lt;0")&gt;0,"금액이 0보다 작아요",IF(AND(L552&lt;&gt;"",OR(NOT(ISNUMBER(L552)),L552&lt;0,L552&lt;&gt;INT(N(L552)))),"손님 수를 확인하세요",""))))))))</f>
        <v/>
      </c>
      <c r="P552">
        <f>IF(I552="","",WEEKDAY(A552,2))</f>
        <v/>
      </c>
      <c r="Q552" s="19">
        <f>IF(I552="","",A552-WEEKDAY(A552,3))</f>
        <v/>
      </c>
    </row>
    <row r="553">
      <c r="A553" s="12" t="n"/>
      <c r="B553" s="13">
        <f>IF(ISNUMBER(A553),CHOOSE(WEEKDAY(A553),"일","월","화","수","목","금","토"),"")</f>
        <v/>
      </c>
      <c r="C553" s="14" t="n"/>
      <c r="D553" s="14" t="n"/>
      <c r="E553" s="14" t="n"/>
      <c r="F553" s="14" t="n"/>
      <c r="G553" s="14" t="n"/>
      <c r="H553" s="14" t="n"/>
      <c r="I553" s="15">
        <f>IF(OR(A553="",NOT(N553="")),"",SUM(C553:H553))</f>
        <v/>
      </c>
      <c r="J553" s="16">
        <f>IF(I553="","",SUM(C553:E553))</f>
        <v/>
      </c>
      <c r="K553" s="16">
        <f>IF(I553="","",SUM(F553:H553))</f>
        <v/>
      </c>
      <c r="L553" s="14" t="n"/>
      <c r="M553" s="17" t="n"/>
      <c r="N553" s="18">
        <f>IF(COUNTA(A553,C553:H553,L553)=0,"",IF(NOT(ISNUMBER(A553)),"날짜를 확인하세요",IF(A553&gt;TODAY(),"오늘 이후 날짜예요",IF(COUNTIF($A$6:$A$1505,A553)&gt;1,"같은 날짜가 또 있어요",IF(COUNT(C553:H553)&lt;COUNTA(C553:H553),"금액에 글자가 있어요",IF(COUNTA(C553:H553)=0,"금액이 비었어요",IF(COUNTIF(C553:H553,"&lt;0")&gt;0,"금액이 0보다 작아요",IF(AND(L553&lt;&gt;"",OR(NOT(ISNUMBER(L553)),L553&lt;0,L553&lt;&gt;INT(N(L553)))),"손님 수를 확인하세요",""))))))))</f>
        <v/>
      </c>
      <c r="P553">
        <f>IF(I553="","",WEEKDAY(A553,2))</f>
        <v/>
      </c>
      <c r="Q553" s="19">
        <f>IF(I553="","",A553-WEEKDAY(A553,3))</f>
        <v/>
      </c>
    </row>
    <row r="554">
      <c r="A554" s="12" t="n"/>
      <c r="B554" s="13">
        <f>IF(ISNUMBER(A554),CHOOSE(WEEKDAY(A554),"일","월","화","수","목","금","토"),"")</f>
        <v/>
      </c>
      <c r="C554" s="14" t="n"/>
      <c r="D554" s="14" t="n"/>
      <c r="E554" s="14" t="n"/>
      <c r="F554" s="14" t="n"/>
      <c r="G554" s="14" t="n"/>
      <c r="H554" s="14" t="n"/>
      <c r="I554" s="15">
        <f>IF(OR(A554="",NOT(N554="")),"",SUM(C554:H554))</f>
        <v/>
      </c>
      <c r="J554" s="16">
        <f>IF(I554="","",SUM(C554:E554))</f>
        <v/>
      </c>
      <c r="K554" s="16">
        <f>IF(I554="","",SUM(F554:H554))</f>
        <v/>
      </c>
      <c r="L554" s="14" t="n"/>
      <c r="M554" s="17" t="n"/>
      <c r="N554" s="18">
        <f>IF(COUNTA(A554,C554:H554,L554)=0,"",IF(NOT(ISNUMBER(A554)),"날짜를 확인하세요",IF(A554&gt;TODAY(),"오늘 이후 날짜예요",IF(COUNTIF($A$6:$A$1505,A554)&gt;1,"같은 날짜가 또 있어요",IF(COUNT(C554:H554)&lt;COUNTA(C554:H554),"금액에 글자가 있어요",IF(COUNTA(C554:H554)=0,"금액이 비었어요",IF(COUNTIF(C554:H554,"&lt;0")&gt;0,"금액이 0보다 작아요",IF(AND(L554&lt;&gt;"",OR(NOT(ISNUMBER(L554)),L554&lt;0,L554&lt;&gt;INT(N(L554)))),"손님 수를 확인하세요",""))))))))</f>
        <v/>
      </c>
      <c r="P554">
        <f>IF(I554="","",WEEKDAY(A554,2))</f>
        <v/>
      </c>
      <c r="Q554" s="19">
        <f>IF(I554="","",A554-WEEKDAY(A554,3))</f>
        <v/>
      </c>
    </row>
    <row r="555">
      <c r="A555" s="12" t="n"/>
      <c r="B555" s="13">
        <f>IF(ISNUMBER(A555),CHOOSE(WEEKDAY(A555),"일","월","화","수","목","금","토"),"")</f>
        <v/>
      </c>
      <c r="C555" s="14" t="n"/>
      <c r="D555" s="14" t="n"/>
      <c r="E555" s="14" t="n"/>
      <c r="F555" s="14" t="n"/>
      <c r="G555" s="14" t="n"/>
      <c r="H555" s="14" t="n"/>
      <c r="I555" s="15">
        <f>IF(OR(A555="",NOT(N555="")),"",SUM(C555:H555))</f>
        <v/>
      </c>
      <c r="J555" s="16">
        <f>IF(I555="","",SUM(C555:E555))</f>
        <v/>
      </c>
      <c r="K555" s="16">
        <f>IF(I555="","",SUM(F555:H555))</f>
        <v/>
      </c>
      <c r="L555" s="14" t="n"/>
      <c r="M555" s="17" t="n"/>
      <c r="N555" s="18">
        <f>IF(COUNTA(A555,C555:H555,L555)=0,"",IF(NOT(ISNUMBER(A555)),"날짜를 확인하세요",IF(A555&gt;TODAY(),"오늘 이후 날짜예요",IF(COUNTIF($A$6:$A$1505,A555)&gt;1,"같은 날짜가 또 있어요",IF(COUNT(C555:H555)&lt;COUNTA(C555:H555),"금액에 글자가 있어요",IF(COUNTA(C555:H555)=0,"금액이 비었어요",IF(COUNTIF(C555:H555,"&lt;0")&gt;0,"금액이 0보다 작아요",IF(AND(L555&lt;&gt;"",OR(NOT(ISNUMBER(L555)),L555&lt;0,L555&lt;&gt;INT(N(L555)))),"손님 수를 확인하세요",""))))))))</f>
        <v/>
      </c>
      <c r="P555">
        <f>IF(I555="","",WEEKDAY(A555,2))</f>
        <v/>
      </c>
      <c r="Q555" s="19">
        <f>IF(I555="","",A555-WEEKDAY(A555,3))</f>
        <v/>
      </c>
    </row>
    <row r="556">
      <c r="A556" s="12" t="n"/>
      <c r="B556" s="13">
        <f>IF(ISNUMBER(A556),CHOOSE(WEEKDAY(A556),"일","월","화","수","목","금","토"),"")</f>
        <v/>
      </c>
      <c r="C556" s="14" t="n"/>
      <c r="D556" s="14" t="n"/>
      <c r="E556" s="14" t="n"/>
      <c r="F556" s="14" t="n"/>
      <c r="G556" s="14" t="n"/>
      <c r="H556" s="14" t="n"/>
      <c r="I556" s="15">
        <f>IF(OR(A556="",NOT(N556="")),"",SUM(C556:H556))</f>
        <v/>
      </c>
      <c r="J556" s="16">
        <f>IF(I556="","",SUM(C556:E556))</f>
        <v/>
      </c>
      <c r="K556" s="16">
        <f>IF(I556="","",SUM(F556:H556))</f>
        <v/>
      </c>
      <c r="L556" s="14" t="n"/>
      <c r="M556" s="17" t="n"/>
      <c r="N556" s="18">
        <f>IF(COUNTA(A556,C556:H556,L556)=0,"",IF(NOT(ISNUMBER(A556)),"날짜를 확인하세요",IF(A556&gt;TODAY(),"오늘 이후 날짜예요",IF(COUNTIF($A$6:$A$1505,A556)&gt;1,"같은 날짜가 또 있어요",IF(COUNT(C556:H556)&lt;COUNTA(C556:H556),"금액에 글자가 있어요",IF(COUNTA(C556:H556)=0,"금액이 비었어요",IF(COUNTIF(C556:H556,"&lt;0")&gt;0,"금액이 0보다 작아요",IF(AND(L556&lt;&gt;"",OR(NOT(ISNUMBER(L556)),L556&lt;0,L556&lt;&gt;INT(N(L556)))),"손님 수를 확인하세요",""))))))))</f>
        <v/>
      </c>
      <c r="P556">
        <f>IF(I556="","",WEEKDAY(A556,2))</f>
        <v/>
      </c>
      <c r="Q556" s="19">
        <f>IF(I556="","",A556-WEEKDAY(A556,3))</f>
        <v/>
      </c>
    </row>
    <row r="557">
      <c r="A557" s="12" t="n"/>
      <c r="B557" s="13">
        <f>IF(ISNUMBER(A557),CHOOSE(WEEKDAY(A557),"일","월","화","수","목","금","토"),"")</f>
        <v/>
      </c>
      <c r="C557" s="14" t="n"/>
      <c r="D557" s="14" t="n"/>
      <c r="E557" s="14" t="n"/>
      <c r="F557" s="14" t="n"/>
      <c r="G557" s="14" t="n"/>
      <c r="H557" s="14" t="n"/>
      <c r="I557" s="15">
        <f>IF(OR(A557="",NOT(N557="")),"",SUM(C557:H557))</f>
        <v/>
      </c>
      <c r="J557" s="16">
        <f>IF(I557="","",SUM(C557:E557))</f>
        <v/>
      </c>
      <c r="K557" s="16">
        <f>IF(I557="","",SUM(F557:H557))</f>
        <v/>
      </c>
      <c r="L557" s="14" t="n"/>
      <c r="M557" s="17" t="n"/>
      <c r="N557" s="18">
        <f>IF(COUNTA(A557,C557:H557,L557)=0,"",IF(NOT(ISNUMBER(A557)),"날짜를 확인하세요",IF(A557&gt;TODAY(),"오늘 이후 날짜예요",IF(COUNTIF($A$6:$A$1505,A557)&gt;1,"같은 날짜가 또 있어요",IF(COUNT(C557:H557)&lt;COUNTA(C557:H557),"금액에 글자가 있어요",IF(COUNTA(C557:H557)=0,"금액이 비었어요",IF(COUNTIF(C557:H557,"&lt;0")&gt;0,"금액이 0보다 작아요",IF(AND(L557&lt;&gt;"",OR(NOT(ISNUMBER(L557)),L557&lt;0,L557&lt;&gt;INT(N(L557)))),"손님 수를 확인하세요",""))))))))</f>
        <v/>
      </c>
      <c r="P557">
        <f>IF(I557="","",WEEKDAY(A557,2))</f>
        <v/>
      </c>
      <c r="Q557" s="19">
        <f>IF(I557="","",A557-WEEKDAY(A557,3))</f>
        <v/>
      </c>
    </row>
    <row r="558">
      <c r="A558" s="12" t="n"/>
      <c r="B558" s="13">
        <f>IF(ISNUMBER(A558),CHOOSE(WEEKDAY(A558),"일","월","화","수","목","금","토"),"")</f>
        <v/>
      </c>
      <c r="C558" s="14" t="n"/>
      <c r="D558" s="14" t="n"/>
      <c r="E558" s="14" t="n"/>
      <c r="F558" s="14" t="n"/>
      <c r="G558" s="14" t="n"/>
      <c r="H558" s="14" t="n"/>
      <c r="I558" s="15">
        <f>IF(OR(A558="",NOT(N558="")),"",SUM(C558:H558))</f>
        <v/>
      </c>
      <c r="J558" s="16">
        <f>IF(I558="","",SUM(C558:E558))</f>
        <v/>
      </c>
      <c r="K558" s="16">
        <f>IF(I558="","",SUM(F558:H558))</f>
        <v/>
      </c>
      <c r="L558" s="14" t="n"/>
      <c r="M558" s="17" t="n"/>
      <c r="N558" s="18">
        <f>IF(COUNTA(A558,C558:H558,L558)=0,"",IF(NOT(ISNUMBER(A558)),"날짜를 확인하세요",IF(A558&gt;TODAY(),"오늘 이후 날짜예요",IF(COUNTIF($A$6:$A$1505,A558)&gt;1,"같은 날짜가 또 있어요",IF(COUNT(C558:H558)&lt;COUNTA(C558:H558),"금액에 글자가 있어요",IF(COUNTA(C558:H558)=0,"금액이 비었어요",IF(COUNTIF(C558:H558,"&lt;0")&gt;0,"금액이 0보다 작아요",IF(AND(L558&lt;&gt;"",OR(NOT(ISNUMBER(L558)),L558&lt;0,L558&lt;&gt;INT(N(L558)))),"손님 수를 확인하세요",""))))))))</f>
        <v/>
      </c>
      <c r="P558">
        <f>IF(I558="","",WEEKDAY(A558,2))</f>
        <v/>
      </c>
      <c r="Q558" s="19">
        <f>IF(I558="","",A558-WEEKDAY(A558,3))</f>
        <v/>
      </c>
    </row>
    <row r="559">
      <c r="A559" s="12" t="n"/>
      <c r="B559" s="13">
        <f>IF(ISNUMBER(A559),CHOOSE(WEEKDAY(A559),"일","월","화","수","목","금","토"),"")</f>
        <v/>
      </c>
      <c r="C559" s="14" t="n"/>
      <c r="D559" s="14" t="n"/>
      <c r="E559" s="14" t="n"/>
      <c r="F559" s="14" t="n"/>
      <c r="G559" s="14" t="n"/>
      <c r="H559" s="14" t="n"/>
      <c r="I559" s="15">
        <f>IF(OR(A559="",NOT(N559="")),"",SUM(C559:H559))</f>
        <v/>
      </c>
      <c r="J559" s="16">
        <f>IF(I559="","",SUM(C559:E559))</f>
        <v/>
      </c>
      <c r="K559" s="16">
        <f>IF(I559="","",SUM(F559:H559))</f>
        <v/>
      </c>
      <c r="L559" s="14" t="n"/>
      <c r="M559" s="17" t="n"/>
      <c r="N559" s="18">
        <f>IF(COUNTA(A559,C559:H559,L559)=0,"",IF(NOT(ISNUMBER(A559)),"날짜를 확인하세요",IF(A559&gt;TODAY(),"오늘 이후 날짜예요",IF(COUNTIF($A$6:$A$1505,A559)&gt;1,"같은 날짜가 또 있어요",IF(COUNT(C559:H559)&lt;COUNTA(C559:H559),"금액에 글자가 있어요",IF(COUNTA(C559:H559)=0,"금액이 비었어요",IF(COUNTIF(C559:H559,"&lt;0")&gt;0,"금액이 0보다 작아요",IF(AND(L559&lt;&gt;"",OR(NOT(ISNUMBER(L559)),L559&lt;0,L559&lt;&gt;INT(N(L559)))),"손님 수를 확인하세요",""))))))))</f>
        <v/>
      </c>
      <c r="P559">
        <f>IF(I559="","",WEEKDAY(A559,2))</f>
        <v/>
      </c>
      <c r="Q559" s="19">
        <f>IF(I559="","",A559-WEEKDAY(A559,3))</f>
        <v/>
      </c>
    </row>
    <row r="560">
      <c r="A560" s="12" t="n"/>
      <c r="B560" s="13">
        <f>IF(ISNUMBER(A560),CHOOSE(WEEKDAY(A560),"일","월","화","수","목","금","토"),"")</f>
        <v/>
      </c>
      <c r="C560" s="14" t="n"/>
      <c r="D560" s="14" t="n"/>
      <c r="E560" s="14" t="n"/>
      <c r="F560" s="14" t="n"/>
      <c r="G560" s="14" t="n"/>
      <c r="H560" s="14" t="n"/>
      <c r="I560" s="15">
        <f>IF(OR(A560="",NOT(N560="")),"",SUM(C560:H560))</f>
        <v/>
      </c>
      <c r="J560" s="16">
        <f>IF(I560="","",SUM(C560:E560))</f>
        <v/>
      </c>
      <c r="K560" s="16">
        <f>IF(I560="","",SUM(F560:H560))</f>
        <v/>
      </c>
      <c r="L560" s="14" t="n"/>
      <c r="M560" s="17" t="n"/>
      <c r="N560" s="18">
        <f>IF(COUNTA(A560,C560:H560,L560)=0,"",IF(NOT(ISNUMBER(A560)),"날짜를 확인하세요",IF(A560&gt;TODAY(),"오늘 이후 날짜예요",IF(COUNTIF($A$6:$A$1505,A560)&gt;1,"같은 날짜가 또 있어요",IF(COUNT(C560:H560)&lt;COUNTA(C560:H560),"금액에 글자가 있어요",IF(COUNTA(C560:H560)=0,"금액이 비었어요",IF(COUNTIF(C560:H560,"&lt;0")&gt;0,"금액이 0보다 작아요",IF(AND(L560&lt;&gt;"",OR(NOT(ISNUMBER(L560)),L560&lt;0,L560&lt;&gt;INT(N(L560)))),"손님 수를 확인하세요",""))))))))</f>
        <v/>
      </c>
      <c r="P560">
        <f>IF(I560="","",WEEKDAY(A560,2))</f>
        <v/>
      </c>
      <c r="Q560" s="19">
        <f>IF(I560="","",A560-WEEKDAY(A560,3))</f>
        <v/>
      </c>
    </row>
    <row r="561">
      <c r="A561" s="12" t="n"/>
      <c r="B561" s="13">
        <f>IF(ISNUMBER(A561),CHOOSE(WEEKDAY(A561),"일","월","화","수","목","금","토"),"")</f>
        <v/>
      </c>
      <c r="C561" s="14" t="n"/>
      <c r="D561" s="14" t="n"/>
      <c r="E561" s="14" t="n"/>
      <c r="F561" s="14" t="n"/>
      <c r="G561" s="14" t="n"/>
      <c r="H561" s="14" t="n"/>
      <c r="I561" s="15">
        <f>IF(OR(A561="",NOT(N561="")),"",SUM(C561:H561))</f>
        <v/>
      </c>
      <c r="J561" s="16">
        <f>IF(I561="","",SUM(C561:E561))</f>
        <v/>
      </c>
      <c r="K561" s="16">
        <f>IF(I561="","",SUM(F561:H561))</f>
        <v/>
      </c>
      <c r="L561" s="14" t="n"/>
      <c r="M561" s="17" t="n"/>
      <c r="N561" s="18">
        <f>IF(COUNTA(A561,C561:H561,L561)=0,"",IF(NOT(ISNUMBER(A561)),"날짜를 확인하세요",IF(A561&gt;TODAY(),"오늘 이후 날짜예요",IF(COUNTIF($A$6:$A$1505,A561)&gt;1,"같은 날짜가 또 있어요",IF(COUNT(C561:H561)&lt;COUNTA(C561:H561),"금액에 글자가 있어요",IF(COUNTA(C561:H561)=0,"금액이 비었어요",IF(COUNTIF(C561:H561,"&lt;0")&gt;0,"금액이 0보다 작아요",IF(AND(L561&lt;&gt;"",OR(NOT(ISNUMBER(L561)),L561&lt;0,L561&lt;&gt;INT(N(L561)))),"손님 수를 확인하세요",""))))))))</f>
        <v/>
      </c>
      <c r="P561">
        <f>IF(I561="","",WEEKDAY(A561,2))</f>
        <v/>
      </c>
      <c r="Q561" s="19">
        <f>IF(I561="","",A561-WEEKDAY(A561,3))</f>
        <v/>
      </c>
    </row>
    <row r="562">
      <c r="A562" s="12" t="n"/>
      <c r="B562" s="13">
        <f>IF(ISNUMBER(A562),CHOOSE(WEEKDAY(A562),"일","월","화","수","목","금","토"),"")</f>
        <v/>
      </c>
      <c r="C562" s="14" t="n"/>
      <c r="D562" s="14" t="n"/>
      <c r="E562" s="14" t="n"/>
      <c r="F562" s="14" t="n"/>
      <c r="G562" s="14" t="n"/>
      <c r="H562" s="14" t="n"/>
      <c r="I562" s="15">
        <f>IF(OR(A562="",NOT(N562="")),"",SUM(C562:H562))</f>
        <v/>
      </c>
      <c r="J562" s="16">
        <f>IF(I562="","",SUM(C562:E562))</f>
        <v/>
      </c>
      <c r="K562" s="16">
        <f>IF(I562="","",SUM(F562:H562))</f>
        <v/>
      </c>
      <c r="L562" s="14" t="n"/>
      <c r="M562" s="17" t="n"/>
      <c r="N562" s="18">
        <f>IF(COUNTA(A562,C562:H562,L562)=0,"",IF(NOT(ISNUMBER(A562)),"날짜를 확인하세요",IF(A562&gt;TODAY(),"오늘 이후 날짜예요",IF(COUNTIF($A$6:$A$1505,A562)&gt;1,"같은 날짜가 또 있어요",IF(COUNT(C562:H562)&lt;COUNTA(C562:H562),"금액에 글자가 있어요",IF(COUNTA(C562:H562)=0,"금액이 비었어요",IF(COUNTIF(C562:H562,"&lt;0")&gt;0,"금액이 0보다 작아요",IF(AND(L562&lt;&gt;"",OR(NOT(ISNUMBER(L562)),L562&lt;0,L562&lt;&gt;INT(N(L562)))),"손님 수를 확인하세요",""))))))))</f>
        <v/>
      </c>
      <c r="P562">
        <f>IF(I562="","",WEEKDAY(A562,2))</f>
        <v/>
      </c>
      <c r="Q562" s="19">
        <f>IF(I562="","",A562-WEEKDAY(A562,3))</f>
        <v/>
      </c>
    </row>
    <row r="563">
      <c r="A563" s="12" t="n"/>
      <c r="B563" s="13">
        <f>IF(ISNUMBER(A563),CHOOSE(WEEKDAY(A563),"일","월","화","수","목","금","토"),"")</f>
        <v/>
      </c>
      <c r="C563" s="14" t="n"/>
      <c r="D563" s="14" t="n"/>
      <c r="E563" s="14" t="n"/>
      <c r="F563" s="14" t="n"/>
      <c r="G563" s="14" t="n"/>
      <c r="H563" s="14" t="n"/>
      <c r="I563" s="15">
        <f>IF(OR(A563="",NOT(N563="")),"",SUM(C563:H563))</f>
        <v/>
      </c>
      <c r="J563" s="16">
        <f>IF(I563="","",SUM(C563:E563))</f>
        <v/>
      </c>
      <c r="K563" s="16">
        <f>IF(I563="","",SUM(F563:H563))</f>
        <v/>
      </c>
      <c r="L563" s="14" t="n"/>
      <c r="M563" s="17" t="n"/>
      <c r="N563" s="18">
        <f>IF(COUNTA(A563,C563:H563,L563)=0,"",IF(NOT(ISNUMBER(A563)),"날짜를 확인하세요",IF(A563&gt;TODAY(),"오늘 이후 날짜예요",IF(COUNTIF($A$6:$A$1505,A563)&gt;1,"같은 날짜가 또 있어요",IF(COUNT(C563:H563)&lt;COUNTA(C563:H563),"금액에 글자가 있어요",IF(COUNTA(C563:H563)=0,"금액이 비었어요",IF(COUNTIF(C563:H563,"&lt;0")&gt;0,"금액이 0보다 작아요",IF(AND(L563&lt;&gt;"",OR(NOT(ISNUMBER(L563)),L563&lt;0,L563&lt;&gt;INT(N(L563)))),"손님 수를 확인하세요",""))))))))</f>
        <v/>
      </c>
      <c r="P563">
        <f>IF(I563="","",WEEKDAY(A563,2))</f>
        <v/>
      </c>
      <c r="Q563" s="19">
        <f>IF(I563="","",A563-WEEKDAY(A563,3))</f>
        <v/>
      </c>
    </row>
    <row r="564">
      <c r="A564" s="12" t="n"/>
      <c r="B564" s="13">
        <f>IF(ISNUMBER(A564),CHOOSE(WEEKDAY(A564),"일","월","화","수","목","금","토"),"")</f>
        <v/>
      </c>
      <c r="C564" s="14" t="n"/>
      <c r="D564" s="14" t="n"/>
      <c r="E564" s="14" t="n"/>
      <c r="F564" s="14" t="n"/>
      <c r="G564" s="14" t="n"/>
      <c r="H564" s="14" t="n"/>
      <c r="I564" s="15">
        <f>IF(OR(A564="",NOT(N564="")),"",SUM(C564:H564))</f>
        <v/>
      </c>
      <c r="J564" s="16">
        <f>IF(I564="","",SUM(C564:E564))</f>
        <v/>
      </c>
      <c r="K564" s="16">
        <f>IF(I564="","",SUM(F564:H564))</f>
        <v/>
      </c>
      <c r="L564" s="14" t="n"/>
      <c r="M564" s="17" t="n"/>
      <c r="N564" s="18">
        <f>IF(COUNTA(A564,C564:H564,L564)=0,"",IF(NOT(ISNUMBER(A564)),"날짜를 확인하세요",IF(A564&gt;TODAY(),"오늘 이후 날짜예요",IF(COUNTIF($A$6:$A$1505,A564)&gt;1,"같은 날짜가 또 있어요",IF(COUNT(C564:H564)&lt;COUNTA(C564:H564),"금액에 글자가 있어요",IF(COUNTA(C564:H564)=0,"금액이 비었어요",IF(COUNTIF(C564:H564,"&lt;0")&gt;0,"금액이 0보다 작아요",IF(AND(L564&lt;&gt;"",OR(NOT(ISNUMBER(L564)),L564&lt;0,L564&lt;&gt;INT(N(L564)))),"손님 수를 확인하세요",""))))))))</f>
        <v/>
      </c>
      <c r="P564">
        <f>IF(I564="","",WEEKDAY(A564,2))</f>
        <v/>
      </c>
      <c r="Q564" s="19">
        <f>IF(I564="","",A564-WEEKDAY(A564,3))</f>
        <v/>
      </c>
    </row>
    <row r="565">
      <c r="A565" s="12" t="n"/>
      <c r="B565" s="13">
        <f>IF(ISNUMBER(A565),CHOOSE(WEEKDAY(A565),"일","월","화","수","목","금","토"),"")</f>
        <v/>
      </c>
      <c r="C565" s="14" t="n"/>
      <c r="D565" s="14" t="n"/>
      <c r="E565" s="14" t="n"/>
      <c r="F565" s="14" t="n"/>
      <c r="G565" s="14" t="n"/>
      <c r="H565" s="14" t="n"/>
      <c r="I565" s="15">
        <f>IF(OR(A565="",NOT(N565="")),"",SUM(C565:H565))</f>
        <v/>
      </c>
      <c r="J565" s="16">
        <f>IF(I565="","",SUM(C565:E565))</f>
        <v/>
      </c>
      <c r="K565" s="16">
        <f>IF(I565="","",SUM(F565:H565))</f>
        <v/>
      </c>
      <c r="L565" s="14" t="n"/>
      <c r="M565" s="17" t="n"/>
      <c r="N565" s="18">
        <f>IF(COUNTA(A565,C565:H565,L565)=0,"",IF(NOT(ISNUMBER(A565)),"날짜를 확인하세요",IF(A565&gt;TODAY(),"오늘 이후 날짜예요",IF(COUNTIF($A$6:$A$1505,A565)&gt;1,"같은 날짜가 또 있어요",IF(COUNT(C565:H565)&lt;COUNTA(C565:H565),"금액에 글자가 있어요",IF(COUNTA(C565:H565)=0,"금액이 비었어요",IF(COUNTIF(C565:H565,"&lt;0")&gt;0,"금액이 0보다 작아요",IF(AND(L565&lt;&gt;"",OR(NOT(ISNUMBER(L565)),L565&lt;0,L565&lt;&gt;INT(N(L565)))),"손님 수를 확인하세요",""))))))))</f>
        <v/>
      </c>
      <c r="P565">
        <f>IF(I565="","",WEEKDAY(A565,2))</f>
        <v/>
      </c>
      <c r="Q565" s="19">
        <f>IF(I565="","",A565-WEEKDAY(A565,3))</f>
        <v/>
      </c>
    </row>
    <row r="566">
      <c r="A566" s="12" t="n"/>
      <c r="B566" s="13">
        <f>IF(ISNUMBER(A566),CHOOSE(WEEKDAY(A566),"일","월","화","수","목","금","토"),"")</f>
        <v/>
      </c>
      <c r="C566" s="14" t="n"/>
      <c r="D566" s="14" t="n"/>
      <c r="E566" s="14" t="n"/>
      <c r="F566" s="14" t="n"/>
      <c r="G566" s="14" t="n"/>
      <c r="H566" s="14" t="n"/>
      <c r="I566" s="15">
        <f>IF(OR(A566="",NOT(N566="")),"",SUM(C566:H566))</f>
        <v/>
      </c>
      <c r="J566" s="16">
        <f>IF(I566="","",SUM(C566:E566))</f>
        <v/>
      </c>
      <c r="K566" s="16">
        <f>IF(I566="","",SUM(F566:H566))</f>
        <v/>
      </c>
      <c r="L566" s="14" t="n"/>
      <c r="M566" s="17" t="n"/>
      <c r="N566" s="18">
        <f>IF(COUNTA(A566,C566:H566,L566)=0,"",IF(NOT(ISNUMBER(A566)),"날짜를 확인하세요",IF(A566&gt;TODAY(),"오늘 이후 날짜예요",IF(COUNTIF($A$6:$A$1505,A566)&gt;1,"같은 날짜가 또 있어요",IF(COUNT(C566:H566)&lt;COUNTA(C566:H566),"금액에 글자가 있어요",IF(COUNTA(C566:H566)=0,"금액이 비었어요",IF(COUNTIF(C566:H566,"&lt;0")&gt;0,"금액이 0보다 작아요",IF(AND(L566&lt;&gt;"",OR(NOT(ISNUMBER(L566)),L566&lt;0,L566&lt;&gt;INT(N(L566)))),"손님 수를 확인하세요",""))))))))</f>
        <v/>
      </c>
      <c r="P566">
        <f>IF(I566="","",WEEKDAY(A566,2))</f>
        <v/>
      </c>
      <c r="Q566" s="19">
        <f>IF(I566="","",A566-WEEKDAY(A566,3))</f>
        <v/>
      </c>
    </row>
    <row r="567">
      <c r="A567" s="12" t="n"/>
      <c r="B567" s="13">
        <f>IF(ISNUMBER(A567),CHOOSE(WEEKDAY(A567),"일","월","화","수","목","금","토"),"")</f>
        <v/>
      </c>
      <c r="C567" s="14" t="n"/>
      <c r="D567" s="14" t="n"/>
      <c r="E567" s="14" t="n"/>
      <c r="F567" s="14" t="n"/>
      <c r="G567" s="14" t="n"/>
      <c r="H567" s="14" t="n"/>
      <c r="I567" s="15">
        <f>IF(OR(A567="",NOT(N567="")),"",SUM(C567:H567))</f>
        <v/>
      </c>
      <c r="J567" s="16">
        <f>IF(I567="","",SUM(C567:E567))</f>
        <v/>
      </c>
      <c r="K567" s="16">
        <f>IF(I567="","",SUM(F567:H567))</f>
        <v/>
      </c>
      <c r="L567" s="14" t="n"/>
      <c r="M567" s="17" t="n"/>
      <c r="N567" s="18">
        <f>IF(COUNTA(A567,C567:H567,L567)=0,"",IF(NOT(ISNUMBER(A567)),"날짜를 확인하세요",IF(A567&gt;TODAY(),"오늘 이후 날짜예요",IF(COUNTIF($A$6:$A$1505,A567)&gt;1,"같은 날짜가 또 있어요",IF(COUNT(C567:H567)&lt;COUNTA(C567:H567),"금액에 글자가 있어요",IF(COUNTA(C567:H567)=0,"금액이 비었어요",IF(COUNTIF(C567:H567,"&lt;0")&gt;0,"금액이 0보다 작아요",IF(AND(L567&lt;&gt;"",OR(NOT(ISNUMBER(L567)),L567&lt;0,L567&lt;&gt;INT(N(L567)))),"손님 수를 확인하세요",""))))))))</f>
        <v/>
      </c>
      <c r="P567">
        <f>IF(I567="","",WEEKDAY(A567,2))</f>
        <v/>
      </c>
      <c r="Q567" s="19">
        <f>IF(I567="","",A567-WEEKDAY(A567,3))</f>
        <v/>
      </c>
    </row>
    <row r="568">
      <c r="A568" s="12" t="n"/>
      <c r="B568" s="13">
        <f>IF(ISNUMBER(A568),CHOOSE(WEEKDAY(A568),"일","월","화","수","목","금","토"),"")</f>
        <v/>
      </c>
      <c r="C568" s="14" t="n"/>
      <c r="D568" s="14" t="n"/>
      <c r="E568" s="14" t="n"/>
      <c r="F568" s="14" t="n"/>
      <c r="G568" s="14" t="n"/>
      <c r="H568" s="14" t="n"/>
      <c r="I568" s="15">
        <f>IF(OR(A568="",NOT(N568="")),"",SUM(C568:H568))</f>
        <v/>
      </c>
      <c r="J568" s="16">
        <f>IF(I568="","",SUM(C568:E568))</f>
        <v/>
      </c>
      <c r="K568" s="16">
        <f>IF(I568="","",SUM(F568:H568))</f>
        <v/>
      </c>
      <c r="L568" s="14" t="n"/>
      <c r="M568" s="17" t="n"/>
      <c r="N568" s="18">
        <f>IF(COUNTA(A568,C568:H568,L568)=0,"",IF(NOT(ISNUMBER(A568)),"날짜를 확인하세요",IF(A568&gt;TODAY(),"오늘 이후 날짜예요",IF(COUNTIF($A$6:$A$1505,A568)&gt;1,"같은 날짜가 또 있어요",IF(COUNT(C568:H568)&lt;COUNTA(C568:H568),"금액에 글자가 있어요",IF(COUNTA(C568:H568)=0,"금액이 비었어요",IF(COUNTIF(C568:H568,"&lt;0")&gt;0,"금액이 0보다 작아요",IF(AND(L568&lt;&gt;"",OR(NOT(ISNUMBER(L568)),L568&lt;0,L568&lt;&gt;INT(N(L568)))),"손님 수를 확인하세요",""))))))))</f>
        <v/>
      </c>
      <c r="P568">
        <f>IF(I568="","",WEEKDAY(A568,2))</f>
        <v/>
      </c>
      <c r="Q568" s="19">
        <f>IF(I568="","",A568-WEEKDAY(A568,3))</f>
        <v/>
      </c>
    </row>
    <row r="569">
      <c r="A569" s="12" t="n"/>
      <c r="B569" s="13">
        <f>IF(ISNUMBER(A569),CHOOSE(WEEKDAY(A569),"일","월","화","수","목","금","토"),"")</f>
        <v/>
      </c>
      <c r="C569" s="14" t="n"/>
      <c r="D569" s="14" t="n"/>
      <c r="E569" s="14" t="n"/>
      <c r="F569" s="14" t="n"/>
      <c r="G569" s="14" t="n"/>
      <c r="H569" s="14" t="n"/>
      <c r="I569" s="15">
        <f>IF(OR(A569="",NOT(N569="")),"",SUM(C569:H569))</f>
        <v/>
      </c>
      <c r="J569" s="16">
        <f>IF(I569="","",SUM(C569:E569))</f>
        <v/>
      </c>
      <c r="K569" s="16">
        <f>IF(I569="","",SUM(F569:H569))</f>
        <v/>
      </c>
      <c r="L569" s="14" t="n"/>
      <c r="M569" s="17" t="n"/>
      <c r="N569" s="18">
        <f>IF(COUNTA(A569,C569:H569,L569)=0,"",IF(NOT(ISNUMBER(A569)),"날짜를 확인하세요",IF(A569&gt;TODAY(),"오늘 이후 날짜예요",IF(COUNTIF($A$6:$A$1505,A569)&gt;1,"같은 날짜가 또 있어요",IF(COUNT(C569:H569)&lt;COUNTA(C569:H569),"금액에 글자가 있어요",IF(COUNTA(C569:H569)=0,"금액이 비었어요",IF(COUNTIF(C569:H569,"&lt;0")&gt;0,"금액이 0보다 작아요",IF(AND(L569&lt;&gt;"",OR(NOT(ISNUMBER(L569)),L569&lt;0,L569&lt;&gt;INT(N(L569)))),"손님 수를 확인하세요",""))))))))</f>
        <v/>
      </c>
      <c r="P569">
        <f>IF(I569="","",WEEKDAY(A569,2))</f>
        <v/>
      </c>
      <c r="Q569" s="19">
        <f>IF(I569="","",A569-WEEKDAY(A569,3))</f>
        <v/>
      </c>
    </row>
    <row r="570">
      <c r="A570" s="12" t="n"/>
      <c r="B570" s="13">
        <f>IF(ISNUMBER(A570),CHOOSE(WEEKDAY(A570),"일","월","화","수","목","금","토"),"")</f>
        <v/>
      </c>
      <c r="C570" s="14" t="n"/>
      <c r="D570" s="14" t="n"/>
      <c r="E570" s="14" t="n"/>
      <c r="F570" s="14" t="n"/>
      <c r="G570" s="14" t="n"/>
      <c r="H570" s="14" t="n"/>
      <c r="I570" s="15">
        <f>IF(OR(A570="",NOT(N570="")),"",SUM(C570:H570))</f>
        <v/>
      </c>
      <c r="J570" s="16">
        <f>IF(I570="","",SUM(C570:E570))</f>
        <v/>
      </c>
      <c r="K570" s="16">
        <f>IF(I570="","",SUM(F570:H570))</f>
        <v/>
      </c>
      <c r="L570" s="14" t="n"/>
      <c r="M570" s="17" t="n"/>
      <c r="N570" s="18">
        <f>IF(COUNTA(A570,C570:H570,L570)=0,"",IF(NOT(ISNUMBER(A570)),"날짜를 확인하세요",IF(A570&gt;TODAY(),"오늘 이후 날짜예요",IF(COUNTIF($A$6:$A$1505,A570)&gt;1,"같은 날짜가 또 있어요",IF(COUNT(C570:H570)&lt;COUNTA(C570:H570),"금액에 글자가 있어요",IF(COUNTA(C570:H570)=0,"금액이 비었어요",IF(COUNTIF(C570:H570,"&lt;0")&gt;0,"금액이 0보다 작아요",IF(AND(L570&lt;&gt;"",OR(NOT(ISNUMBER(L570)),L570&lt;0,L570&lt;&gt;INT(N(L570)))),"손님 수를 확인하세요",""))))))))</f>
        <v/>
      </c>
      <c r="P570">
        <f>IF(I570="","",WEEKDAY(A570,2))</f>
        <v/>
      </c>
      <c r="Q570" s="19">
        <f>IF(I570="","",A570-WEEKDAY(A570,3))</f>
        <v/>
      </c>
    </row>
    <row r="571">
      <c r="A571" s="12" t="n"/>
      <c r="B571" s="13">
        <f>IF(ISNUMBER(A571),CHOOSE(WEEKDAY(A571),"일","월","화","수","목","금","토"),"")</f>
        <v/>
      </c>
      <c r="C571" s="14" t="n"/>
      <c r="D571" s="14" t="n"/>
      <c r="E571" s="14" t="n"/>
      <c r="F571" s="14" t="n"/>
      <c r="G571" s="14" t="n"/>
      <c r="H571" s="14" t="n"/>
      <c r="I571" s="15">
        <f>IF(OR(A571="",NOT(N571="")),"",SUM(C571:H571))</f>
        <v/>
      </c>
      <c r="J571" s="16">
        <f>IF(I571="","",SUM(C571:E571))</f>
        <v/>
      </c>
      <c r="K571" s="16">
        <f>IF(I571="","",SUM(F571:H571))</f>
        <v/>
      </c>
      <c r="L571" s="14" t="n"/>
      <c r="M571" s="17" t="n"/>
      <c r="N571" s="18">
        <f>IF(COUNTA(A571,C571:H571,L571)=0,"",IF(NOT(ISNUMBER(A571)),"날짜를 확인하세요",IF(A571&gt;TODAY(),"오늘 이후 날짜예요",IF(COUNTIF($A$6:$A$1505,A571)&gt;1,"같은 날짜가 또 있어요",IF(COUNT(C571:H571)&lt;COUNTA(C571:H571),"금액에 글자가 있어요",IF(COUNTA(C571:H571)=0,"금액이 비었어요",IF(COUNTIF(C571:H571,"&lt;0")&gt;0,"금액이 0보다 작아요",IF(AND(L571&lt;&gt;"",OR(NOT(ISNUMBER(L571)),L571&lt;0,L571&lt;&gt;INT(N(L571)))),"손님 수를 확인하세요",""))))))))</f>
        <v/>
      </c>
      <c r="P571">
        <f>IF(I571="","",WEEKDAY(A571,2))</f>
        <v/>
      </c>
      <c r="Q571" s="19">
        <f>IF(I571="","",A571-WEEKDAY(A571,3))</f>
        <v/>
      </c>
    </row>
    <row r="572">
      <c r="A572" s="12" t="n"/>
      <c r="B572" s="13">
        <f>IF(ISNUMBER(A572),CHOOSE(WEEKDAY(A572),"일","월","화","수","목","금","토"),"")</f>
        <v/>
      </c>
      <c r="C572" s="14" t="n"/>
      <c r="D572" s="14" t="n"/>
      <c r="E572" s="14" t="n"/>
      <c r="F572" s="14" t="n"/>
      <c r="G572" s="14" t="n"/>
      <c r="H572" s="14" t="n"/>
      <c r="I572" s="15">
        <f>IF(OR(A572="",NOT(N572="")),"",SUM(C572:H572))</f>
        <v/>
      </c>
      <c r="J572" s="16">
        <f>IF(I572="","",SUM(C572:E572))</f>
        <v/>
      </c>
      <c r="K572" s="16">
        <f>IF(I572="","",SUM(F572:H572))</f>
        <v/>
      </c>
      <c r="L572" s="14" t="n"/>
      <c r="M572" s="17" t="n"/>
      <c r="N572" s="18">
        <f>IF(COUNTA(A572,C572:H572,L572)=0,"",IF(NOT(ISNUMBER(A572)),"날짜를 확인하세요",IF(A572&gt;TODAY(),"오늘 이후 날짜예요",IF(COUNTIF($A$6:$A$1505,A572)&gt;1,"같은 날짜가 또 있어요",IF(COUNT(C572:H572)&lt;COUNTA(C572:H572),"금액에 글자가 있어요",IF(COUNTA(C572:H572)=0,"금액이 비었어요",IF(COUNTIF(C572:H572,"&lt;0")&gt;0,"금액이 0보다 작아요",IF(AND(L572&lt;&gt;"",OR(NOT(ISNUMBER(L572)),L572&lt;0,L572&lt;&gt;INT(N(L572)))),"손님 수를 확인하세요",""))))))))</f>
        <v/>
      </c>
      <c r="P572">
        <f>IF(I572="","",WEEKDAY(A572,2))</f>
        <v/>
      </c>
      <c r="Q572" s="19">
        <f>IF(I572="","",A572-WEEKDAY(A572,3))</f>
        <v/>
      </c>
    </row>
    <row r="573">
      <c r="A573" s="12" t="n"/>
      <c r="B573" s="13">
        <f>IF(ISNUMBER(A573),CHOOSE(WEEKDAY(A573),"일","월","화","수","목","금","토"),"")</f>
        <v/>
      </c>
      <c r="C573" s="14" t="n"/>
      <c r="D573" s="14" t="n"/>
      <c r="E573" s="14" t="n"/>
      <c r="F573" s="14" t="n"/>
      <c r="G573" s="14" t="n"/>
      <c r="H573" s="14" t="n"/>
      <c r="I573" s="15">
        <f>IF(OR(A573="",NOT(N573="")),"",SUM(C573:H573))</f>
        <v/>
      </c>
      <c r="J573" s="16">
        <f>IF(I573="","",SUM(C573:E573))</f>
        <v/>
      </c>
      <c r="K573" s="16">
        <f>IF(I573="","",SUM(F573:H573))</f>
        <v/>
      </c>
      <c r="L573" s="14" t="n"/>
      <c r="M573" s="17" t="n"/>
      <c r="N573" s="18">
        <f>IF(COUNTA(A573,C573:H573,L573)=0,"",IF(NOT(ISNUMBER(A573)),"날짜를 확인하세요",IF(A573&gt;TODAY(),"오늘 이후 날짜예요",IF(COUNTIF($A$6:$A$1505,A573)&gt;1,"같은 날짜가 또 있어요",IF(COUNT(C573:H573)&lt;COUNTA(C573:H573),"금액에 글자가 있어요",IF(COUNTA(C573:H573)=0,"금액이 비었어요",IF(COUNTIF(C573:H573,"&lt;0")&gt;0,"금액이 0보다 작아요",IF(AND(L573&lt;&gt;"",OR(NOT(ISNUMBER(L573)),L573&lt;0,L573&lt;&gt;INT(N(L573)))),"손님 수를 확인하세요",""))))))))</f>
        <v/>
      </c>
      <c r="P573">
        <f>IF(I573="","",WEEKDAY(A573,2))</f>
        <v/>
      </c>
      <c r="Q573" s="19">
        <f>IF(I573="","",A573-WEEKDAY(A573,3))</f>
        <v/>
      </c>
    </row>
    <row r="574">
      <c r="A574" s="12" t="n"/>
      <c r="B574" s="13">
        <f>IF(ISNUMBER(A574),CHOOSE(WEEKDAY(A574),"일","월","화","수","목","금","토"),"")</f>
        <v/>
      </c>
      <c r="C574" s="14" t="n"/>
      <c r="D574" s="14" t="n"/>
      <c r="E574" s="14" t="n"/>
      <c r="F574" s="14" t="n"/>
      <c r="G574" s="14" t="n"/>
      <c r="H574" s="14" t="n"/>
      <c r="I574" s="15">
        <f>IF(OR(A574="",NOT(N574="")),"",SUM(C574:H574))</f>
        <v/>
      </c>
      <c r="J574" s="16">
        <f>IF(I574="","",SUM(C574:E574))</f>
        <v/>
      </c>
      <c r="K574" s="16">
        <f>IF(I574="","",SUM(F574:H574))</f>
        <v/>
      </c>
      <c r="L574" s="14" t="n"/>
      <c r="M574" s="17" t="n"/>
      <c r="N574" s="18">
        <f>IF(COUNTA(A574,C574:H574,L574)=0,"",IF(NOT(ISNUMBER(A574)),"날짜를 확인하세요",IF(A574&gt;TODAY(),"오늘 이후 날짜예요",IF(COUNTIF($A$6:$A$1505,A574)&gt;1,"같은 날짜가 또 있어요",IF(COUNT(C574:H574)&lt;COUNTA(C574:H574),"금액에 글자가 있어요",IF(COUNTA(C574:H574)=0,"금액이 비었어요",IF(COUNTIF(C574:H574,"&lt;0")&gt;0,"금액이 0보다 작아요",IF(AND(L574&lt;&gt;"",OR(NOT(ISNUMBER(L574)),L574&lt;0,L574&lt;&gt;INT(N(L574)))),"손님 수를 확인하세요",""))))))))</f>
        <v/>
      </c>
      <c r="P574">
        <f>IF(I574="","",WEEKDAY(A574,2))</f>
        <v/>
      </c>
      <c r="Q574" s="19">
        <f>IF(I574="","",A574-WEEKDAY(A574,3))</f>
        <v/>
      </c>
    </row>
    <row r="575">
      <c r="A575" s="12" t="n"/>
      <c r="B575" s="13">
        <f>IF(ISNUMBER(A575),CHOOSE(WEEKDAY(A575),"일","월","화","수","목","금","토"),"")</f>
        <v/>
      </c>
      <c r="C575" s="14" t="n"/>
      <c r="D575" s="14" t="n"/>
      <c r="E575" s="14" t="n"/>
      <c r="F575" s="14" t="n"/>
      <c r="G575" s="14" t="n"/>
      <c r="H575" s="14" t="n"/>
      <c r="I575" s="15">
        <f>IF(OR(A575="",NOT(N575="")),"",SUM(C575:H575))</f>
        <v/>
      </c>
      <c r="J575" s="16">
        <f>IF(I575="","",SUM(C575:E575))</f>
        <v/>
      </c>
      <c r="K575" s="16">
        <f>IF(I575="","",SUM(F575:H575))</f>
        <v/>
      </c>
      <c r="L575" s="14" t="n"/>
      <c r="M575" s="17" t="n"/>
      <c r="N575" s="18">
        <f>IF(COUNTA(A575,C575:H575,L575)=0,"",IF(NOT(ISNUMBER(A575)),"날짜를 확인하세요",IF(A575&gt;TODAY(),"오늘 이후 날짜예요",IF(COUNTIF($A$6:$A$1505,A575)&gt;1,"같은 날짜가 또 있어요",IF(COUNT(C575:H575)&lt;COUNTA(C575:H575),"금액에 글자가 있어요",IF(COUNTA(C575:H575)=0,"금액이 비었어요",IF(COUNTIF(C575:H575,"&lt;0")&gt;0,"금액이 0보다 작아요",IF(AND(L575&lt;&gt;"",OR(NOT(ISNUMBER(L575)),L575&lt;0,L575&lt;&gt;INT(N(L575)))),"손님 수를 확인하세요",""))))))))</f>
        <v/>
      </c>
      <c r="P575">
        <f>IF(I575="","",WEEKDAY(A575,2))</f>
        <v/>
      </c>
      <c r="Q575" s="19">
        <f>IF(I575="","",A575-WEEKDAY(A575,3))</f>
        <v/>
      </c>
    </row>
    <row r="576">
      <c r="A576" s="12" t="n"/>
      <c r="B576" s="13">
        <f>IF(ISNUMBER(A576),CHOOSE(WEEKDAY(A576),"일","월","화","수","목","금","토"),"")</f>
        <v/>
      </c>
      <c r="C576" s="14" t="n"/>
      <c r="D576" s="14" t="n"/>
      <c r="E576" s="14" t="n"/>
      <c r="F576" s="14" t="n"/>
      <c r="G576" s="14" t="n"/>
      <c r="H576" s="14" t="n"/>
      <c r="I576" s="15">
        <f>IF(OR(A576="",NOT(N576="")),"",SUM(C576:H576))</f>
        <v/>
      </c>
      <c r="J576" s="16">
        <f>IF(I576="","",SUM(C576:E576))</f>
        <v/>
      </c>
      <c r="K576" s="16">
        <f>IF(I576="","",SUM(F576:H576))</f>
        <v/>
      </c>
      <c r="L576" s="14" t="n"/>
      <c r="M576" s="17" t="n"/>
      <c r="N576" s="18">
        <f>IF(COUNTA(A576,C576:H576,L576)=0,"",IF(NOT(ISNUMBER(A576)),"날짜를 확인하세요",IF(A576&gt;TODAY(),"오늘 이후 날짜예요",IF(COUNTIF($A$6:$A$1505,A576)&gt;1,"같은 날짜가 또 있어요",IF(COUNT(C576:H576)&lt;COUNTA(C576:H576),"금액에 글자가 있어요",IF(COUNTA(C576:H576)=0,"금액이 비었어요",IF(COUNTIF(C576:H576,"&lt;0")&gt;0,"금액이 0보다 작아요",IF(AND(L576&lt;&gt;"",OR(NOT(ISNUMBER(L576)),L576&lt;0,L576&lt;&gt;INT(N(L576)))),"손님 수를 확인하세요",""))))))))</f>
        <v/>
      </c>
      <c r="P576">
        <f>IF(I576="","",WEEKDAY(A576,2))</f>
        <v/>
      </c>
      <c r="Q576" s="19">
        <f>IF(I576="","",A576-WEEKDAY(A576,3))</f>
        <v/>
      </c>
    </row>
    <row r="577">
      <c r="A577" s="12" t="n"/>
      <c r="B577" s="13">
        <f>IF(ISNUMBER(A577),CHOOSE(WEEKDAY(A577),"일","월","화","수","목","금","토"),"")</f>
        <v/>
      </c>
      <c r="C577" s="14" t="n"/>
      <c r="D577" s="14" t="n"/>
      <c r="E577" s="14" t="n"/>
      <c r="F577" s="14" t="n"/>
      <c r="G577" s="14" t="n"/>
      <c r="H577" s="14" t="n"/>
      <c r="I577" s="15">
        <f>IF(OR(A577="",NOT(N577="")),"",SUM(C577:H577))</f>
        <v/>
      </c>
      <c r="J577" s="16">
        <f>IF(I577="","",SUM(C577:E577))</f>
        <v/>
      </c>
      <c r="K577" s="16">
        <f>IF(I577="","",SUM(F577:H577))</f>
        <v/>
      </c>
      <c r="L577" s="14" t="n"/>
      <c r="M577" s="17" t="n"/>
      <c r="N577" s="18">
        <f>IF(COUNTA(A577,C577:H577,L577)=0,"",IF(NOT(ISNUMBER(A577)),"날짜를 확인하세요",IF(A577&gt;TODAY(),"오늘 이후 날짜예요",IF(COUNTIF($A$6:$A$1505,A577)&gt;1,"같은 날짜가 또 있어요",IF(COUNT(C577:H577)&lt;COUNTA(C577:H577),"금액에 글자가 있어요",IF(COUNTA(C577:H577)=0,"금액이 비었어요",IF(COUNTIF(C577:H577,"&lt;0")&gt;0,"금액이 0보다 작아요",IF(AND(L577&lt;&gt;"",OR(NOT(ISNUMBER(L577)),L577&lt;0,L577&lt;&gt;INT(N(L577)))),"손님 수를 확인하세요",""))))))))</f>
        <v/>
      </c>
      <c r="P577">
        <f>IF(I577="","",WEEKDAY(A577,2))</f>
        <v/>
      </c>
      <c r="Q577" s="19">
        <f>IF(I577="","",A577-WEEKDAY(A577,3))</f>
        <v/>
      </c>
    </row>
    <row r="578">
      <c r="A578" s="12" t="n"/>
      <c r="B578" s="13">
        <f>IF(ISNUMBER(A578),CHOOSE(WEEKDAY(A578),"일","월","화","수","목","금","토"),"")</f>
        <v/>
      </c>
      <c r="C578" s="14" t="n"/>
      <c r="D578" s="14" t="n"/>
      <c r="E578" s="14" t="n"/>
      <c r="F578" s="14" t="n"/>
      <c r="G578" s="14" t="n"/>
      <c r="H578" s="14" t="n"/>
      <c r="I578" s="15">
        <f>IF(OR(A578="",NOT(N578="")),"",SUM(C578:H578))</f>
        <v/>
      </c>
      <c r="J578" s="16">
        <f>IF(I578="","",SUM(C578:E578))</f>
        <v/>
      </c>
      <c r="K578" s="16">
        <f>IF(I578="","",SUM(F578:H578))</f>
        <v/>
      </c>
      <c r="L578" s="14" t="n"/>
      <c r="M578" s="17" t="n"/>
      <c r="N578" s="18">
        <f>IF(COUNTA(A578,C578:H578,L578)=0,"",IF(NOT(ISNUMBER(A578)),"날짜를 확인하세요",IF(A578&gt;TODAY(),"오늘 이후 날짜예요",IF(COUNTIF($A$6:$A$1505,A578)&gt;1,"같은 날짜가 또 있어요",IF(COUNT(C578:H578)&lt;COUNTA(C578:H578),"금액에 글자가 있어요",IF(COUNTA(C578:H578)=0,"금액이 비었어요",IF(COUNTIF(C578:H578,"&lt;0")&gt;0,"금액이 0보다 작아요",IF(AND(L578&lt;&gt;"",OR(NOT(ISNUMBER(L578)),L578&lt;0,L578&lt;&gt;INT(N(L578)))),"손님 수를 확인하세요",""))))))))</f>
        <v/>
      </c>
      <c r="P578">
        <f>IF(I578="","",WEEKDAY(A578,2))</f>
        <v/>
      </c>
      <c r="Q578" s="19">
        <f>IF(I578="","",A578-WEEKDAY(A578,3))</f>
        <v/>
      </c>
    </row>
    <row r="579">
      <c r="A579" s="12" t="n"/>
      <c r="B579" s="13">
        <f>IF(ISNUMBER(A579),CHOOSE(WEEKDAY(A579),"일","월","화","수","목","금","토"),"")</f>
        <v/>
      </c>
      <c r="C579" s="14" t="n"/>
      <c r="D579" s="14" t="n"/>
      <c r="E579" s="14" t="n"/>
      <c r="F579" s="14" t="n"/>
      <c r="G579" s="14" t="n"/>
      <c r="H579" s="14" t="n"/>
      <c r="I579" s="15">
        <f>IF(OR(A579="",NOT(N579="")),"",SUM(C579:H579))</f>
        <v/>
      </c>
      <c r="J579" s="16">
        <f>IF(I579="","",SUM(C579:E579))</f>
        <v/>
      </c>
      <c r="K579" s="16">
        <f>IF(I579="","",SUM(F579:H579))</f>
        <v/>
      </c>
      <c r="L579" s="14" t="n"/>
      <c r="M579" s="17" t="n"/>
      <c r="N579" s="18">
        <f>IF(COUNTA(A579,C579:H579,L579)=0,"",IF(NOT(ISNUMBER(A579)),"날짜를 확인하세요",IF(A579&gt;TODAY(),"오늘 이후 날짜예요",IF(COUNTIF($A$6:$A$1505,A579)&gt;1,"같은 날짜가 또 있어요",IF(COUNT(C579:H579)&lt;COUNTA(C579:H579),"금액에 글자가 있어요",IF(COUNTA(C579:H579)=0,"금액이 비었어요",IF(COUNTIF(C579:H579,"&lt;0")&gt;0,"금액이 0보다 작아요",IF(AND(L579&lt;&gt;"",OR(NOT(ISNUMBER(L579)),L579&lt;0,L579&lt;&gt;INT(N(L579)))),"손님 수를 확인하세요",""))))))))</f>
        <v/>
      </c>
      <c r="P579">
        <f>IF(I579="","",WEEKDAY(A579,2))</f>
        <v/>
      </c>
      <c r="Q579" s="19">
        <f>IF(I579="","",A579-WEEKDAY(A579,3))</f>
        <v/>
      </c>
    </row>
    <row r="580">
      <c r="A580" s="12" t="n"/>
      <c r="B580" s="13">
        <f>IF(ISNUMBER(A580),CHOOSE(WEEKDAY(A580),"일","월","화","수","목","금","토"),"")</f>
        <v/>
      </c>
      <c r="C580" s="14" t="n"/>
      <c r="D580" s="14" t="n"/>
      <c r="E580" s="14" t="n"/>
      <c r="F580" s="14" t="n"/>
      <c r="G580" s="14" t="n"/>
      <c r="H580" s="14" t="n"/>
      <c r="I580" s="15">
        <f>IF(OR(A580="",NOT(N580="")),"",SUM(C580:H580))</f>
        <v/>
      </c>
      <c r="J580" s="16">
        <f>IF(I580="","",SUM(C580:E580))</f>
        <v/>
      </c>
      <c r="K580" s="16">
        <f>IF(I580="","",SUM(F580:H580))</f>
        <v/>
      </c>
      <c r="L580" s="14" t="n"/>
      <c r="M580" s="17" t="n"/>
      <c r="N580" s="18">
        <f>IF(COUNTA(A580,C580:H580,L580)=0,"",IF(NOT(ISNUMBER(A580)),"날짜를 확인하세요",IF(A580&gt;TODAY(),"오늘 이후 날짜예요",IF(COUNTIF($A$6:$A$1505,A580)&gt;1,"같은 날짜가 또 있어요",IF(COUNT(C580:H580)&lt;COUNTA(C580:H580),"금액에 글자가 있어요",IF(COUNTA(C580:H580)=0,"금액이 비었어요",IF(COUNTIF(C580:H580,"&lt;0")&gt;0,"금액이 0보다 작아요",IF(AND(L580&lt;&gt;"",OR(NOT(ISNUMBER(L580)),L580&lt;0,L580&lt;&gt;INT(N(L580)))),"손님 수를 확인하세요",""))))))))</f>
        <v/>
      </c>
      <c r="P580">
        <f>IF(I580="","",WEEKDAY(A580,2))</f>
        <v/>
      </c>
      <c r="Q580" s="19">
        <f>IF(I580="","",A580-WEEKDAY(A580,3))</f>
        <v/>
      </c>
    </row>
    <row r="581">
      <c r="A581" s="12" t="n"/>
      <c r="B581" s="13">
        <f>IF(ISNUMBER(A581),CHOOSE(WEEKDAY(A581),"일","월","화","수","목","금","토"),"")</f>
        <v/>
      </c>
      <c r="C581" s="14" t="n"/>
      <c r="D581" s="14" t="n"/>
      <c r="E581" s="14" t="n"/>
      <c r="F581" s="14" t="n"/>
      <c r="G581" s="14" t="n"/>
      <c r="H581" s="14" t="n"/>
      <c r="I581" s="15">
        <f>IF(OR(A581="",NOT(N581="")),"",SUM(C581:H581))</f>
        <v/>
      </c>
      <c r="J581" s="16">
        <f>IF(I581="","",SUM(C581:E581))</f>
        <v/>
      </c>
      <c r="K581" s="16">
        <f>IF(I581="","",SUM(F581:H581))</f>
        <v/>
      </c>
      <c r="L581" s="14" t="n"/>
      <c r="M581" s="17" t="n"/>
      <c r="N581" s="18">
        <f>IF(COUNTA(A581,C581:H581,L581)=0,"",IF(NOT(ISNUMBER(A581)),"날짜를 확인하세요",IF(A581&gt;TODAY(),"오늘 이후 날짜예요",IF(COUNTIF($A$6:$A$1505,A581)&gt;1,"같은 날짜가 또 있어요",IF(COUNT(C581:H581)&lt;COUNTA(C581:H581),"금액에 글자가 있어요",IF(COUNTA(C581:H581)=0,"금액이 비었어요",IF(COUNTIF(C581:H581,"&lt;0")&gt;0,"금액이 0보다 작아요",IF(AND(L581&lt;&gt;"",OR(NOT(ISNUMBER(L581)),L581&lt;0,L581&lt;&gt;INT(N(L581)))),"손님 수를 확인하세요",""))))))))</f>
        <v/>
      </c>
      <c r="P581">
        <f>IF(I581="","",WEEKDAY(A581,2))</f>
        <v/>
      </c>
      <c r="Q581" s="19">
        <f>IF(I581="","",A581-WEEKDAY(A581,3))</f>
        <v/>
      </c>
    </row>
    <row r="582">
      <c r="A582" s="12" t="n"/>
      <c r="B582" s="13">
        <f>IF(ISNUMBER(A582),CHOOSE(WEEKDAY(A582),"일","월","화","수","목","금","토"),"")</f>
        <v/>
      </c>
      <c r="C582" s="14" t="n"/>
      <c r="D582" s="14" t="n"/>
      <c r="E582" s="14" t="n"/>
      <c r="F582" s="14" t="n"/>
      <c r="G582" s="14" t="n"/>
      <c r="H582" s="14" t="n"/>
      <c r="I582" s="15">
        <f>IF(OR(A582="",NOT(N582="")),"",SUM(C582:H582))</f>
        <v/>
      </c>
      <c r="J582" s="16">
        <f>IF(I582="","",SUM(C582:E582))</f>
        <v/>
      </c>
      <c r="K582" s="16">
        <f>IF(I582="","",SUM(F582:H582))</f>
        <v/>
      </c>
      <c r="L582" s="14" t="n"/>
      <c r="M582" s="17" t="n"/>
      <c r="N582" s="18">
        <f>IF(COUNTA(A582,C582:H582,L582)=0,"",IF(NOT(ISNUMBER(A582)),"날짜를 확인하세요",IF(A582&gt;TODAY(),"오늘 이후 날짜예요",IF(COUNTIF($A$6:$A$1505,A582)&gt;1,"같은 날짜가 또 있어요",IF(COUNT(C582:H582)&lt;COUNTA(C582:H582),"금액에 글자가 있어요",IF(COUNTA(C582:H582)=0,"금액이 비었어요",IF(COUNTIF(C582:H582,"&lt;0")&gt;0,"금액이 0보다 작아요",IF(AND(L582&lt;&gt;"",OR(NOT(ISNUMBER(L582)),L582&lt;0,L582&lt;&gt;INT(N(L582)))),"손님 수를 확인하세요",""))))))))</f>
        <v/>
      </c>
      <c r="P582">
        <f>IF(I582="","",WEEKDAY(A582,2))</f>
        <v/>
      </c>
      <c r="Q582" s="19">
        <f>IF(I582="","",A582-WEEKDAY(A582,3))</f>
        <v/>
      </c>
    </row>
    <row r="583">
      <c r="A583" s="12" t="n"/>
      <c r="B583" s="13">
        <f>IF(ISNUMBER(A583),CHOOSE(WEEKDAY(A583),"일","월","화","수","목","금","토"),"")</f>
        <v/>
      </c>
      <c r="C583" s="14" t="n"/>
      <c r="D583" s="14" t="n"/>
      <c r="E583" s="14" t="n"/>
      <c r="F583" s="14" t="n"/>
      <c r="G583" s="14" t="n"/>
      <c r="H583" s="14" t="n"/>
      <c r="I583" s="15">
        <f>IF(OR(A583="",NOT(N583="")),"",SUM(C583:H583))</f>
        <v/>
      </c>
      <c r="J583" s="16">
        <f>IF(I583="","",SUM(C583:E583))</f>
        <v/>
      </c>
      <c r="K583" s="16">
        <f>IF(I583="","",SUM(F583:H583))</f>
        <v/>
      </c>
      <c r="L583" s="14" t="n"/>
      <c r="M583" s="17" t="n"/>
      <c r="N583" s="18">
        <f>IF(COUNTA(A583,C583:H583,L583)=0,"",IF(NOT(ISNUMBER(A583)),"날짜를 확인하세요",IF(A583&gt;TODAY(),"오늘 이후 날짜예요",IF(COUNTIF($A$6:$A$1505,A583)&gt;1,"같은 날짜가 또 있어요",IF(COUNT(C583:H583)&lt;COUNTA(C583:H583),"금액에 글자가 있어요",IF(COUNTA(C583:H583)=0,"금액이 비었어요",IF(COUNTIF(C583:H583,"&lt;0")&gt;0,"금액이 0보다 작아요",IF(AND(L583&lt;&gt;"",OR(NOT(ISNUMBER(L583)),L583&lt;0,L583&lt;&gt;INT(N(L583)))),"손님 수를 확인하세요",""))))))))</f>
        <v/>
      </c>
      <c r="P583">
        <f>IF(I583="","",WEEKDAY(A583,2))</f>
        <v/>
      </c>
      <c r="Q583" s="19">
        <f>IF(I583="","",A583-WEEKDAY(A583,3))</f>
        <v/>
      </c>
    </row>
    <row r="584">
      <c r="A584" s="12" t="n"/>
      <c r="B584" s="13">
        <f>IF(ISNUMBER(A584),CHOOSE(WEEKDAY(A584),"일","월","화","수","목","금","토"),"")</f>
        <v/>
      </c>
      <c r="C584" s="14" t="n"/>
      <c r="D584" s="14" t="n"/>
      <c r="E584" s="14" t="n"/>
      <c r="F584" s="14" t="n"/>
      <c r="G584" s="14" t="n"/>
      <c r="H584" s="14" t="n"/>
      <c r="I584" s="15">
        <f>IF(OR(A584="",NOT(N584="")),"",SUM(C584:H584))</f>
        <v/>
      </c>
      <c r="J584" s="16">
        <f>IF(I584="","",SUM(C584:E584))</f>
        <v/>
      </c>
      <c r="K584" s="16">
        <f>IF(I584="","",SUM(F584:H584))</f>
        <v/>
      </c>
      <c r="L584" s="14" t="n"/>
      <c r="M584" s="17" t="n"/>
      <c r="N584" s="18">
        <f>IF(COUNTA(A584,C584:H584,L584)=0,"",IF(NOT(ISNUMBER(A584)),"날짜를 확인하세요",IF(A584&gt;TODAY(),"오늘 이후 날짜예요",IF(COUNTIF($A$6:$A$1505,A584)&gt;1,"같은 날짜가 또 있어요",IF(COUNT(C584:H584)&lt;COUNTA(C584:H584),"금액에 글자가 있어요",IF(COUNTA(C584:H584)=0,"금액이 비었어요",IF(COUNTIF(C584:H584,"&lt;0")&gt;0,"금액이 0보다 작아요",IF(AND(L584&lt;&gt;"",OR(NOT(ISNUMBER(L584)),L584&lt;0,L584&lt;&gt;INT(N(L584)))),"손님 수를 확인하세요",""))))))))</f>
        <v/>
      </c>
      <c r="P584">
        <f>IF(I584="","",WEEKDAY(A584,2))</f>
        <v/>
      </c>
      <c r="Q584" s="19">
        <f>IF(I584="","",A584-WEEKDAY(A584,3))</f>
        <v/>
      </c>
    </row>
    <row r="585">
      <c r="A585" s="12" t="n"/>
      <c r="B585" s="13">
        <f>IF(ISNUMBER(A585),CHOOSE(WEEKDAY(A585),"일","월","화","수","목","금","토"),"")</f>
        <v/>
      </c>
      <c r="C585" s="14" t="n"/>
      <c r="D585" s="14" t="n"/>
      <c r="E585" s="14" t="n"/>
      <c r="F585" s="14" t="n"/>
      <c r="G585" s="14" t="n"/>
      <c r="H585" s="14" t="n"/>
      <c r="I585" s="15">
        <f>IF(OR(A585="",NOT(N585="")),"",SUM(C585:H585))</f>
        <v/>
      </c>
      <c r="J585" s="16">
        <f>IF(I585="","",SUM(C585:E585))</f>
        <v/>
      </c>
      <c r="K585" s="16">
        <f>IF(I585="","",SUM(F585:H585))</f>
        <v/>
      </c>
      <c r="L585" s="14" t="n"/>
      <c r="M585" s="17" t="n"/>
      <c r="N585" s="18">
        <f>IF(COUNTA(A585,C585:H585,L585)=0,"",IF(NOT(ISNUMBER(A585)),"날짜를 확인하세요",IF(A585&gt;TODAY(),"오늘 이후 날짜예요",IF(COUNTIF($A$6:$A$1505,A585)&gt;1,"같은 날짜가 또 있어요",IF(COUNT(C585:H585)&lt;COUNTA(C585:H585),"금액에 글자가 있어요",IF(COUNTA(C585:H585)=0,"금액이 비었어요",IF(COUNTIF(C585:H585,"&lt;0")&gt;0,"금액이 0보다 작아요",IF(AND(L585&lt;&gt;"",OR(NOT(ISNUMBER(L585)),L585&lt;0,L585&lt;&gt;INT(N(L585)))),"손님 수를 확인하세요",""))))))))</f>
        <v/>
      </c>
      <c r="P585">
        <f>IF(I585="","",WEEKDAY(A585,2))</f>
        <v/>
      </c>
      <c r="Q585" s="19">
        <f>IF(I585="","",A585-WEEKDAY(A585,3))</f>
        <v/>
      </c>
    </row>
    <row r="586">
      <c r="A586" s="12" t="n"/>
      <c r="B586" s="13">
        <f>IF(ISNUMBER(A586),CHOOSE(WEEKDAY(A586),"일","월","화","수","목","금","토"),"")</f>
        <v/>
      </c>
      <c r="C586" s="14" t="n"/>
      <c r="D586" s="14" t="n"/>
      <c r="E586" s="14" t="n"/>
      <c r="F586" s="14" t="n"/>
      <c r="G586" s="14" t="n"/>
      <c r="H586" s="14" t="n"/>
      <c r="I586" s="15">
        <f>IF(OR(A586="",NOT(N586="")),"",SUM(C586:H586))</f>
        <v/>
      </c>
      <c r="J586" s="16">
        <f>IF(I586="","",SUM(C586:E586))</f>
        <v/>
      </c>
      <c r="K586" s="16">
        <f>IF(I586="","",SUM(F586:H586))</f>
        <v/>
      </c>
      <c r="L586" s="14" t="n"/>
      <c r="M586" s="17" t="n"/>
      <c r="N586" s="18">
        <f>IF(COUNTA(A586,C586:H586,L586)=0,"",IF(NOT(ISNUMBER(A586)),"날짜를 확인하세요",IF(A586&gt;TODAY(),"오늘 이후 날짜예요",IF(COUNTIF($A$6:$A$1505,A586)&gt;1,"같은 날짜가 또 있어요",IF(COUNT(C586:H586)&lt;COUNTA(C586:H586),"금액에 글자가 있어요",IF(COUNTA(C586:H586)=0,"금액이 비었어요",IF(COUNTIF(C586:H586,"&lt;0")&gt;0,"금액이 0보다 작아요",IF(AND(L586&lt;&gt;"",OR(NOT(ISNUMBER(L586)),L586&lt;0,L586&lt;&gt;INT(N(L586)))),"손님 수를 확인하세요",""))))))))</f>
        <v/>
      </c>
      <c r="P586">
        <f>IF(I586="","",WEEKDAY(A586,2))</f>
        <v/>
      </c>
      <c r="Q586" s="19">
        <f>IF(I586="","",A586-WEEKDAY(A586,3))</f>
        <v/>
      </c>
    </row>
    <row r="587">
      <c r="A587" s="12" t="n"/>
      <c r="B587" s="13">
        <f>IF(ISNUMBER(A587),CHOOSE(WEEKDAY(A587),"일","월","화","수","목","금","토"),"")</f>
        <v/>
      </c>
      <c r="C587" s="14" t="n"/>
      <c r="D587" s="14" t="n"/>
      <c r="E587" s="14" t="n"/>
      <c r="F587" s="14" t="n"/>
      <c r="G587" s="14" t="n"/>
      <c r="H587" s="14" t="n"/>
      <c r="I587" s="15">
        <f>IF(OR(A587="",NOT(N587="")),"",SUM(C587:H587))</f>
        <v/>
      </c>
      <c r="J587" s="16">
        <f>IF(I587="","",SUM(C587:E587))</f>
        <v/>
      </c>
      <c r="K587" s="16">
        <f>IF(I587="","",SUM(F587:H587))</f>
        <v/>
      </c>
      <c r="L587" s="14" t="n"/>
      <c r="M587" s="17" t="n"/>
      <c r="N587" s="18">
        <f>IF(COUNTA(A587,C587:H587,L587)=0,"",IF(NOT(ISNUMBER(A587)),"날짜를 확인하세요",IF(A587&gt;TODAY(),"오늘 이후 날짜예요",IF(COUNTIF($A$6:$A$1505,A587)&gt;1,"같은 날짜가 또 있어요",IF(COUNT(C587:H587)&lt;COUNTA(C587:H587),"금액에 글자가 있어요",IF(COUNTA(C587:H587)=0,"금액이 비었어요",IF(COUNTIF(C587:H587,"&lt;0")&gt;0,"금액이 0보다 작아요",IF(AND(L587&lt;&gt;"",OR(NOT(ISNUMBER(L587)),L587&lt;0,L587&lt;&gt;INT(N(L587)))),"손님 수를 확인하세요",""))))))))</f>
        <v/>
      </c>
      <c r="P587">
        <f>IF(I587="","",WEEKDAY(A587,2))</f>
        <v/>
      </c>
      <c r="Q587" s="19">
        <f>IF(I587="","",A587-WEEKDAY(A587,3))</f>
        <v/>
      </c>
    </row>
    <row r="588">
      <c r="A588" s="12" t="n"/>
      <c r="B588" s="13">
        <f>IF(ISNUMBER(A588),CHOOSE(WEEKDAY(A588),"일","월","화","수","목","금","토"),"")</f>
        <v/>
      </c>
      <c r="C588" s="14" t="n"/>
      <c r="D588" s="14" t="n"/>
      <c r="E588" s="14" t="n"/>
      <c r="F588" s="14" t="n"/>
      <c r="G588" s="14" t="n"/>
      <c r="H588" s="14" t="n"/>
      <c r="I588" s="15">
        <f>IF(OR(A588="",NOT(N588="")),"",SUM(C588:H588))</f>
        <v/>
      </c>
      <c r="J588" s="16">
        <f>IF(I588="","",SUM(C588:E588))</f>
        <v/>
      </c>
      <c r="K588" s="16">
        <f>IF(I588="","",SUM(F588:H588))</f>
        <v/>
      </c>
      <c r="L588" s="14" t="n"/>
      <c r="M588" s="17" t="n"/>
      <c r="N588" s="18">
        <f>IF(COUNTA(A588,C588:H588,L588)=0,"",IF(NOT(ISNUMBER(A588)),"날짜를 확인하세요",IF(A588&gt;TODAY(),"오늘 이후 날짜예요",IF(COUNTIF($A$6:$A$1505,A588)&gt;1,"같은 날짜가 또 있어요",IF(COUNT(C588:H588)&lt;COUNTA(C588:H588),"금액에 글자가 있어요",IF(COUNTA(C588:H588)=0,"금액이 비었어요",IF(COUNTIF(C588:H588,"&lt;0")&gt;0,"금액이 0보다 작아요",IF(AND(L588&lt;&gt;"",OR(NOT(ISNUMBER(L588)),L588&lt;0,L588&lt;&gt;INT(N(L588)))),"손님 수를 확인하세요",""))))))))</f>
        <v/>
      </c>
      <c r="P588">
        <f>IF(I588="","",WEEKDAY(A588,2))</f>
        <v/>
      </c>
      <c r="Q588" s="19">
        <f>IF(I588="","",A588-WEEKDAY(A588,3))</f>
        <v/>
      </c>
    </row>
    <row r="589">
      <c r="A589" s="12" t="n"/>
      <c r="B589" s="13">
        <f>IF(ISNUMBER(A589),CHOOSE(WEEKDAY(A589),"일","월","화","수","목","금","토"),"")</f>
        <v/>
      </c>
      <c r="C589" s="14" t="n"/>
      <c r="D589" s="14" t="n"/>
      <c r="E589" s="14" t="n"/>
      <c r="F589" s="14" t="n"/>
      <c r="G589" s="14" t="n"/>
      <c r="H589" s="14" t="n"/>
      <c r="I589" s="15">
        <f>IF(OR(A589="",NOT(N589="")),"",SUM(C589:H589))</f>
        <v/>
      </c>
      <c r="J589" s="16">
        <f>IF(I589="","",SUM(C589:E589))</f>
        <v/>
      </c>
      <c r="K589" s="16">
        <f>IF(I589="","",SUM(F589:H589))</f>
        <v/>
      </c>
      <c r="L589" s="14" t="n"/>
      <c r="M589" s="17" t="n"/>
      <c r="N589" s="18">
        <f>IF(COUNTA(A589,C589:H589,L589)=0,"",IF(NOT(ISNUMBER(A589)),"날짜를 확인하세요",IF(A589&gt;TODAY(),"오늘 이후 날짜예요",IF(COUNTIF($A$6:$A$1505,A589)&gt;1,"같은 날짜가 또 있어요",IF(COUNT(C589:H589)&lt;COUNTA(C589:H589),"금액에 글자가 있어요",IF(COUNTA(C589:H589)=0,"금액이 비었어요",IF(COUNTIF(C589:H589,"&lt;0")&gt;0,"금액이 0보다 작아요",IF(AND(L589&lt;&gt;"",OR(NOT(ISNUMBER(L589)),L589&lt;0,L589&lt;&gt;INT(N(L589)))),"손님 수를 확인하세요",""))))))))</f>
        <v/>
      </c>
      <c r="P589">
        <f>IF(I589="","",WEEKDAY(A589,2))</f>
        <v/>
      </c>
      <c r="Q589" s="19">
        <f>IF(I589="","",A589-WEEKDAY(A589,3))</f>
        <v/>
      </c>
    </row>
    <row r="590">
      <c r="A590" s="12" t="n"/>
      <c r="B590" s="13">
        <f>IF(ISNUMBER(A590),CHOOSE(WEEKDAY(A590),"일","월","화","수","목","금","토"),"")</f>
        <v/>
      </c>
      <c r="C590" s="14" t="n"/>
      <c r="D590" s="14" t="n"/>
      <c r="E590" s="14" t="n"/>
      <c r="F590" s="14" t="n"/>
      <c r="G590" s="14" t="n"/>
      <c r="H590" s="14" t="n"/>
      <c r="I590" s="15">
        <f>IF(OR(A590="",NOT(N590="")),"",SUM(C590:H590))</f>
        <v/>
      </c>
      <c r="J590" s="16">
        <f>IF(I590="","",SUM(C590:E590))</f>
        <v/>
      </c>
      <c r="K590" s="16">
        <f>IF(I590="","",SUM(F590:H590))</f>
        <v/>
      </c>
      <c r="L590" s="14" t="n"/>
      <c r="M590" s="17" t="n"/>
      <c r="N590" s="18">
        <f>IF(COUNTA(A590,C590:H590,L590)=0,"",IF(NOT(ISNUMBER(A590)),"날짜를 확인하세요",IF(A590&gt;TODAY(),"오늘 이후 날짜예요",IF(COUNTIF($A$6:$A$1505,A590)&gt;1,"같은 날짜가 또 있어요",IF(COUNT(C590:H590)&lt;COUNTA(C590:H590),"금액에 글자가 있어요",IF(COUNTA(C590:H590)=0,"금액이 비었어요",IF(COUNTIF(C590:H590,"&lt;0")&gt;0,"금액이 0보다 작아요",IF(AND(L590&lt;&gt;"",OR(NOT(ISNUMBER(L590)),L590&lt;0,L590&lt;&gt;INT(N(L590)))),"손님 수를 확인하세요",""))))))))</f>
        <v/>
      </c>
      <c r="P590">
        <f>IF(I590="","",WEEKDAY(A590,2))</f>
        <v/>
      </c>
      <c r="Q590" s="19">
        <f>IF(I590="","",A590-WEEKDAY(A590,3))</f>
        <v/>
      </c>
    </row>
    <row r="591">
      <c r="A591" s="12" t="n"/>
      <c r="B591" s="13">
        <f>IF(ISNUMBER(A591),CHOOSE(WEEKDAY(A591),"일","월","화","수","목","금","토"),"")</f>
        <v/>
      </c>
      <c r="C591" s="14" t="n"/>
      <c r="D591" s="14" t="n"/>
      <c r="E591" s="14" t="n"/>
      <c r="F591" s="14" t="n"/>
      <c r="G591" s="14" t="n"/>
      <c r="H591" s="14" t="n"/>
      <c r="I591" s="15">
        <f>IF(OR(A591="",NOT(N591="")),"",SUM(C591:H591))</f>
        <v/>
      </c>
      <c r="J591" s="16">
        <f>IF(I591="","",SUM(C591:E591))</f>
        <v/>
      </c>
      <c r="K591" s="16">
        <f>IF(I591="","",SUM(F591:H591))</f>
        <v/>
      </c>
      <c r="L591" s="14" t="n"/>
      <c r="M591" s="17" t="n"/>
      <c r="N591" s="18">
        <f>IF(COUNTA(A591,C591:H591,L591)=0,"",IF(NOT(ISNUMBER(A591)),"날짜를 확인하세요",IF(A591&gt;TODAY(),"오늘 이후 날짜예요",IF(COUNTIF($A$6:$A$1505,A591)&gt;1,"같은 날짜가 또 있어요",IF(COUNT(C591:H591)&lt;COUNTA(C591:H591),"금액에 글자가 있어요",IF(COUNTA(C591:H591)=0,"금액이 비었어요",IF(COUNTIF(C591:H591,"&lt;0")&gt;0,"금액이 0보다 작아요",IF(AND(L591&lt;&gt;"",OR(NOT(ISNUMBER(L591)),L591&lt;0,L591&lt;&gt;INT(N(L591)))),"손님 수를 확인하세요",""))))))))</f>
        <v/>
      </c>
      <c r="P591">
        <f>IF(I591="","",WEEKDAY(A591,2))</f>
        <v/>
      </c>
      <c r="Q591" s="19">
        <f>IF(I591="","",A591-WEEKDAY(A591,3))</f>
        <v/>
      </c>
    </row>
    <row r="592">
      <c r="A592" s="12" t="n"/>
      <c r="B592" s="13">
        <f>IF(ISNUMBER(A592),CHOOSE(WEEKDAY(A592),"일","월","화","수","목","금","토"),"")</f>
        <v/>
      </c>
      <c r="C592" s="14" t="n"/>
      <c r="D592" s="14" t="n"/>
      <c r="E592" s="14" t="n"/>
      <c r="F592" s="14" t="n"/>
      <c r="G592" s="14" t="n"/>
      <c r="H592" s="14" t="n"/>
      <c r="I592" s="15">
        <f>IF(OR(A592="",NOT(N592="")),"",SUM(C592:H592))</f>
        <v/>
      </c>
      <c r="J592" s="16">
        <f>IF(I592="","",SUM(C592:E592))</f>
        <v/>
      </c>
      <c r="K592" s="16">
        <f>IF(I592="","",SUM(F592:H592))</f>
        <v/>
      </c>
      <c r="L592" s="14" t="n"/>
      <c r="M592" s="17" t="n"/>
      <c r="N592" s="18">
        <f>IF(COUNTA(A592,C592:H592,L592)=0,"",IF(NOT(ISNUMBER(A592)),"날짜를 확인하세요",IF(A592&gt;TODAY(),"오늘 이후 날짜예요",IF(COUNTIF($A$6:$A$1505,A592)&gt;1,"같은 날짜가 또 있어요",IF(COUNT(C592:H592)&lt;COUNTA(C592:H592),"금액에 글자가 있어요",IF(COUNTA(C592:H592)=0,"금액이 비었어요",IF(COUNTIF(C592:H592,"&lt;0")&gt;0,"금액이 0보다 작아요",IF(AND(L592&lt;&gt;"",OR(NOT(ISNUMBER(L592)),L592&lt;0,L592&lt;&gt;INT(N(L592)))),"손님 수를 확인하세요",""))))))))</f>
        <v/>
      </c>
      <c r="P592">
        <f>IF(I592="","",WEEKDAY(A592,2))</f>
        <v/>
      </c>
      <c r="Q592" s="19">
        <f>IF(I592="","",A592-WEEKDAY(A592,3))</f>
        <v/>
      </c>
    </row>
    <row r="593">
      <c r="A593" s="12" t="n"/>
      <c r="B593" s="13">
        <f>IF(ISNUMBER(A593),CHOOSE(WEEKDAY(A593),"일","월","화","수","목","금","토"),"")</f>
        <v/>
      </c>
      <c r="C593" s="14" t="n"/>
      <c r="D593" s="14" t="n"/>
      <c r="E593" s="14" t="n"/>
      <c r="F593" s="14" t="n"/>
      <c r="G593" s="14" t="n"/>
      <c r="H593" s="14" t="n"/>
      <c r="I593" s="15">
        <f>IF(OR(A593="",NOT(N593="")),"",SUM(C593:H593))</f>
        <v/>
      </c>
      <c r="J593" s="16">
        <f>IF(I593="","",SUM(C593:E593))</f>
        <v/>
      </c>
      <c r="K593" s="16">
        <f>IF(I593="","",SUM(F593:H593))</f>
        <v/>
      </c>
      <c r="L593" s="14" t="n"/>
      <c r="M593" s="17" t="n"/>
      <c r="N593" s="18">
        <f>IF(COUNTA(A593,C593:H593,L593)=0,"",IF(NOT(ISNUMBER(A593)),"날짜를 확인하세요",IF(A593&gt;TODAY(),"오늘 이후 날짜예요",IF(COUNTIF($A$6:$A$1505,A593)&gt;1,"같은 날짜가 또 있어요",IF(COUNT(C593:H593)&lt;COUNTA(C593:H593),"금액에 글자가 있어요",IF(COUNTA(C593:H593)=0,"금액이 비었어요",IF(COUNTIF(C593:H593,"&lt;0")&gt;0,"금액이 0보다 작아요",IF(AND(L593&lt;&gt;"",OR(NOT(ISNUMBER(L593)),L593&lt;0,L593&lt;&gt;INT(N(L593)))),"손님 수를 확인하세요",""))))))))</f>
        <v/>
      </c>
      <c r="P593">
        <f>IF(I593="","",WEEKDAY(A593,2))</f>
        <v/>
      </c>
      <c r="Q593" s="19">
        <f>IF(I593="","",A593-WEEKDAY(A593,3))</f>
        <v/>
      </c>
    </row>
    <row r="594">
      <c r="A594" s="12" t="n"/>
      <c r="B594" s="13">
        <f>IF(ISNUMBER(A594),CHOOSE(WEEKDAY(A594),"일","월","화","수","목","금","토"),"")</f>
        <v/>
      </c>
      <c r="C594" s="14" t="n"/>
      <c r="D594" s="14" t="n"/>
      <c r="E594" s="14" t="n"/>
      <c r="F594" s="14" t="n"/>
      <c r="G594" s="14" t="n"/>
      <c r="H594" s="14" t="n"/>
      <c r="I594" s="15">
        <f>IF(OR(A594="",NOT(N594="")),"",SUM(C594:H594))</f>
        <v/>
      </c>
      <c r="J594" s="16">
        <f>IF(I594="","",SUM(C594:E594))</f>
        <v/>
      </c>
      <c r="K594" s="16">
        <f>IF(I594="","",SUM(F594:H594))</f>
        <v/>
      </c>
      <c r="L594" s="14" t="n"/>
      <c r="M594" s="17" t="n"/>
      <c r="N594" s="18">
        <f>IF(COUNTA(A594,C594:H594,L594)=0,"",IF(NOT(ISNUMBER(A594)),"날짜를 확인하세요",IF(A594&gt;TODAY(),"오늘 이후 날짜예요",IF(COUNTIF($A$6:$A$1505,A594)&gt;1,"같은 날짜가 또 있어요",IF(COUNT(C594:H594)&lt;COUNTA(C594:H594),"금액에 글자가 있어요",IF(COUNTA(C594:H594)=0,"금액이 비었어요",IF(COUNTIF(C594:H594,"&lt;0")&gt;0,"금액이 0보다 작아요",IF(AND(L594&lt;&gt;"",OR(NOT(ISNUMBER(L594)),L594&lt;0,L594&lt;&gt;INT(N(L594)))),"손님 수를 확인하세요",""))))))))</f>
        <v/>
      </c>
      <c r="P594">
        <f>IF(I594="","",WEEKDAY(A594,2))</f>
        <v/>
      </c>
      <c r="Q594" s="19">
        <f>IF(I594="","",A594-WEEKDAY(A594,3))</f>
        <v/>
      </c>
    </row>
    <row r="595">
      <c r="A595" s="12" t="n"/>
      <c r="B595" s="13">
        <f>IF(ISNUMBER(A595),CHOOSE(WEEKDAY(A595),"일","월","화","수","목","금","토"),"")</f>
        <v/>
      </c>
      <c r="C595" s="14" t="n"/>
      <c r="D595" s="14" t="n"/>
      <c r="E595" s="14" t="n"/>
      <c r="F595" s="14" t="n"/>
      <c r="G595" s="14" t="n"/>
      <c r="H595" s="14" t="n"/>
      <c r="I595" s="15">
        <f>IF(OR(A595="",NOT(N595="")),"",SUM(C595:H595))</f>
        <v/>
      </c>
      <c r="J595" s="16">
        <f>IF(I595="","",SUM(C595:E595))</f>
        <v/>
      </c>
      <c r="K595" s="16">
        <f>IF(I595="","",SUM(F595:H595))</f>
        <v/>
      </c>
      <c r="L595" s="14" t="n"/>
      <c r="M595" s="17" t="n"/>
      <c r="N595" s="18">
        <f>IF(COUNTA(A595,C595:H595,L595)=0,"",IF(NOT(ISNUMBER(A595)),"날짜를 확인하세요",IF(A595&gt;TODAY(),"오늘 이후 날짜예요",IF(COUNTIF($A$6:$A$1505,A595)&gt;1,"같은 날짜가 또 있어요",IF(COUNT(C595:H595)&lt;COUNTA(C595:H595),"금액에 글자가 있어요",IF(COUNTA(C595:H595)=0,"금액이 비었어요",IF(COUNTIF(C595:H595,"&lt;0")&gt;0,"금액이 0보다 작아요",IF(AND(L595&lt;&gt;"",OR(NOT(ISNUMBER(L595)),L595&lt;0,L595&lt;&gt;INT(N(L595)))),"손님 수를 확인하세요",""))))))))</f>
        <v/>
      </c>
      <c r="P595">
        <f>IF(I595="","",WEEKDAY(A595,2))</f>
        <v/>
      </c>
      <c r="Q595" s="19">
        <f>IF(I595="","",A595-WEEKDAY(A595,3))</f>
        <v/>
      </c>
    </row>
    <row r="596">
      <c r="A596" s="12" t="n"/>
      <c r="B596" s="13">
        <f>IF(ISNUMBER(A596),CHOOSE(WEEKDAY(A596),"일","월","화","수","목","금","토"),"")</f>
        <v/>
      </c>
      <c r="C596" s="14" t="n"/>
      <c r="D596" s="14" t="n"/>
      <c r="E596" s="14" t="n"/>
      <c r="F596" s="14" t="n"/>
      <c r="G596" s="14" t="n"/>
      <c r="H596" s="14" t="n"/>
      <c r="I596" s="15">
        <f>IF(OR(A596="",NOT(N596="")),"",SUM(C596:H596))</f>
        <v/>
      </c>
      <c r="J596" s="16">
        <f>IF(I596="","",SUM(C596:E596))</f>
        <v/>
      </c>
      <c r="K596" s="16">
        <f>IF(I596="","",SUM(F596:H596))</f>
        <v/>
      </c>
      <c r="L596" s="14" t="n"/>
      <c r="M596" s="17" t="n"/>
      <c r="N596" s="18">
        <f>IF(COUNTA(A596,C596:H596,L596)=0,"",IF(NOT(ISNUMBER(A596)),"날짜를 확인하세요",IF(A596&gt;TODAY(),"오늘 이후 날짜예요",IF(COUNTIF($A$6:$A$1505,A596)&gt;1,"같은 날짜가 또 있어요",IF(COUNT(C596:H596)&lt;COUNTA(C596:H596),"금액에 글자가 있어요",IF(COUNTA(C596:H596)=0,"금액이 비었어요",IF(COUNTIF(C596:H596,"&lt;0")&gt;0,"금액이 0보다 작아요",IF(AND(L596&lt;&gt;"",OR(NOT(ISNUMBER(L596)),L596&lt;0,L596&lt;&gt;INT(N(L596)))),"손님 수를 확인하세요",""))))))))</f>
        <v/>
      </c>
      <c r="P596">
        <f>IF(I596="","",WEEKDAY(A596,2))</f>
        <v/>
      </c>
      <c r="Q596" s="19">
        <f>IF(I596="","",A596-WEEKDAY(A596,3))</f>
        <v/>
      </c>
    </row>
    <row r="597">
      <c r="A597" s="12" t="n"/>
      <c r="B597" s="13">
        <f>IF(ISNUMBER(A597),CHOOSE(WEEKDAY(A597),"일","월","화","수","목","금","토"),"")</f>
        <v/>
      </c>
      <c r="C597" s="14" t="n"/>
      <c r="D597" s="14" t="n"/>
      <c r="E597" s="14" t="n"/>
      <c r="F597" s="14" t="n"/>
      <c r="G597" s="14" t="n"/>
      <c r="H597" s="14" t="n"/>
      <c r="I597" s="15">
        <f>IF(OR(A597="",NOT(N597="")),"",SUM(C597:H597))</f>
        <v/>
      </c>
      <c r="J597" s="16">
        <f>IF(I597="","",SUM(C597:E597))</f>
        <v/>
      </c>
      <c r="K597" s="16">
        <f>IF(I597="","",SUM(F597:H597))</f>
        <v/>
      </c>
      <c r="L597" s="14" t="n"/>
      <c r="M597" s="17" t="n"/>
      <c r="N597" s="18">
        <f>IF(COUNTA(A597,C597:H597,L597)=0,"",IF(NOT(ISNUMBER(A597)),"날짜를 확인하세요",IF(A597&gt;TODAY(),"오늘 이후 날짜예요",IF(COUNTIF($A$6:$A$1505,A597)&gt;1,"같은 날짜가 또 있어요",IF(COUNT(C597:H597)&lt;COUNTA(C597:H597),"금액에 글자가 있어요",IF(COUNTA(C597:H597)=0,"금액이 비었어요",IF(COUNTIF(C597:H597,"&lt;0")&gt;0,"금액이 0보다 작아요",IF(AND(L597&lt;&gt;"",OR(NOT(ISNUMBER(L597)),L597&lt;0,L597&lt;&gt;INT(N(L597)))),"손님 수를 확인하세요",""))))))))</f>
        <v/>
      </c>
      <c r="P597">
        <f>IF(I597="","",WEEKDAY(A597,2))</f>
        <v/>
      </c>
      <c r="Q597" s="19">
        <f>IF(I597="","",A597-WEEKDAY(A597,3))</f>
        <v/>
      </c>
    </row>
    <row r="598">
      <c r="A598" s="12" t="n"/>
      <c r="B598" s="13">
        <f>IF(ISNUMBER(A598),CHOOSE(WEEKDAY(A598),"일","월","화","수","목","금","토"),"")</f>
        <v/>
      </c>
      <c r="C598" s="14" t="n"/>
      <c r="D598" s="14" t="n"/>
      <c r="E598" s="14" t="n"/>
      <c r="F598" s="14" t="n"/>
      <c r="G598" s="14" t="n"/>
      <c r="H598" s="14" t="n"/>
      <c r="I598" s="15">
        <f>IF(OR(A598="",NOT(N598="")),"",SUM(C598:H598))</f>
        <v/>
      </c>
      <c r="J598" s="16">
        <f>IF(I598="","",SUM(C598:E598))</f>
        <v/>
      </c>
      <c r="K598" s="16">
        <f>IF(I598="","",SUM(F598:H598))</f>
        <v/>
      </c>
      <c r="L598" s="14" t="n"/>
      <c r="M598" s="17" t="n"/>
      <c r="N598" s="18">
        <f>IF(COUNTA(A598,C598:H598,L598)=0,"",IF(NOT(ISNUMBER(A598)),"날짜를 확인하세요",IF(A598&gt;TODAY(),"오늘 이후 날짜예요",IF(COUNTIF($A$6:$A$1505,A598)&gt;1,"같은 날짜가 또 있어요",IF(COUNT(C598:H598)&lt;COUNTA(C598:H598),"금액에 글자가 있어요",IF(COUNTA(C598:H598)=0,"금액이 비었어요",IF(COUNTIF(C598:H598,"&lt;0")&gt;0,"금액이 0보다 작아요",IF(AND(L598&lt;&gt;"",OR(NOT(ISNUMBER(L598)),L598&lt;0,L598&lt;&gt;INT(N(L598)))),"손님 수를 확인하세요",""))))))))</f>
        <v/>
      </c>
      <c r="P598">
        <f>IF(I598="","",WEEKDAY(A598,2))</f>
        <v/>
      </c>
      <c r="Q598" s="19">
        <f>IF(I598="","",A598-WEEKDAY(A598,3))</f>
        <v/>
      </c>
    </row>
    <row r="599">
      <c r="A599" s="12" t="n"/>
      <c r="B599" s="13">
        <f>IF(ISNUMBER(A599),CHOOSE(WEEKDAY(A599),"일","월","화","수","목","금","토"),"")</f>
        <v/>
      </c>
      <c r="C599" s="14" t="n"/>
      <c r="D599" s="14" t="n"/>
      <c r="E599" s="14" t="n"/>
      <c r="F599" s="14" t="n"/>
      <c r="G599" s="14" t="n"/>
      <c r="H599" s="14" t="n"/>
      <c r="I599" s="15">
        <f>IF(OR(A599="",NOT(N599="")),"",SUM(C599:H599))</f>
        <v/>
      </c>
      <c r="J599" s="16">
        <f>IF(I599="","",SUM(C599:E599))</f>
        <v/>
      </c>
      <c r="K599" s="16">
        <f>IF(I599="","",SUM(F599:H599))</f>
        <v/>
      </c>
      <c r="L599" s="14" t="n"/>
      <c r="M599" s="17" t="n"/>
      <c r="N599" s="18">
        <f>IF(COUNTA(A599,C599:H599,L599)=0,"",IF(NOT(ISNUMBER(A599)),"날짜를 확인하세요",IF(A599&gt;TODAY(),"오늘 이후 날짜예요",IF(COUNTIF($A$6:$A$1505,A599)&gt;1,"같은 날짜가 또 있어요",IF(COUNT(C599:H599)&lt;COUNTA(C599:H599),"금액에 글자가 있어요",IF(COUNTA(C599:H599)=0,"금액이 비었어요",IF(COUNTIF(C599:H599,"&lt;0")&gt;0,"금액이 0보다 작아요",IF(AND(L599&lt;&gt;"",OR(NOT(ISNUMBER(L599)),L599&lt;0,L599&lt;&gt;INT(N(L599)))),"손님 수를 확인하세요",""))))))))</f>
        <v/>
      </c>
      <c r="P599">
        <f>IF(I599="","",WEEKDAY(A599,2))</f>
        <v/>
      </c>
      <c r="Q599" s="19">
        <f>IF(I599="","",A599-WEEKDAY(A599,3))</f>
        <v/>
      </c>
    </row>
    <row r="600">
      <c r="A600" s="12" t="n"/>
      <c r="B600" s="13">
        <f>IF(ISNUMBER(A600),CHOOSE(WEEKDAY(A600),"일","월","화","수","목","금","토"),"")</f>
        <v/>
      </c>
      <c r="C600" s="14" t="n"/>
      <c r="D600" s="14" t="n"/>
      <c r="E600" s="14" t="n"/>
      <c r="F600" s="14" t="n"/>
      <c r="G600" s="14" t="n"/>
      <c r="H600" s="14" t="n"/>
      <c r="I600" s="15">
        <f>IF(OR(A600="",NOT(N600="")),"",SUM(C600:H600))</f>
        <v/>
      </c>
      <c r="J600" s="16">
        <f>IF(I600="","",SUM(C600:E600))</f>
        <v/>
      </c>
      <c r="K600" s="16">
        <f>IF(I600="","",SUM(F600:H600))</f>
        <v/>
      </c>
      <c r="L600" s="14" t="n"/>
      <c r="M600" s="17" t="n"/>
      <c r="N600" s="18">
        <f>IF(COUNTA(A600,C600:H600,L600)=0,"",IF(NOT(ISNUMBER(A600)),"날짜를 확인하세요",IF(A600&gt;TODAY(),"오늘 이후 날짜예요",IF(COUNTIF($A$6:$A$1505,A600)&gt;1,"같은 날짜가 또 있어요",IF(COUNT(C600:H600)&lt;COUNTA(C600:H600),"금액에 글자가 있어요",IF(COUNTA(C600:H600)=0,"금액이 비었어요",IF(COUNTIF(C600:H600,"&lt;0")&gt;0,"금액이 0보다 작아요",IF(AND(L600&lt;&gt;"",OR(NOT(ISNUMBER(L600)),L600&lt;0,L600&lt;&gt;INT(N(L600)))),"손님 수를 확인하세요",""))))))))</f>
        <v/>
      </c>
      <c r="P600">
        <f>IF(I600="","",WEEKDAY(A600,2))</f>
        <v/>
      </c>
      <c r="Q600" s="19">
        <f>IF(I600="","",A600-WEEKDAY(A600,3))</f>
        <v/>
      </c>
    </row>
    <row r="601">
      <c r="A601" s="12" t="n"/>
      <c r="B601" s="13">
        <f>IF(ISNUMBER(A601),CHOOSE(WEEKDAY(A601),"일","월","화","수","목","금","토"),"")</f>
        <v/>
      </c>
      <c r="C601" s="14" t="n"/>
      <c r="D601" s="14" t="n"/>
      <c r="E601" s="14" t="n"/>
      <c r="F601" s="14" t="n"/>
      <c r="G601" s="14" t="n"/>
      <c r="H601" s="14" t="n"/>
      <c r="I601" s="15">
        <f>IF(OR(A601="",NOT(N601="")),"",SUM(C601:H601))</f>
        <v/>
      </c>
      <c r="J601" s="16">
        <f>IF(I601="","",SUM(C601:E601))</f>
        <v/>
      </c>
      <c r="K601" s="16">
        <f>IF(I601="","",SUM(F601:H601))</f>
        <v/>
      </c>
      <c r="L601" s="14" t="n"/>
      <c r="M601" s="17" t="n"/>
      <c r="N601" s="18">
        <f>IF(COUNTA(A601,C601:H601,L601)=0,"",IF(NOT(ISNUMBER(A601)),"날짜를 확인하세요",IF(A601&gt;TODAY(),"오늘 이후 날짜예요",IF(COUNTIF($A$6:$A$1505,A601)&gt;1,"같은 날짜가 또 있어요",IF(COUNT(C601:H601)&lt;COUNTA(C601:H601),"금액에 글자가 있어요",IF(COUNTA(C601:H601)=0,"금액이 비었어요",IF(COUNTIF(C601:H601,"&lt;0")&gt;0,"금액이 0보다 작아요",IF(AND(L601&lt;&gt;"",OR(NOT(ISNUMBER(L601)),L601&lt;0,L601&lt;&gt;INT(N(L601)))),"손님 수를 확인하세요",""))))))))</f>
        <v/>
      </c>
      <c r="P601">
        <f>IF(I601="","",WEEKDAY(A601,2))</f>
        <v/>
      </c>
      <c r="Q601" s="19">
        <f>IF(I601="","",A601-WEEKDAY(A601,3))</f>
        <v/>
      </c>
    </row>
    <row r="602">
      <c r="A602" s="12" t="n"/>
      <c r="B602" s="13">
        <f>IF(ISNUMBER(A602),CHOOSE(WEEKDAY(A602),"일","월","화","수","목","금","토"),"")</f>
        <v/>
      </c>
      <c r="C602" s="14" t="n"/>
      <c r="D602" s="14" t="n"/>
      <c r="E602" s="14" t="n"/>
      <c r="F602" s="14" t="n"/>
      <c r="G602" s="14" t="n"/>
      <c r="H602" s="14" t="n"/>
      <c r="I602" s="15">
        <f>IF(OR(A602="",NOT(N602="")),"",SUM(C602:H602))</f>
        <v/>
      </c>
      <c r="J602" s="16">
        <f>IF(I602="","",SUM(C602:E602))</f>
        <v/>
      </c>
      <c r="K602" s="16">
        <f>IF(I602="","",SUM(F602:H602))</f>
        <v/>
      </c>
      <c r="L602" s="14" t="n"/>
      <c r="M602" s="17" t="n"/>
      <c r="N602" s="18">
        <f>IF(COUNTA(A602,C602:H602,L602)=0,"",IF(NOT(ISNUMBER(A602)),"날짜를 확인하세요",IF(A602&gt;TODAY(),"오늘 이후 날짜예요",IF(COUNTIF($A$6:$A$1505,A602)&gt;1,"같은 날짜가 또 있어요",IF(COUNT(C602:H602)&lt;COUNTA(C602:H602),"금액에 글자가 있어요",IF(COUNTA(C602:H602)=0,"금액이 비었어요",IF(COUNTIF(C602:H602,"&lt;0")&gt;0,"금액이 0보다 작아요",IF(AND(L602&lt;&gt;"",OR(NOT(ISNUMBER(L602)),L602&lt;0,L602&lt;&gt;INT(N(L602)))),"손님 수를 확인하세요",""))))))))</f>
        <v/>
      </c>
      <c r="P602">
        <f>IF(I602="","",WEEKDAY(A602,2))</f>
        <v/>
      </c>
      <c r="Q602" s="19">
        <f>IF(I602="","",A602-WEEKDAY(A602,3))</f>
        <v/>
      </c>
    </row>
    <row r="603">
      <c r="A603" s="12" t="n"/>
      <c r="B603" s="13">
        <f>IF(ISNUMBER(A603),CHOOSE(WEEKDAY(A603),"일","월","화","수","목","금","토"),"")</f>
        <v/>
      </c>
      <c r="C603" s="14" t="n"/>
      <c r="D603" s="14" t="n"/>
      <c r="E603" s="14" t="n"/>
      <c r="F603" s="14" t="n"/>
      <c r="G603" s="14" t="n"/>
      <c r="H603" s="14" t="n"/>
      <c r="I603" s="15">
        <f>IF(OR(A603="",NOT(N603="")),"",SUM(C603:H603))</f>
        <v/>
      </c>
      <c r="J603" s="16">
        <f>IF(I603="","",SUM(C603:E603))</f>
        <v/>
      </c>
      <c r="K603" s="16">
        <f>IF(I603="","",SUM(F603:H603))</f>
        <v/>
      </c>
      <c r="L603" s="14" t="n"/>
      <c r="M603" s="17" t="n"/>
      <c r="N603" s="18">
        <f>IF(COUNTA(A603,C603:H603,L603)=0,"",IF(NOT(ISNUMBER(A603)),"날짜를 확인하세요",IF(A603&gt;TODAY(),"오늘 이후 날짜예요",IF(COUNTIF($A$6:$A$1505,A603)&gt;1,"같은 날짜가 또 있어요",IF(COUNT(C603:H603)&lt;COUNTA(C603:H603),"금액에 글자가 있어요",IF(COUNTA(C603:H603)=0,"금액이 비었어요",IF(COUNTIF(C603:H603,"&lt;0")&gt;0,"금액이 0보다 작아요",IF(AND(L603&lt;&gt;"",OR(NOT(ISNUMBER(L603)),L603&lt;0,L603&lt;&gt;INT(N(L603)))),"손님 수를 확인하세요",""))))))))</f>
        <v/>
      </c>
      <c r="P603">
        <f>IF(I603="","",WEEKDAY(A603,2))</f>
        <v/>
      </c>
      <c r="Q603" s="19">
        <f>IF(I603="","",A603-WEEKDAY(A603,3))</f>
        <v/>
      </c>
    </row>
    <row r="604">
      <c r="A604" s="12" t="n"/>
      <c r="B604" s="13">
        <f>IF(ISNUMBER(A604),CHOOSE(WEEKDAY(A604),"일","월","화","수","목","금","토"),"")</f>
        <v/>
      </c>
      <c r="C604" s="14" t="n"/>
      <c r="D604" s="14" t="n"/>
      <c r="E604" s="14" t="n"/>
      <c r="F604" s="14" t="n"/>
      <c r="G604" s="14" t="n"/>
      <c r="H604" s="14" t="n"/>
      <c r="I604" s="15">
        <f>IF(OR(A604="",NOT(N604="")),"",SUM(C604:H604))</f>
        <v/>
      </c>
      <c r="J604" s="16">
        <f>IF(I604="","",SUM(C604:E604))</f>
        <v/>
      </c>
      <c r="K604" s="16">
        <f>IF(I604="","",SUM(F604:H604))</f>
        <v/>
      </c>
      <c r="L604" s="14" t="n"/>
      <c r="M604" s="17" t="n"/>
      <c r="N604" s="18">
        <f>IF(COUNTA(A604,C604:H604,L604)=0,"",IF(NOT(ISNUMBER(A604)),"날짜를 확인하세요",IF(A604&gt;TODAY(),"오늘 이후 날짜예요",IF(COUNTIF($A$6:$A$1505,A604)&gt;1,"같은 날짜가 또 있어요",IF(COUNT(C604:H604)&lt;COUNTA(C604:H604),"금액에 글자가 있어요",IF(COUNTA(C604:H604)=0,"금액이 비었어요",IF(COUNTIF(C604:H604,"&lt;0")&gt;0,"금액이 0보다 작아요",IF(AND(L604&lt;&gt;"",OR(NOT(ISNUMBER(L604)),L604&lt;0,L604&lt;&gt;INT(N(L604)))),"손님 수를 확인하세요",""))))))))</f>
        <v/>
      </c>
      <c r="P604">
        <f>IF(I604="","",WEEKDAY(A604,2))</f>
        <v/>
      </c>
      <c r="Q604" s="19">
        <f>IF(I604="","",A604-WEEKDAY(A604,3))</f>
        <v/>
      </c>
    </row>
    <row r="605">
      <c r="A605" s="12" t="n"/>
      <c r="B605" s="13">
        <f>IF(ISNUMBER(A605),CHOOSE(WEEKDAY(A605),"일","월","화","수","목","금","토"),"")</f>
        <v/>
      </c>
      <c r="C605" s="14" t="n"/>
      <c r="D605" s="14" t="n"/>
      <c r="E605" s="14" t="n"/>
      <c r="F605" s="14" t="n"/>
      <c r="G605" s="14" t="n"/>
      <c r="H605" s="14" t="n"/>
      <c r="I605" s="15">
        <f>IF(OR(A605="",NOT(N605="")),"",SUM(C605:H605))</f>
        <v/>
      </c>
      <c r="J605" s="16">
        <f>IF(I605="","",SUM(C605:E605))</f>
        <v/>
      </c>
      <c r="K605" s="16">
        <f>IF(I605="","",SUM(F605:H605))</f>
        <v/>
      </c>
      <c r="L605" s="14" t="n"/>
      <c r="M605" s="17" t="n"/>
      <c r="N605" s="18">
        <f>IF(COUNTA(A605,C605:H605,L605)=0,"",IF(NOT(ISNUMBER(A605)),"날짜를 확인하세요",IF(A605&gt;TODAY(),"오늘 이후 날짜예요",IF(COUNTIF($A$6:$A$1505,A605)&gt;1,"같은 날짜가 또 있어요",IF(COUNT(C605:H605)&lt;COUNTA(C605:H605),"금액에 글자가 있어요",IF(COUNTA(C605:H605)=0,"금액이 비었어요",IF(COUNTIF(C605:H605,"&lt;0")&gt;0,"금액이 0보다 작아요",IF(AND(L605&lt;&gt;"",OR(NOT(ISNUMBER(L605)),L605&lt;0,L605&lt;&gt;INT(N(L605)))),"손님 수를 확인하세요",""))))))))</f>
        <v/>
      </c>
      <c r="P605">
        <f>IF(I605="","",WEEKDAY(A605,2))</f>
        <v/>
      </c>
      <c r="Q605" s="19">
        <f>IF(I605="","",A605-WEEKDAY(A605,3))</f>
        <v/>
      </c>
    </row>
    <row r="606">
      <c r="A606" s="12" t="n"/>
      <c r="B606" s="13">
        <f>IF(ISNUMBER(A606),CHOOSE(WEEKDAY(A606),"일","월","화","수","목","금","토"),"")</f>
        <v/>
      </c>
      <c r="C606" s="14" t="n"/>
      <c r="D606" s="14" t="n"/>
      <c r="E606" s="14" t="n"/>
      <c r="F606" s="14" t="n"/>
      <c r="G606" s="14" t="n"/>
      <c r="H606" s="14" t="n"/>
      <c r="I606" s="15">
        <f>IF(OR(A606="",NOT(N606="")),"",SUM(C606:H606))</f>
        <v/>
      </c>
      <c r="J606" s="16">
        <f>IF(I606="","",SUM(C606:E606))</f>
        <v/>
      </c>
      <c r="K606" s="16">
        <f>IF(I606="","",SUM(F606:H606))</f>
        <v/>
      </c>
      <c r="L606" s="14" t="n"/>
      <c r="M606" s="17" t="n"/>
      <c r="N606" s="18">
        <f>IF(COUNTA(A606,C606:H606,L606)=0,"",IF(NOT(ISNUMBER(A606)),"날짜를 확인하세요",IF(A606&gt;TODAY(),"오늘 이후 날짜예요",IF(COUNTIF($A$6:$A$1505,A606)&gt;1,"같은 날짜가 또 있어요",IF(COUNT(C606:H606)&lt;COUNTA(C606:H606),"금액에 글자가 있어요",IF(COUNTA(C606:H606)=0,"금액이 비었어요",IF(COUNTIF(C606:H606,"&lt;0")&gt;0,"금액이 0보다 작아요",IF(AND(L606&lt;&gt;"",OR(NOT(ISNUMBER(L606)),L606&lt;0,L606&lt;&gt;INT(N(L606)))),"손님 수를 확인하세요",""))))))))</f>
        <v/>
      </c>
      <c r="P606">
        <f>IF(I606="","",WEEKDAY(A606,2))</f>
        <v/>
      </c>
      <c r="Q606" s="19">
        <f>IF(I606="","",A606-WEEKDAY(A606,3))</f>
        <v/>
      </c>
    </row>
    <row r="607">
      <c r="A607" s="12" t="n"/>
      <c r="B607" s="13">
        <f>IF(ISNUMBER(A607),CHOOSE(WEEKDAY(A607),"일","월","화","수","목","금","토"),"")</f>
        <v/>
      </c>
      <c r="C607" s="14" t="n"/>
      <c r="D607" s="14" t="n"/>
      <c r="E607" s="14" t="n"/>
      <c r="F607" s="14" t="n"/>
      <c r="G607" s="14" t="n"/>
      <c r="H607" s="14" t="n"/>
      <c r="I607" s="15">
        <f>IF(OR(A607="",NOT(N607="")),"",SUM(C607:H607))</f>
        <v/>
      </c>
      <c r="J607" s="16">
        <f>IF(I607="","",SUM(C607:E607))</f>
        <v/>
      </c>
      <c r="K607" s="16">
        <f>IF(I607="","",SUM(F607:H607))</f>
        <v/>
      </c>
      <c r="L607" s="14" t="n"/>
      <c r="M607" s="17" t="n"/>
      <c r="N607" s="18">
        <f>IF(COUNTA(A607,C607:H607,L607)=0,"",IF(NOT(ISNUMBER(A607)),"날짜를 확인하세요",IF(A607&gt;TODAY(),"오늘 이후 날짜예요",IF(COUNTIF($A$6:$A$1505,A607)&gt;1,"같은 날짜가 또 있어요",IF(COUNT(C607:H607)&lt;COUNTA(C607:H607),"금액에 글자가 있어요",IF(COUNTA(C607:H607)=0,"금액이 비었어요",IF(COUNTIF(C607:H607,"&lt;0")&gt;0,"금액이 0보다 작아요",IF(AND(L607&lt;&gt;"",OR(NOT(ISNUMBER(L607)),L607&lt;0,L607&lt;&gt;INT(N(L607)))),"손님 수를 확인하세요",""))))))))</f>
        <v/>
      </c>
      <c r="P607">
        <f>IF(I607="","",WEEKDAY(A607,2))</f>
        <v/>
      </c>
      <c r="Q607" s="19">
        <f>IF(I607="","",A607-WEEKDAY(A607,3))</f>
        <v/>
      </c>
    </row>
    <row r="608">
      <c r="A608" s="12" t="n"/>
      <c r="B608" s="13">
        <f>IF(ISNUMBER(A608),CHOOSE(WEEKDAY(A608),"일","월","화","수","목","금","토"),"")</f>
        <v/>
      </c>
      <c r="C608" s="14" t="n"/>
      <c r="D608" s="14" t="n"/>
      <c r="E608" s="14" t="n"/>
      <c r="F608" s="14" t="n"/>
      <c r="G608" s="14" t="n"/>
      <c r="H608" s="14" t="n"/>
      <c r="I608" s="15">
        <f>IF(OR(A608="",NOT(N608="")),"",SUM(C608:H608))</f>
        <v/>
      </c>
      <c r="J608" s="16">
        <f>IF(I608="","",SUM(C608:E608))</f>
        <v/>
      </c>
      <c r="K608" s="16">
        <f>IF(I608="","",SUM(F608:H608))</f>
        <v/>
      </c>
      <c r="L608" s="14" t="n"/>
      <c r="M608" s="17" t="n"/>
      <c r="N608" s="18">
        <f>IF(COUNTA(A608,C608:H608,L608)=0,"",IF(NOT(ISNUMBER(A608)),"날짜를 확인하세요",IF(A608&gt;TODAY(),"오늘 이후 날짜예요",IF(COUNTIF($A$6:$A$1505,A608)&gt;1,"같은 날짜가 또 있어요",IF(COUNT(C608:H608)&lt;COUNTA(C608:H608),"금액에 글자가 있어요",IF(COUNTA(C608:H608)=0,"금액이 비었어요",IF(COUNTIF(C608:H608,"&lt;0")&gt;0,"금액이 0보다 작아요",IF(AND(L608&lt;&gt;"",OR(NOT(ISNUMBER(L608)),L608&lt;0,L608&lt;&gt;INT(N(L608)))),"손님 수를 확인하세요",""))))))))</f>
        <v/>
      </c>
      <c r="P608">
        <f>IF(I608="","",WEEKDAY(A608,2))</f>
        <v/>
      </c>
      <c r="Q608" s="19">
        <f>IF(I608="","",A608-WEEKDAY(A608,3))</f>
        <v/>
      </c>
    </row>
    <row r="609">
      <c r="A609" s="12" t="n"/>
      <c r="B609" s="13">
        <f>IF(ISNUMBER(A609),CHOOSE(WEEKDAY(A609),"일","월","화","수","목","금","토"),"")</f>
        <v/>
      </c>
      <c r="C609" s="14" t="n"/>
      <c r="D609" s="14" t="n"/>
      <c r="E609" s="14" t="n"/>
      <c r="F609" s="14" t="n"/>
      <c r="G609" s="14" t="n"/>
      <c r="H609" s="14" t="n"/>
      <c r="I609" s="15">
        <f>IF(OR(A609="",NOT(N609="")),"",SUM(C609:H609))</f>
        <v/>
      </c>
      <c r="J609" s="16">
        <f>IF(I609="","",SUM(C609:E609))</f>
        <v/>
      </c>
      <c r="K609" s="16">
        <f>IF(I609="","",SUM(F609:H609))</f>
        <v/>
      </c>
      <c r="L609" s="14" t="n"/>
      <c r="M609" s="17" t="n"/>
      <c r="N609" s="18">
        <f>IF(COUNTA(A609,C609:H609,L609)=0,"",IF(NOT(ISNUMBER(A609)),"날짜를 확인하세요",IF(A609&gt;TODAY(),"오늘 이후 날짜예요",IF(COUNTIF($A$6:$A$1505,A609)&gt;1,"같은 날짜가 또 있어요",IF(COUNT(C609:H609)&lt;COUNTA(C609:H609),"금액에 글자가 있어요",IF(COUNTA(C609:H609)=0,"금액이 비었어요",IF(COUNTIF(C609:H609,"&lt;0")&gt;0,"금액이 0보다 작아요",IF(AND(L609&lt;&gt;"",OR(NOT(ISNUMBER(L609)),L609&lt;0,L609&lt;&gt;INT(N(L609)))),"손님 수를 확인하세요",""))))))))</f>
        <v/>
      </c>
      <c r="P609">
        <f>IF(I609="","",WEEKDAY(A609,2))</f>
        <v/>
      </c>
      <c r="Q609" s="19">
        <f>IF(I609="","",A609-WEEKDAY(A609,3))</f>
        <v/>
      </c>
    </row>
    <row r="610">
      <c r="A610" s="12" t="n"/>
      <c r="B610" s="13">
        <f>IF(ISNUMBER(A610),CHOOSE(WEEKDAY(A610),"일","월","화","수","목","금","토"),"")</f>
        <v/>
      </c>
      <c r="C610" s="14" t="n"/>
      <c r="D610" s="14" t="n"/>
      <c r="E610" s="14" t="n"/>
      <c r="F610" s="14" t="n"/>
      <c r="G610" s="14" t="n"/>
      <c r="H610" s="14" t="n"/>
      <c r="I610" s="15">
        <f>IF(OR(A610="",NOT(N610="")),"",SUM(C610:H610))</f>
        <v/>
      </c>
      <c r="J610" s="16">
        <f>IF(I610="","",SUM(C610:E610))</f>
        <v/>
      </c>
      <c r="K610" s="16">
        <f>IF(I610="","",SUM(F610:H610))</f>
        <v/>
      </c>
      <c r="L610" s="14" t="n"/>
      <c r="M610" s="17" t="n"/>
      <c r="N610" s="18">
        <f>IF(COUNTA(A610,C610:H610,L610)=0,"",IF(NOT(ISNUMBER(A610)),"날짜를 확인하세요",IF(A610&gt;TODAY(),"오늘 이후 날짜예요",IF(COUNTIF($A$6:$A$1505,A610)&gt;1,"같은 날짜가 또 있어요",IF(COUNT(C610:H610)&lt;COUNTA(C610:H610),"금액에 글자가 있어요",IF(COUNTA(C610:H610)=0,"금액이 비었어요",IF(COUNTIF(C610:H610,"&lt;0")&gt;0,"금액이 0보다 작아요",IF(AND(L610&lt;&gt;"",OR(NOT(ISNUMBER(L610)),L610&lt;0,L610&lt;&gt;INT(N(L610)))),"손님 수를 확인하세요",""))))))))</f>
        <v/>
      </c>
      <c r="P610">
        <f>IF(I610="","",WEEKDAY(A610,2))</f>
        <v/>
      </c>
      <c r="Q610" s="19">
        <f>IF(I610="","",A610-WEEKDAY(A610,3))</f>
        <v/>
      </c>
    </row>
    <row r="611">
      <c r="A611" s="12" t="n"/>
      <c r="B611" s="13">
        <f>IF(ISNUMBER(A611),CHOOSE(WEEKDAY(A611),"일","월","화","수","목","금","토"),"")</f>
        <v/>
      </c>
      <c r="C611" s="14" t="n"/>
      <c r="D611" s="14" t="n"/>
      <c r="E611" s="14" t="n"/>
      <c r="F611" s="14" t="n"/>
      <c r="G611" s="14" t="n"/>
      <c r="H611" s="14" t="n"/>
      <c r="I611" s="15">
        <f>IF(OR(A611="",NOT(N611="")),"",SUM(C611:H611))</f>
        <v/>
      </c>
      <c r="J611" s="16">
        <f>IF(I611="","",SUM(C611:E611))</f>
        <v/>
      </c>
      <c r="K611" s="16">
        <f>IF(I611="","",SUM(F611:H611))</f>
        <v/>
      </c>
      <c r="L611" s="14" t="n"/>
      <c r="M611" s="17" t="n"/>
      <c r="N611" s="18">
        <f>IF(COUNTA(A611,C611:H611,L611)=0,"",IF(NOT(ISNUMBER(A611)),"날짜를 확인하세요",IF(A611&gt;TODAY(),"오늘 이후 날짜예요",IF(COUNTIF($A$6:$A$1505,A611)&gt;1,"같은 날짜가 또 있어요",IF(COUNT(C611:H611)&lt;COUNTA(C611:H611),"금액에 글자가 있어요",IF(COUNTA(C611:H611)=0,"금액이 비었어요",IF(COUNTIF(C611:H611,"&lt;0")&gt;0,"금액이 0보다 작아요",IF(AND(L611&lt;&gt;"",OR(NOT(ISNUMBER(L611)),L611&lt;0,L611&lt;&gt;INT(N(L611)))),"손님 수를 확인하세요",""))))))))</f>
        <v/>
      </c>
      <c r="P611">
        <f>IF(I611="","",WEEKDAY(A611,2))</f>
        <v/>
      </c>
      <c r="Q611" s="19">
        <f>IF(I611="","",A611-WEEKDAY(A611,3))</f>
        <v/>
      </c>
    </row>
    <row r="612">
      <c r="A612" s="12" t="n"/>
      <c r="B612" s="13">
        <f>IF(ISNUMBER(A612),CHOOSE(WEEKDAY(A612),"일","월","화","수","목","금","토"),"")</f>
        <v/>
      </c>
      <c r="C612" s="14" t="n"/>
      <c r="D612" s="14" t="n"/>
      <c r="E612" s="14" t="n"/>
      <c r="F612" s="14" t="n"/>
      <c r="G612" s="14" t="n"/>
      <c r="H612" s="14" t="n"/>
      <c r="I612" s="15">
        <f>IF(OR(A612="",NOT(N612="")),"",SUM(C612:H612))</f>
        <v/>
      </c>
      <c r="J612" s="16">
        <f>IF(I612="","",SUM(C612:E612))</f>
        <v/>
      </c>
      <c r="K612" s="16">
        <f>IF(I612="","",SUM(F612:H612))</f>
        <v/>
      </c>
      <c r="L612" s="14" t="n"/>
      <c r="M612" s="17" t="n"/>
      <c r="N612" s="18">
        <f>IF(COUNTA(A612,C612:H612,L612)=0,"",IF(NOT(ISNUMBER(A612)),"날짜를 확인하세요",IF(A612&gt;TODAY(),"오늘 이후 날짜예요",IF(COUNTIF($A$6:$A$1505,A612)&gt;1,"같은 날짜가 또 있어요",IF(COUNT(C612:H612)&lt;COUNTA(C612:H612),"금액에 글자가 있어요",IF(COUNTA(C612:H612)=0,"금액이 비었어요",IF(COUNTIF(C612:H612,"&lt;0")&gt;0,"금액이 0보다 작아요",IF(AND(L612&lt;&gt;"",OR(NOT(ISNUMBER(L612)),L612&lt;0,L612&lt;&gt;INT(N(L612)))),"손님 수를 확인하세요",""))))))))</f>
        <v/>
      </c>
      <c r="P612">
        <f>IF(I612="","",WEEKDAY(A612,2))</f>
        <v/>
      </c>
      <c r="Q612" s="19">
        <f>IF(I612="","",A612-WEEKDAY(A612,3))</f>
        <v/>
      </c>
    </row>
    <row r="613">
      <c r="A613" s="12" t="n"/>
      <c r="B613" s="13">
        <f>IF(ISNUMBER(A613),CHOOSE(WEEKDAY(A613),"일","월","화","수","목","금","토"),"")</f>
        <v/>
      </c>
      <c r="C613" s="14" t="n"/>
      <c r="D613" s="14" t="n"/>
      <c r="E613" s="14" t="n"/>
      <c r="F613" s="14" t="n"/>
      <c r="G613" s="14" t="n"/>
      <c r="H613" s="14" t="n"/>
      <c r="I613" s="15">
        <f>IF(OR(A613="",NOT(N613="")),"",SUM(C613:H613))</f>
        <v/>
      </c>
      <c r="J613" s="16">
        <f>IF(I613="","",SUM(C613:E613))</f>
        <v/>
      </c>
      <c r="K613" s="16">
        <f>IF(I613="","",SUM(F613:H613))</f>
        <v/>
      </c>
      <c r="L613" s="14" t="n"/>
      <c r="M613" s="17" t="n"/>
      <c r="N613" s="18">
        <f>IF(COUNTA(A613,C613:H613,L613)=0,"",IF(NOT(ISNUMBER(A613)),"날짜를 확인하세요",IF(A613&gt;TODAY(),"오늘 이후 날짜예요",IF(COUNTIF($A$6:$A$1505,A613)&gt;1,"같은 날짜가 또 있어요",IF(COUNT(C613:H613)&lt;COUNTA(C613:H613),"금액에 글자가 있어요",IF(COUNTA(C613:H613)=0,"금액이 비었어요",IF(COUNTIF(C613:H613,"&lt;0")&gt;0,"금액이 0보다 작아요",IF(AND(L613&lt;&gt;"",OR(NOT(ISNUMBER(L613)),L613&lt;0,L613&lt;&gt;INT(N(L613)))),"손님 수를 확인하세요",""))))))))</f>
        <v/>
      </c>
      <c r="P613">
        <f>IF(I613="","",WEEKDAY(A613,2))</f>
        <v/>
      </c>
      <c r="Q613" s="19">
        <f>IF(I613="","",A613-WEEKDAY(A613,3))</f>
        <v/>
      </c>
    </row>
    <row r="614">
      <c r="A614" s="12" t="n"/>
      <c r="B614" s="13">
        <f>IF(ISNUMBER(A614),CHOOSE(WEEKDAY(A614),"일","월","화","수","목","금","토"),"")</f>
        <v/>
      </c>
      <c r="C614" s="14" t="n"/>
      <c r="D614" s="14" t="n"/>
      <c r="E614" s="14" t="n"/>
      <c r="F614" s="14" t="n"/>
      <c r="G614" s="14" t="n"/>
      <c r="H614" s="14" t="n"/>
      <c r="I614" s="15">
        <f>IF(OR(A614="",NOT(N614="")),"",SUM(C614:H614))</f>
        <v/>
      </c>
      <c r="J614" s="16">
        <f>IF(I614="","",SUM(C614:E614))</f>
        <v/>
      </c>
      <c r="K614" s="16">
        <f>IF(I614="","",SUM(F614:H614))</f>
        <v/>
      </c>
      <c r="L614" s="14" t="n"/>
      <c r="M614" s="17" t="n"/>
      <c r="N614" s="18">
        <f>IF(COUNTA(A614,C614:H614,L614)=0,"",IF(NOT(ISNUMBER(A614)),"날짜를 확인하세요",IF(A614&gt;TODAY(),"오늘 이후 날짜예요",IF(COUNTIF($A$6:$A$1505,A614)&gt;1,"같은 날짜가 또 있어요",IF(COUNT(C614:H614)&lt;COUNTA(C614:H614),"금액에 글자가 있어요",IF(COUNTA(C614:H614)=0,"금액이 비었어요",IF(COUNTIF(C614:H614,"&lt;0")&gt;0,"금액이 0보다 작아요",IF(AND(L614&lt;&gt;"",OR(NOT(ISNUMBER(L614)),L614&lt;0,L614&lt;&gt;INT(N(L614)))),"손님 수를 확인하세요",""))))))))</f>
        <v/>
      </c>
      <c r="P614">
        <f>IF(I614="","",WEEKDAY(A614,2))</f>
        <v/>
      </c>
      <c r="Q614" s="19">
        <f>IF(I614="","",A614-WEEKDAY(A614,3))</f>
        <v/>
      </c>
    </row>
    <row r="615">
      <c r="A615" s="12" t="n"/>
      <c r="B615" s="13">
        <f>IF(ISNUMBER(A615),CHOOSE(WEEKDAY(A615),"일","월","화","수","목","금","토"),"")</f>
        <v/>
      </c>
      <c r="C615" s="14" t="n"/>
      <c r="D615" s="14" t="n"/>
      <c r="E615" s="14" t="n"/>
      <c r="F615" s="14" t="n"/>
      <c r="G615" s="14" t="n"/>
      <c r="H615" s="14" t="n"/>
      <c r="I615" s="15">
        <f>IF(OR(A615="",NOT(N615="")),"",SUM(C615:H615))</f>
        <v/>
      </c>
      <c r="J615" s="16">
        <f>IF(I615="","",SUM(C615:E615))</f>
        <v/>
      </c>
      <c r="K615" s="16">
        <f>IF(I615="","",SUM(F615:H615))</f>
        <v/>
      </c>
      <c r="L615" s="14" t="n"/>
      <c r="M615" s="17" t="n"/>
      <c r="N615" s="18">
        <f>IF(COUNTA(A615,C615:H615,L615)=0,"",IF(NOT(ISNUMBER(A615)),"날짜를 확인하세요",IF(A615&gt;TODAY(),"오늘 이후 날짜예요",IF(COUNTIF($A$6:$A$1505,A615)&gt;1,"같은 날짜가 또 있어요",IF(COUNT(C615:H615)&lt;COUNTA(C615:H615),"금액에 글자가 있어요",IF(COUNTA(C615:H615)=0,"금액이 비었어요",IF(COUNTIF(C615:H615,"&lt;0")&gt;0,"금액이 0보다 작아요",IF(AND(L615&lt;&gt;"",OR(NOT(ISNUMBER(L615)),L615&lt;0,L615&lt;&gt;INT(N(L615)))),"손님 수를 확인하세요",""))))))))</f>
        <v/>
      </c>
      <c r="P615">
        <f>IF(I615="","",WEEKDAY(A615,2))</f>
        <v/>
      </c>
      <c r="Q615" s="19">
        <f>IF(I615="","",A615-WEEKDAY(A615,3))</f>
        <v/>
      </c>
    </row>
    <row r="616">
      <c r="A616" s="12" t="n"/>
      <c r="B616" s="13">
        <f>IF(ISNUMBER(A616),CHOOSE(WEEKDAY(A616),"일","월","화","수","목","금","토"),"")</f>
        <v/>
      </c>
      <c r="C616" s="14" t="n"/>
      <c r="D616" s="14" t="n"/>
      <c r="E616" s="14" t="n"/>
      <c r="F616" s="14" t="n"/>
      <c r="G616" s="14" t="n"/>
      <c r="H616" s="14" t="n"/>
      <c r="I616" s="15">
        <f>IF(OR(A616="",NOT(N616="")),"",SUM(C616:H616))</f>
        <v/>
      </c>
      <c r="J616" s="16">
        <f>IF(I616="","",SUM(C616:E616))</f>
        <v/>
      </c>
      <c r="K616" s="16">
        <f>IF(I616="","",SUM(F616:H616))</f>
        <v/>
      </c>
      <c r="L616" s="14" t="n"/>
      <c r="M616" s="17" t="n"/>
      <c r="N616" s="18">
        <f>IF(COUNTA(A616,C616:H616,L616)=0,"",IF(NOT(ISNUMBER(A616)),"날짜를 확인하세요",IF(A616&gt;TODAY(),"오늘 이후 날짜예요",IF(COUNTIF($A$6:$A$1505,A616)&gt;1,"같은 날짜가 또 있어요",IF(COUNT(C616:H616)&lt;COUNTA(C616:H616),"금액에 글자가 있어요",IF(COUNTA(C616:H616)=0,"금액이 비었어요",IF(COUNTIF(C616:H616,"&lt;0")&gt;0,"금액이 0보다 작아요",IF(AND(L616&lt;&gt;"",OR(NOT(ISNUMBER(L616)),L616&lt;0,L616&lt;&gt;INT(N(L616)))),"손님 수를 확인하세요",""))))))))</f>
        <v/>
      </c>
      <c r="P616">
        <f>IF(I616="","",WEEKDAY(A616,2))</f>
        <v/>
      </c>
      <c r="Q616" s="19">
        <f>IF(I616="","",A616-WEEKDAY(A616,3))</f>
        <v/>
      </c>
    </row>
    <row r="617">
      <c r="A617" s="12" t="n"/>
      <c r="B617" s="13">
        <f>IF(ISNUMBER(A617),CHOOSE(WEEKDAY(A617),"일","월","화","수","목","금","토"),"")</f>
        <v/>
      </c>
      <c r="C617" s="14" t="n"/>
      <c r="D617" s="14" t="n"/>
      <c r="E617" s="14" t="n"/>
      <c r="F617" s="14" t="n"/>
      <c r="G617" s="14" t="n"/>
      <c r="H617" s="14" t="n"/>
      <c r="I617" s="15">
        <f>IF(OR(A617="",NOT(N617="")),"",SUM(C617:H617))</f>
        <v/>
      </c>
      <c r="J617" s="16">
        <f>IF(I617="","",SUM(C617:E617))</f>
        <v/>
      </c>
      <c r="K617" s="16">
        <f>IF(I617="","",SUM(F617:H617))</f>
        <v/>
      </c>
      <c r="L617" s="14" t="n"/>
      <c r="M617" s="17" t="n"/>
      <c r="N617" s="18">
        <f>IF(COUNTA(A617,C617:H617,L617)=0,"",IF(NOT(ISNUMBER(A617)),"날짜를 확인하세요",IF(A617&gt;TODAY(),"오늘 이후 날짜예요",IF(COUNTIF($A$6:$A$1505,A617)&gt;1,"같은 날짜가 또 있어요",IF(COUNT(C617:H617)&lt;COUNTA(C617:H617),"금액에 글자가 있어요",IF(COUNTA(C617:H617)=0,"금액이 비었어요",IF(COUNTIF(C617:H617,"&lt;0")&gt;0,"금액이 0보다 작아요",IF(AND(L617&lt;&gt;"",OR(NOT(ISNUMBER(L617)),L617&lt;0,L617&lt;&gt;INT(N(L617)))),"손님 수를 확인하세요",""))))))))</f>
        <v/>
      </c>
      <c r="P617">
        <f>IF(I617="","",WEEKDAY(A617,2))</f>
        <v/>
      </c>
      <c r="Q617" s="19">
        <f>IF(I617="","",A617-WEEKDAY(A617,3))</f>
        <v/>
      </c>
    </row>
    <row r="618">
      <c r="A618" s="12" t="n"/>
      <c r="B618" s="13">
        <f>IF(ISNUMBER(A618),CHOOSE(WEEKDAY(A618),"일","월","화","수","목","금","토"),"")</f>
        <v/>
      </c>
      <c r="C618" s="14" t="n"/>
      <c r="D618" s="14" t="n"/>
      <c r="E618" s="14" t="n"/>
      <c r="F618" s="14" t="n"/>
      <c r="G618" s="14" t="n"/>
      <c r="H618" s="14" t="n"/>
      <c r="I618" s="15">
        <f>IF(OR(A618="",NOT(N618="")),"",SUM(C618:H618))</f>
        <v/>
      </c>
      <c r="J618" s="16">
        <f>IF(I618="","",SUM(C618:E618))</f>
        <v/>
      </c>
      <c r="K618" s="16">
        <f>IF(I618="","",SUM(F618:H618))</f>
        <v/>
      </c>
      <c r="L618" s="14" t="n"/>
      <c r="M618" s="17" t="n"/>
      <c r="N618" s="18">
        <f>IF(COUNTA(A618,C618:H618,L618)=0,"",IF(NOT(ISNUMBER(A618)),"날짜를 확인하세요",IF(A618&gt;TODAY(),"오늘 이후 날짜예요",IF(COUNTIF($A$6:$A$1505,A618)&gt;1,"같은 날짜가 또 있어요",IF(COUNT(C618:H618)&lt;COUNTA(C618:H618),"금액에 글자가 있어요",IF(COUNTA(C618:H618)=0,"금액이 비었어요",IF(COUNTIF(C618:H618,"&lt;0")&gt;0,"금액이 0보다 작아요",IF(AND(L618&lt;&gt;"",OR(NOT(ISNUMBER(L618)),L618&lt;0,L618&lt;&gt;INT(N(L618)))),"손님 수를 확인하세요",""))))))))</f>
        <v/>
      </c>
      <c r="P618">
        <f>IF(I618="","",WEEKDAY(A618,2))</f>
        <v/>
      </c>
      <c r="Q618" s="19">
        <f>IF(I618="","",A618-WEEKDAY(A618,3))</f>
        <v/>
      </c>
    </row>
    <row r="619">
      <c r="A619" s="12" t="n"/>
      <c r="B619" s="13">
        <f>IF(ISNUMBER(A619),CHOOSE(WEEKDAY(A619),"일","월","화","수","목","금","토"),"")</f>
        <v/>
      </c>
      <c r="C619" s="14" t="n"/>
      <c r="D619" s="14" t="n"/>
      <c r="E619" s="14" t="n"/>
      <c r="F619" s="14" t="n"/>
      <c r="G619" s="14" t="n"/>
      <c r="H619" s="14" t="n"/>
      <c r="I619" s="15">
        <f>IF(OR(A619="",NOT(N619="")),"",SUM(C619:H619))</f>
        <v/>
      </c>
      <c r="J619" s="16">
        <f>IF(I619="","",SUM(C619:E619))</f>
        <v/>
      </c>
      <c r="K619" s="16">
        <f>IF(I619="","",SUM(F619:H619))</f>
        <v/>
      </c>
      <c r="L619" s="14" t="n"/>
      <c r="M619" s="17" t="n"/>
      <c r="N619" s="18">
        <f>IF(COUNTA(A619,C619:H619,L619)=0,"",IF(NOT(ISNUMBER(A619)),"날짜를 확인하세요",IF(A619&gt;TODAY(),"오늘 이후 날짜예요",IF(COUNTIF($A$6:$A$1505,A619)&gt;1,"같은 날짜가 또 있어요",IF(COUNT(C619:H619)&lt;COUNTA(C619:H619),"금액에 글자가 있어요",IF(COUNTA(C619:H619)=0,"금액이 비었어요",IF(COUNTIF(C619:H619,"&lt;0")&gt;0,"금액이 0보다 작아요",IF(AND(L619&lt;&gt;"",OR(NOT(ISNUMBER(L619)),L619&lt;0,L619&lt;&gt;INT(N(L619)))),"손님 수를 확인하세요",""))))))))</f>
        <v/>
      </c>
      <c r="P619">
        <f>IF(I619="","",WEEKDAY(A619,2))</f>
        <v/>
      </c>
      <c r="Q619" s="19">
        <f>IF(I619="","",A619-WEEKDAY(A619,3))</f>
        <v/>
      </c>
    </row>
    <row r="620">
      <c r="A620" s="12" t="n"/>
      <c r="B620" s="13">
        <f>IF(ISNUMBER(A620),CHOOSE(WEEKDAY(A620),"일","월","화","수","목","금","토"),"")</f>
        <v/>
      </c>
      <c r="C620" s="14" t="n"/>
      <c r="D620" s="14" t="n"/>
      <c r="E620" s="14" t="n"/>
      <c r="F620" s="14" t="n"/>
      <c r="G620" s="14" t="n"/>
      <c r="H620" s="14" t="n"/>
      <c r="I620" s="15">
        <f>IF(OR(A620="",NOT(N620="")),"",SUM(C620:H620))</f>
        <v/>
      </c>
      <c r="J620" s="16">
        <f>IF(I620="","",SUM(C620:E620))</f>
        <v/>
      </c>
      <c r="K620" s="16">
        <f>IF(I620="","",SUM(F620:H620))</f>
        <v/>
      </c>
      <c r="L620" s="14" t="n"/>
      <c r="M620" s="17" t="n"/>
      <c r="N620" s="18">
        <f>IF(COUNTA(A620,C620:H620,L620)=0,"",IF(NOT(ISNUMBER(A620)),"날짜를 확인하세요",IF(A620&gt;TODAY(),"오늘 이후 날짜예요",IF(COUNTIF($A$6:$A$1505,A620)&gt;1,"같은 날짜가 또 있어요",IF(COUNT(C620:H620)&lt;COUNTA(C620:H620),"금액에 글자가 있어요",IF(COUNTA(C620:H620)=0,"금액이 비었어요",IF(COUNTIF(C620:H620,"&lt;0")&gt;0,"금액이 0보다 작아요",IF(AND(L620&lt;&gt;"",OR(NOT(ISNUMBER(L620)),L620&lt;0,L620&lt;&gt;INT(N(L620)))),"손님 수를 확인하세요",""))))))))</f>
        <v/>
      </c>
      <c r="P620">
        <f>IF(I620="","",WEEKDAY(A620,2))</f>
        <v/>
      </c>
      <c r="Q620" s="19">
        <f>IF(I620="","",A620-WEEKDAY(A620,3))</f>
        <v/>
      </c>
    </row>
    <row r="621">
      <c r="A621" s="12" t="n"/>
      <c r="B621" s="13">
        <f>IF(ISNUMBER(A621),CHOOSE(WEEKDAY(A621),"일","월","화","수","목","금","토"),"")</f>
        <v/>
      </c>
      <c r="C621" s="14" t="n"/>
      <c r="D621" s="14" t="n"/>
      <c r="E621" s="14" t="n"/>
      <c r="F621" s="14" t="n"/>
      <c r="G621" s="14" t="n"/>
      <c r="H621" s="14" t="n"/>
      <c r="I621" s="15">
        <f>IF(OR(A621="",NOT(N621="")),"",SUM(C621:H621))</f>
        <v/>
      </c>
      <c r="J621" s="16">
        <f>IF(I621="","",SUM(C621:E621))</f>
        <v/>
      </c>
      <c r="K621" s="16">
        <f>IF(I621="","",SUM(F621:H621))</f>
        <v/>
      </c>
      <c r="L621" s="14" t="n"/>
      <c r="M621" s="17" t="n"/>
      <c r="N621" s="18">
        <f>IF(COUNTA(A621,C621:H621,L621)=0,"",IF(NOT(ISNUMBER(A621)),"날짜를 확인하세요",IF(A621&gt;TODAY(),"오늘 이후 날짜예요",IF(COUNTIF($A$6:$A$1505,A621)&gt;1,"같은 날짜가 또 있어요",IF(COUNT(C621:H621)&lt;COUNTA(C621:H621),"금액에 글자가 있어요",IF(COUNTA(C621:H621)=0,"금액이 비었어요",IF(COUNTIF(C621:H621,"&lt;0")&gt;0,"금액이 0보다 작아요",IF(AND(L621&lt;&gt;"",OR(NOT(ISNUMBER(L621)),L621&lt;0,L621&lt;&gt;INT(N(L621)))),"손님 수를 확인하세요",""))))))))</f>
        <v/>
      </c>
      <c r="P621">
        <f>IF(I621="","",WEEKDAY(A621,2))</f>
        <v/>
      </c>
      <c r="Q621" s="19">
        <f>IF(I621="","",A621-WEEKDAY(A621,3))</f>
        <v/>
      </c>
    </row>
    <row r="622">
      <c r="A622" s="12" t="n"/>
      <c r="B622" s="13">
        <f>IF(ISNUMBER(A622),CHOOSE(WEEKDAY(A622),"일","월","화","수","목","금","토"),"")</f>
        <v/>
      </c>
      <c r="C622" s="14" t="n"/>
      <c r="D622" s="14" t="n"/>
      <c r="E622" s="14" t="n"/>
      <c r="F622" s="14" t="n"/>
      <c r="G622" s="14" t="n"/>
      <c r="H622" s="14" t="n"/>
      <c r="I622" s="15">
        <f>IF(OR(A622="",NOT(N622="")),"",SUM(C622:H622))</f>
        <v/>
      </c>
      <c r="J622" s="16">
        <f>IF(I622="","",SUM(C622:E622))</f>
        <v/>
      </c>
      <c r="K622" s="16">
        <f>IF(I622="","",SUM(F622:H622))</f>
        <v/>
      </c>
      <c r="L622" s="14" t="n"/>
      <c r="M622" s="17" t="n"/>
      <c r="N622" s="18">
        <f>IF(COUNTA(A622,C622:H622,L622)=0,"",IF(NOT(ISNUMBER(A622)),"날짜를 확인하세요",IF(A622&gt;TODAY(),"오늘 이후 날짜예요",IF(COUNTIF($A$6:$A$1505,A622)&gt;1,"같은 날짜가 또 있어요",IF(COUNT(C622:H622)&lt;COUNTA(C622:H622),"금액에 글자가 있어요",IF(COUNTA(C622:H622)=0,"금액이 비었어요",IF(COUNTIF(C622:H622,"&lt;0")&gt;0,"금액이 0보다 작아요",IF(AND(L622&lt;&gt;"",OR(NOT(ISNUMBER(L622)),L622&lt;0,L622&lt;&gt;INT(N(L622)))),"손님 수를 확인하세요",""))))))))</f>
        <v/>
      </c>
      <c r="P622">
        <f>IF(I622="","",WEEKDAY(A622,2))</f>
        <v/>
      </c>
      <c r="Q622" s="19">
        <f>IF(I622="","",A622-WEEKDAY(A622,3))</f>
        <v/>
      </c>
    </row>
    <row r="623">
      <c r="A623" s="12" t="n"/>
      <c r="B623" s="13">
        <f>IF(ISNUMBER(A623),CHOOSE(WEEKDAY(A623),"일","월","화","수","목","금","토"),"")</f>
        <v/>
      </c>
      <c r="C623" s="14" t="n"/>
      <c r="D623" s="14" t="n"/>
      <c r="E623" s="14" t="n"/>
      <c r="F623" s="14" t="n"/>
      <c r="G623" s="14" t="n"/>
      <c r="H623" s="14" t="n"/>
      <c r="I623" s="15">
        <f>IF(OR(A623="",NOT(N623="")),"",SUM(C623:H623))</f>
        <v/>
      </c>
      <c r="J623" s="16">
        <f>IF(I623="","",SUM(C623:E623))</f>
        <v/>
      </c>
      <c r="K623" s="16">
        <f>IF(I623="","",SUM(F623:H623))</f>
        <v/>
      </c>
      <c r="L623" s="14" t="n"/>
      <c r="M623" s="17" t="n"/>
      <c r="N623" s="18">
        <f>IF(COUNTA(A623,C623:H623,L623)=0,"",IF(NOT(ISNUMBER(A623)),"날짜를 확인하세요",IF(A623&gt;TODAY(),"오늘 이후 날짜예요",IF(COUNTIF($A$6:$A$1505,A623)&gt;1,"같은 날짜가 또 있어요",IF(COUNT(C623:H623)&lt;COUNTA(C623:H623),"금액에 글자가 있어요",IF(COUNTA(C623:H623)=0,"금액이 비었어요",IF(COUNTIF(C623:H623,"&lt;0")&gt;0,"금액이 0보다 작아요",IF(AND(L623&lt;&gt;"",OR(NOT(ISNUMBER(L623)),L623&lt;0,L623&lt;&gt;INT(N(L623)))),"손님 수를 확인하세요",""))))))))</f>
        <v/>
      </c>
      <c r="P623">
        <f>IF(I623="","",WEEKDAY(A623,2))</f>
        <v/>
      </c>
      <c r="Q623" s="19">
        <f>IF(I623="","",A623-WEEKDAY(A623,3))</f>
        <v/>
      </c>
    </row>
    <row r="624">
      <c r="A624" s="12" t="n"/>
      <c r="B624" s="13">
        <f>IF(ISNUMBER(A624),CHOOSE(WEEKDAY(A624),"일","월","화","수","목","금","토"),"")</f>
        <v/>
      </c>
      <c r="C624" s="14" t="n"/>
      <c r="D624" s="14" t="n"/>
      <c r="E624" s="14" t="n"/>
      <c r="F624" s="14" t="n"/>
      <c r="G624" s="14" t="n"/>
      <c r="H624" s="14" t="n"/>
      <c r="I624" s="15">
        <f>IF(OR(A624="",NOT(N624="")),"",SUM(C624:H624))</f>
        <v/>
      </c>
      <c r="J624" s="16">
        <f>IF(I624="","",SUM(C624:E624))</f>
        <v/>
      </c>
      <c r="K624" s="16">
        <f>IF(I624="","",SUM(F624:H624))</f>
        <v/>
      </c>
      <c r="L624" s="14" t="n"/>
      <c r="M624" s="17" t="n"/>
      <c r="N624" s="18">
        <f>IF(COUNTA(A624,C624:H624,L624)=0,"",IF(NOT(ISNUMBER(A624)),"날짜를 확인하세요",IF(A624&gt;TODAY(),"오늘 이후 날짜예요",IF(COUNTIF($A$6:$A$1505,A624)&gt;1,"같은 날짜가 또 있어요",IF(COUNT(C624:H624)&lt;COUNTA(C624:H624),"금액에 글자가 있어요",IF(COUNTA(C624:H624)=0,"금액이 비었어요",IF(COUNTIF(C624:H624,"&lt;0")&gt;0,"금액이 0보다 작아요",IF(AND(L624&lt;&gt;"",OR(NOT(ISNUMBER(L624)),L624&lt;0,L624&lt;&gt;INT(N(L624)))),"손님 수를 확인하세요",""))))))))</f>
        <v/>
      </c>
      <c r="P624">
        <f>IF(I624="","",WEEKDAY(A624,2))</f>
        <v/>
      </c>
      <c r="Q624" s="19">
        <f>IF(I624="","",A624-WEEKDAY(A624,3))</f>
        <v/>
      </c>
    </row>
    <row r="625">
      <c r="A625" s="12" t="n"/>
      <c r="B625" s="13">
        <f>IF(ISNUMBER(A625),CHOOSE(WEEKDAY(A625),"일","월","화","수","목","금","토"),"")</f>
        <v/>
      </c>
      <c r="C625" s="14" t="n"/>
      <c r="D625" s="14" t="n"/>
      <c r="E625" s="14" t="n"/>
      <c r="F625" s="14" t="n"/>
      <c r="G625" s="14" t="n"/>
      <c r="H625" s="14" t="n"/>
      <c r="I625" s="15">
        <f>IF(OR(A625="",NOT(N625="")),"",SUM(C625:H625))</f>
        <v/>
      </c>
      <c r="J625" s="16">
        <f>IF(I625="","",SUM(C625:E625))</f>
        <v/>
      </c>
      <c r="K625" s="16">
        <f>IF(I625="","",SUM(F625:H625))</f>
        <v/>
      </c>
      <c r="L625" s="14" t="n"/>
      <c r="M625" s="17" t="n"/>
      <c r="N625" s="18">
        <f>IF(COUNTA(A625,C625:H625,L625)=0,"",IF(NOT(ISNUMBER(A625)),"날짜를 확인하세요",IF(A625&gt;TODAY(),"오늘 이후 날짜예요",IF(COUNTIF($A$6:$A$1505,A625)&gt;1,"같은 날짜가 또 있어요",IF(COUNT(C625:H625)&lt;COUNTA(C625:H625),"금액에 글자가 있어요",IF(COUNTA(C625:H625)=0,"금액이 비었어요",IF(COUNTIF(C625:H625,"&lt;0")&gt;0,"금액이 0보다 작아요",IF(AND(L625&lt;&gt;"",OR(NOT(ISNUMBER(L625)),L625&lt;0,L625&lt;&gt;INT(N(L625)))),"손님 수를 확인하세요",""))))))))</f>
        <v/>
      </c>
      <c r="P625">
        <f>IF(I625="","",WEEKDAY(A625,2))</f>
        <v/>
      </c>
      <c r="Q625" s="19">
        <f>IF(I625="","",A625-WEEKDAY(A625,3))</f>
        <v/>
      </c>
    </row>
    <row r="626">
      <c r="A626" s="12" t="n"/>
      <c r="B626" s="13">
        <f>IF(ISNUMBER(A626),CHOOSE(WEEKDAY(A626),"일","월","화","수","목","금","토"),"")</f>
        <v/>
      </c>
      <c r="C626" s="14" t="n"/>
      <c r="D626" s="14" t="n"/>
      <c r="E626" s="14" t="n"/>
      <c r="F626" s="14" t="n"/>
      <c r="G626" s="14" t="n"/>
      <c r="H626" s="14" t="n"/>
      <c r="I626" s="15">
        <f>IF(OR(A626="",NOT(N626="")),"",SUM(C626:H626))</f>
        <v/>
      </c>
      <c r="J626" s="16">
        <f>IF(I626="","",SUM(C626:E626))</f>
        <v/>
      </c>
      <c r="K626" s="16">
        <f>IF(I626="","",SUM(F626:H626))</f>
        <v/>
      </c>
      <c r="L626" s="14" t="n"/>
      <c r="M626" s="17" t="n"/>
      <c r="N626" s="18">
        <f>IF(COUNTA(A626,C626:H626,L626)=0,"",IF(NOT(ISNUMBER(A626)),"날짜를 확인하세요",IF(A626&gt;TODAY(),"오늘 이후 날짜예요",IF(COUNTIF($A$6:$A$1505,A626)&gt;1,"같은 날짜가 또 있어요",IF(COUNT(C626:H626)&lt;COUNTA(C626:H626),"금액에 글자가 있어요",IF(COUNTA(C626:H626)=0,"금액이 비었어요",IF(COUNTIF(C626:H626,"&lt;0")&gt;0,"금액이 0보다 작아요",IF(AND(L626&lt;&gt;"",OR(NOT(ISNUMBER(L626)),L626&lt;0,L626&lt;&gt;INT(N(L626)))),"손님 수를 확인하세요",""))))))))</f>
        <v/>
      </c>
      <c r="P626">
        <f>IF(I626="","",WEEKDAY(A626,2))</f>
        <v/>
      </c>
      <c r="Q626" s="19">
        <f>IF(I626="","",A626-WEEKDAY(A626,3))</f>
        <v/>
      </c>
    </row>
    <row r="627">
      <c r="A627" s="12" t="n"/>
      <c r="B627" s="13">
        <f>IF(ISNUMBER(A627),CHOOSE(WEEKDAY(A627),"일","월","화","수","목","금","토"),"")</f>
        <v/>
      </c>
      <c r="C627" s="14" t="n"/>
      <c r="D627" s="14" t="n"/>
      <c r="E627" s="14" t="n"/>
      <c r="F627" s="14" t="n"/>
      <c r="G627" s="14" t="n"/>
      <c r="H627" s="14" t="n"/>
      <c r="I627" s="15">
        <f>IF(OR(A627="",NOT(N627="")),"",SUM(C627:H627))</f>
        <v/>
      </c>
      <c r="J627" s="16">
        <f>IF(I627="","",SUM(C627:E627))</f>
        <v/>
      </c>
      <c r="K627" s="16">
        <f>IF(I627="","",SUM(F627:H627))</f>
        <v/>
      </c>
      <c r="L627" s="14" t="n"/>
      <c r="M627" s="17" t="n"/>
      <c r="N627" s="18">
        <f>IF(COUNTA(A627,C627:H627,L627)=0,"",IF(NOT(ISNUMBER(A627)),"날짜를 확인하세요",IF(A627&gt;TODAY(),"오늘 이후 날짜예요",IF(COUNTIF($A$6:$A$1505,A627)&gt;1,"같은 날짜가 또 있어요",IF(COUNT(C627:H627)&lt;COUNTA(C627:H627),"금액에 글자가 있어요",IF(COUNTA(C627:H627)=0,"금액이 비었어요",IF(COUNTIF(C627:H627,"&lt;0")&gt;0,"금액이 0보다 작아요",IF(AND(L627&lt;&gt;"",OR(NOT(ISNUMBER(L627)),L627&lt;0,L627&lt;&gt;INT(N(L627)))),"손님 수를 확인하세요",""))))))))</f>
        <v/>
      </c>
      <c r="P627">
        <f>IF(I627="","",WEEKDAY(A627,2))</f>
        <v/>
      </c>
      <c r="Q627" s="19">
        <f>IF(I627="","",A627-WEEKDAY(A627,3))</f>
        <v/>
      </c>
    </row>
    <row r="628">
      <c r="A628" s="12" t="n"/>
      <c r="B628" s="13">
        <f>IF(ISNUMBER(A628),CHOOSE(WEEKDAY(A628),"일","월","화","수","목","금","토"),"")</f>
        <v/>
      </c>
      <c r="C628" s="14" t="n"/>
      <c r="D628" s="14" t="n"/>
      <c r="E628" s="14" t="n"/>
      <c r="F628" s="14" t="n"/>
      <c r="G628" s="14" t="n"/>
      <c r="H628" s="14" t="n"/>
      <c r="I628" s="15">
        <f>IF(OR(A628="",NOT(N628="")),"",SUM(C628:H628))</f>
        <v/>
      </c>
      <c r="J628" s="16">
        <f>IF(I628="","",SUM(C628:E628))</f>
        <v/>
      </c>
      <c r="K628" s="16">
        <f>IF(I628="","",SUM(F628:H628))</f>
        <v/>
      </c>
      <c r="L628" s="14" t="n"/>
      <c r="M628" s="17" t="n"/>
      <c r="N628" s="18">
        <f>IF(COUNTA(A628,C628:H628,L628)=0,"",IF(NOT(ISNUMBER(A628)),"날짜를 확인하세요",IF(A628&gt;TODAY(),"오늘 이후 날짜예요",IF(COUNTIF($A$6:$A$1505,A628)&gt;1,"같은 날짜가 또 있어요",IF(COUNT(C628:H628)&lt;COUNTA(C628:H628),"금액에 글자가 있어요",IF(COUNTA(C628:H628)=0,"금액이 비었어요",IF(COUNTIF(C628:H628,"&lt;0")&gt;0,"금액이 0보다 작아요",IF(AND(L628&lt;&gt;"",OR(NOT(ISNUMBER(L628)),L628&lt;0,L628&lt;&gt;INT(N(L628)))),"손님 수를 확인하세요",""))))))))</f>
        <v/>
      </c>
      <c r="P628">
        <f>IF(I628="","",WEEKDAY(A628,2))</f>
        <v/>
      </c>
      <c r="Q628" s="19">
        <f>IF(I628="","",A628-WEEKDAY(A628,3))</f>
        <v/>
      </c>
    </row>
    <row r="629">
      <c r="A629" s="12" t="n"/>
      <c r="B629" s="13">
        <f>IF(ISNUMBER(A629),CHOOSE(WEEKDAY(A629),"일","월","화","수","목","금","토"),"")</f>
        <v/>
      </c>
      <c r="C629" s="14" t="n"/>
      <c r="D629" s="14" t="n"/>
      <c r="E629" s="14" t="n"/>
      <c r="F629" s="14" t="n"/>
      <c r="G629" s="14" t="n"/>
      <c r="H629" s="14" t="n"/>
      <c r="I629" s="15">
        <f>IF(OR(A629="",NOT(N629="")),"",SUM(C629:H629))</f>
        <v/>
      </c>
      <c r="J629" s="16">
        <f>IF(I629="","",SUM(C629:E629))</f>
        <v/>
      </c>
      <c r="K629" s="16">
        <f>IF(I629="","",SUM(F629:H629))</f>
        <v/>
      </c>
      <c r="L629" s="14" t="n"/>
      <c r="M629" s="17" t="n"/>
      <c r="N629" s="18">
        <f>IF(COUNTA(A629,C629:H629,L629)=0,"",IF(NOT(ISNUMBER(A629)),"날짜를 확인하세요",IF(A629&gt;TODAY(),"오늘 이후 날짜예요",IF(COUNTIF($A$6:$A$1505,A629)&gt;1,"같은 날짜가 또 있어요",IF(COUNT(C629:H629)&lt;COUNTA(C629:H629),"금액에 글자가 있어요",IF(COUNTA(C629:H629)=0,"금액이 비었어요",IF(COUNTIF(C629:H629,"&lt;0")&gt;0,"금액이 0보다 작아요",IF(AND(L629&lt;&gt;"",OR(NOT(ISNUMBER(L629)),L629&lt;0,L629&lt;&gt;INT(N(L629)))),"손님 수를 확인하세요",""))))))))</f>
        <v/>
      </c>
      <c r="P629">
        <f>IF(I629="","",WEEKDAY(A629,2))</f>
        <v/>
      </c>
      <c r="Q629" s="19">
        <f>IF(I629="","",A629-WEEKDAY(A629,3))</f>
        <v/>
      </c>
    </row>
    <row r="630">
      <c r="A630" s="12" t="n"/>
      <c r="B630" s="13">
        <f>IF(ISNUMBER(A630),CHOOSE(WEEKDAY(A630),"일","월","화","수","목","금","토"),"")</f>
        <v/>
      </c>
      <c r="C630" s="14" t="n"/>
      <c r="D630" s="14" t="n"/>
      <c r="E630" s="14" t="n"/>
      <c r="F630" s="14" t="n"/>
      <c r="G630" s="14" t="n"/>
      <c r="H630" s="14" t="n"/>
      <c r="I630" s="15">
        <f>IF(OR(A630="",NOT(N630="")),"",SUM(C630:H630))</f>
        <v/>
      </c>
      <c r="J630" s="16">
        <f>IF(I630="","",SUM(C630:E630))</f>
        <v/>
      </c>
      <c r="K630" s="16">
        <f>IF(I630="","",SUM(F630:H630))</f>
        <v/>
      </c>
      <c r="L630" s="14" t="n"/>
      <c r="M630" s="17" t="n"/>
      <c r="N630" s="18">
        <f>IF(COUNTA(A630,C630:H630,L630)=0,"",IF(NOT(ISNUMBER(A630)),"날짜를 확인하세요",IF(A630&gt;TODAY(),"오늘 이후 날짜예요",IF(COUNTIF($A$6:$A$1505,A630)&gt;1,"같은 날짜가 또 있어요",IF(COUNT(C630:H630)&lt;COUNTA(C630:H630),"금액에 글자가 있어요",IF(COUNTA(C630:H630)=0,"금액이 비었어요",IF(COUNTIF(C630:H630,"&lt;0")&gt;0,"금액이 0보다 작아요",IF(AND(L630&lt;&gt;"",OR(NOT(ISNUMBER(L630)),L630&lt;0,L630&lt;&gt;INT(N(L630)))),"손님 수를 확인하세요",""))))))))</f>
        <v/>
      </c>
      <c r="P630">
        <f>IF(I630="","",WEEKDAY(A630,2))</f>
        <v/>
      </c>
      <c r="Q630" s="19">
        <f>IF(I630="","",A630-WEEKDAY(A630,3))</f>
        <v/>
      </c>
    </row>
    <row r="631">
      <c r="A631" s="12" t="n"/>
      <c r="B631" s="13">
        <f>IF(ISNUMBER(A631),CHOOSE(WEEKDAY(A631),"일","월","화","수","목","금","토"),"")</f>
        <v/>
      </c>
      <c r="C631" s="14" t="n"/>
      <c r="D631" s="14" t="n"/>
      <c r="E631" s="14" t="n"/>
      <c r="F631" s="14" t="n"/>
      <c r="G631" s="14" t="n"/>
      <c r="H631" s="14" t="n"/>
      <c r="I631" s="15">
        <f>IF(OR(A631="",NOT(N631="")),"",SUM(C631:H631))</f>
        <v/>
      </c>
      <c r="J631" s="16">
        <f>IF(I631="","",SUM(C631:E631))</f>
        <v/>
      </c>
      <c r="K631" s="16">
        <f>IF(I631="","",SUM(F631:H631))</f>
        <v/>
      </c>
      <c r="L631" s="14" t="n"/>
      <c r="M631" s="17" t="n"/>
      <c r="N631" s="18">
        <f>IF(COUNTA(A631,C631:H631,L631)=0,"",IF(NOT(ISNUMBER(A631)),"날짜를 확인하세요",IF(A631&gt;TODAY(),"오늘 이후 날짜예요",IF(COUNTIF($A$6:$A$1505,A631)&gt;1,"같은 날짜가 또 있어요",IF(COUNT(C631:H631)&lt;COUNTA(C631:H631),"금액에 글자가 있어요",IF(COUNTA(C631:H631)=0,"금액이 비었어요",IF(COUNTIF(C631:H631,"&lt;0")&gt;0,"금액이 0보다 작아요",IF(AND(L631&lt;&gt;"",OR(NOT(ISNUMBER(L631)),L631&lt;0,L631&lt;&gt;INT(N(L631)))),"손님 수를 확인하세요",""))))))))</f>
        <v/>
      </c>
      <c r="P631">
        <f>IF(I631="","",WEEKDAY(A631,2))</f>
        <v/>
      </c>
      <c r="Q631" s="19">
        <f>IF(I631="","",A631-WEEKDAY(A631,3))</f>
        <v/>
      </c>
    </row>
    <row r="632">
      <c r="A632" s="12" t="n"/>
      <c r="B632" s="13">
        <f>IF(ISNUMBER(A632),CHOOSE(WEEKDAY(A632),"일","월","화","수","목","금","토"),"")</f>
        <v/>
      </c>
      <c r="C632" s="14" t="n"/>
      <c r="D632" s="14" t="n"/>
      <c r="E632" s="14" t="n"/>
      <c r="F632" s="14" t="n"/>
      <c r="G632" s="14" t="n"/>
      <c r="H632" s="14" t="n"/>
      <c r="I632" s="15">
        <f>IF(OR(A632="",NOT(N632="")),"",SUM(C632:H632))</f>
        <v/>
      </c>
      <c r="J632" s="16">
        <f>IF(I632="","",SUM(C632:E632))</f>
        <v/>
      </c>
      <c r="K632" s="16">
        <f>IF(I632="","",SUM(F632:H632))</f>
        <v/>
      </c>
      <c r="L632" s="14" t="n"/>
      <c r="M632" s="17" t="n"/>
      <c r="N632" s="18">
        <f>IF(COUNTA(A632,C632:H632,L632)=0,"",IF(NOT(ISNUMBER(A632)),"날짜를 확인하세요",IF(A632&gt;TODAY(),"오늘 이후 날짜예요",IF(COUNTIF($A$6:$A$1505,A632)&gt;1,"같은 날짜가 또 있어요",IF(COUNT(C632:H632)&lt;COUNTA(C632:H632),"금액에 글자가 있어요",IF(COUNTA(C632:H632)=0,"금액이 비었어요",IF(COUNTIF(C632:H632,"&lt;0")&gt;0,"금액이 0보다 작아요",IF(AND(L632&lt;&gt;"",OR(NOT(ISNUMBER(L632)),L632&lt;0,L632&lt;&gt;INT(N(L632)))),"손님 수를 확인하세요",""))))))))</f>
        <v/>
      </c>
      <c r="P632">
        <f>IF(I632="","",WEEKDAY(A632,2))</f>
        <v/>
      </c>
      <c r="Q632" s="19">
        <f>IF(I632="","",A632-WEEKDAY(A632,3))</f>
        <v/>
      </c>
    </row>
    <row r="633">
      <c r="A633" s="12" t="n"/>
      <c r="B633" s="13">
        <f>IF(ISNUMBER(A633),CHOOSE(WEEKDAY(A633),"일","월","화","수","목","금","토"),"")</f>
        <v/>
      </c>
      <c r="C633" s="14" t="n"/>
      <c r="D633" s="14" t="n"/>
      <c r="E633" s="14" t="n"/>
      <c r="F633" s="14" t="n"/>
      <c r="G633" s="14" t="n"/>
      <c r="H633" s="14" t="n"/>
      <c r="I633" s="15">
        <f>IF(OR(A633="",NOT(N633="")),"",SUM(C633:H633))</f>
        <v/>
      </c>
      <c r="J633" s="16">
        <f>IF(I633="","",SUM(C633:E633))</f>
        <v/>
      </c>
      <c r="K633" s="16">
        <f>IF(I633="","",SUM(F633:H633))</f>
        <v/>
      </c>
      <c r="L633" s="14" t="n"/>
      <c r="M633" s="17" t="n"/>
      <c r="N633" s="18">
        <f>IF(COUNTA(A633,C633:H633,L633)=0,"",IF(NOT(ISNUMBER(A633)),"날짜를 확인하세요",IF(A633&gt;TODAY(),"오늘 이후 날짜예요",IF(COUNTIF($A$6:$A$1505,A633)&gt;1,"같은 날짜가 또 있어요",IF(COUNT(C633:H633)&lt;COUNTA(C633:H633),"금액에 글자가 있어요",IF(COUNTA(C633:H633)=0,"금액이 비었어요",IF(COUNTIF(C633:H633,"&lt;0")&gt;0,"금액이 0보다 작아요",IF(AND(L633&lt;&gt;"",OR(NOT(ISNUMBER(L633)),L633&lt;0,L633&lt;&gt;INT(N(L633)))),"손님 수를 확인하세요",""))))))))</f>
        <v/>
      </c>
      <c r="P633">
        <f>IF(I633="","",WEEKDAY(A633,2))</f>
        <v/>
      </c>
      <c r="Q633" s="19">
        <f>IF(I633="","",A633-WEEKDAY(A633,3))</f>
        <v/>
      </c>
    </row>
    <row r="634">
      <c r="A634" s="12" t="n"/>
      <c r="B634" s="13">
        <f>IF(ISNUMBER(A634),CHOOSE(WEEKDAY(A634),"일","월","화","수","목","금","토"),"")</f>
        <v/>
      </c>
      <c r="C634" s="14" t="n"/>
      <c r="D634" s="14" t="n"/>
      <c r="E634" s="14" t="n"/>
      <c r="F634" s="14" t="n"/>
      <c r="G634" s="14" t="n"/>
      <c r="H634" s="14" t="n"/>
      <c r="I634" s="15">
        <f>IF(OR(A634="",NOT(N634="")),"",SUM(C634:H634))</f>
        <v/>
      </c>
      <c r="J634" s="16">
        <f>IF(I634="","",SUM(C634:E634))</f>
        <v/>
      </c>
      <c r="K634" s="16">
        <f>IF(I634="","",SUM(F634:H634))</f>
        <v/>
      </c>
      <c r="L634" s="14" t="n"/>
      <c r="M634" s="17" t="n"/>
      <c r="N634" s="18">
        <f>IF(COUNTA(A634,C634:H634,L634)=0,"",IF(NOT(ISNUMBER(A634)),"날짜를 확인하세요",IF(A634&gt;TODAY(),"오늘 이후 날짜예요",IF(COUNTIF($A$6:$A$1505,A634)&gt;1,"같은 날짜가 또 있어요",IF(COUNT(C634:H634)&lt;COUNTA(C634:H634),"금액에 글자가 있어요",IF(COUNTA(C634:H634)=0,"금액이 비었어요",IF(COUNTIF(C634:H634,"&lt;0")&gt;0,"금액이 0보다 작아요",IF(AND(L634&lt;&gt;"",OR(NOT(ISNUMBER(L634)),L634&lt;0,L634&lt;&gt;INT(N(L634)))),"손님 수를 확인하세요",""))))))))</f>
        <v/>
      </c>
      <c r="P634">
        <f>IF(I634="","",WEEKDAY(A634,2))</f>
        <v/>
      </c>
      <c r="Q634" s="19">
        <f>IF(I634="","",A634-WEEKDAY(A634,3))</f>
        <v/>
      </c>
    </row>
    <row r="635">
      <c r="A635" s="12" t="n"/>
      <c r="B635" s="13">
        <f>IF(ISNUMBER(A635),CHOOSE(WEEKDAY(A635),"일","월","화","수","목","금","토"),"")</f>
        <v/>
      </c>
      <c r="C635" s="14" t="n"/>
      <c r="D635" s="14" t="n"/>
      <c r="E635" s="14" t="n"/>
      <c r="F635" s="14" t="n"/>
      <c r="G635" s="14" t="n"/>
      <c r="H635" s="14" t="n"/>
      <c r="I635" s="15">
        <f>IF(OR(A635="",NOT(N635="")),"",SUM(C635:H635))</f>
        <v/>
      </c>
      <c r="J635" s="16">
        <f>IF(I635="","",SUM(C635:E635))</f>
        <v/>
      </c>
      <c r="K635" s="16">
        <f>IF(I635="","",SUM(F635:H635))</f>
        <v/>
      </c>
      <c r="L635" s="14" t="n"/>
      <c r="M635" s="17" t="n"/>
      <c r="N635" s="18">
        <f>IF(COUNTA(A635,C635:H635,L635)=0,"",IF(NOT(ISNUMBER(A635)),"날짜를 확인하세요",IF(A635&gt;TODAY(),"오늘 이후 날짜예요",IF(COUNTIF($A$6:$A$1505,A635)&gt;1,"같은 날짜가 또 있어요",IF(COUNT(C635:H635)&lt;COUNTA(C635:H635),"금액에 글자가 있어요",IF(COUNTA(C635:H635)=0,"금액이 비었어요",IF(COUNTIF(C635:H635,"&lt;0")&gt;0,"금액이 0보다 작아요",IF(AND(L635&lt;&gt;"",OR(NOT(ISNUMBER(L635)),L635&lt;0,L635&lt;&gt;INT(N(L635)))),"손님 수를 확인하세요",""))))))))</f>
        <v/>
      </c>
      <c r="P635">
        <f>IF(I635="","",WEEKDAY(A635,2))</f>
        <v/>
      </c>
      <c r="Q635" s="19">
        <f>IF(I635="","",A635-WEEKDAY(A635,3))</f>
        <v/>
      </c>
    </row>
    <row r="636">
      <c r="A636" s="12" t="n"/>
      <c r="B636" s="13">
        <f>IF(ISNUMBER(A636),CHOOSE(WEEKDAY(A636),"일","월","화","수","목","금","토"),"")</f>
        <v/>
      </c>
      <c r="C636" s="14" t="n"/>
      <c r="D636" s="14" t="n"/>
      <c r="E636" s="14" t="n"/>
      <c r="F636" s="14" t="n"/>
      <c r="G636" s="14" t="n"/>
      <c r="H636" s="14" t="n"/>
      <c r="I636" s="15">
        <f>IF(OR(A636="",NOT(N636="")),"",SUM(C636:H636))</f>
        <v/>
      </c>
      <c r="J636" s="16">
        <f>IF(I636="","",SUM(C636:E636))</f>
        <v/>
      </c>
      <c r="K636" s="16">
        <f>IF(I636="","",SUM(F636:H636))</f>
        <v/>
      </c>
      <c r="L636" s="14" t="n"/>
      <c r="M636" s="17" t="n"/>
      <c r="N636" s="18">
        <f>IF(COUNTA(A636,C636:H636,L636)=0,"",IF(NOT(ISNUMBER(A636)),"날짜를 확인하세요",IF(A636&gt;TODAY(),"오늘 이후 날짜예요",IF(COUNTIF($A$6:$A$1505,A636)&gt;1,"같은 날짜가 또 있어요",IF(COUNT(C636:H636)&lt;COUNTA(C636:H636),"금액에 글자가 있어요",IF(COUNTA(C636:H636)=0,"금액이 비었어요",IF(COUNTIF(C636:H636,"&lt;0")&gt;0,"금액이 0보다 작아요",IF(AND(L636&lt;&gt;"",OR(NOT(ISNUMBER(L636)),L636&lt;0,L636&lt;&gt;INT(N(L636)))),"손님 수를 확인하세요",""))))))))</f>
        <v/>
      </c>
      <c r="P636">
        <f>IF(I636="","",WEEKDAY(A636,2))</f>
        <v/>
      </c>
      <c r="Q636" s="19">
        <f>IF(I636="","",A636-WEEKDAY(A636,3))</f>
        <v/>
      </c>
    </row>
    <row r="637">
      <c r="A637" s="12" t="n"/>
      <c r="B637" s="13">
        <f>IF(ISNUMBER(A637),CHOOSE(WEEKDAY(A637),"일","월","화","수","목","금","토"),"")</f>
        <v/>
      </c>
      <c r="C637" s="14" t="n"/>
      <c r="D637" s="14" t="n"/>
      <c r="E637" s="14" t="n"/>
      <c r="F637" s="14" t="n"/>
      <c r="G637" s="14" t="n"/>
      <c r="H637" s="14" t="n"/>
      <c r="I637" s="15">
        <f>IF(OR(A637="",NOT(N637="")),"",SUM(C637:H637))</f>
        <v/>
      </c>
      <c r="J637" s="16">
        <f>IF(I637="","",SUM(C637:E637))</f>
        <v/>
      </c>
      <c r="K637" s="16">
        <f>IF(I637="","",SUM(F637:H637))</f>
        <v/>
      </c>
      <c r="L637" s="14" t="n"/>
      <c r="M637" s="17" t="n"/>
      <c r="N637" s="18">
        <f>IF(COUNTA(A637,C637:H637,L637)=0,"",IF(NOT(ISNUMBER(A637)),"날짜를 확인하세요",IF(A637&gt;TODAY(),"오늘 이후 날짜예요",IF(COUNTIF($A$6:$A$1505,A637)&gt;1,"같은 날짜가 또 있어요",IF(COUNT(C637:H637)&lt;COUNTA(C637:H637),"금액에 글자가 있어요",IF(COUNTA(C637:H637)=0,"금액이 비었어요",IF(COUNTIF(C637:H637,"&lt;0")&gt;0,"금액이 0보다 작아요",IF(AND(L637&lt;&gt;"",OR(NOT(ISNUMBER(L637)),L637&lt;0,L637&lt;&gt;INT(N(L637)))),"손님 수를 확인하세요",""))))))))</f>
        <v/>
      </c>
      <c r="P637">
        <f>IF(I637="","",WEEKDAY(A637,2))</f>
        <v/>
      </c>
      <c r="Q637" s="19">
        <f>IF(I637="","",A637-WEEKDAY(A637,3))</f>
        <v/>
      </c>
    </row>
    <row r="638">
      <c r="A638" s="12" t="n"/>
      <c r="B638" s="13">
        <f>IF(ISNUMBER(A638),CHOOSE(WEEKDAY(A638),"일","월","화","수","목","금","토"),"")</f>
        <v/>
      </c>
      <c r="C638" s="14" t="n"/>
      <c r="D638" s="14" t="n"/>
      <c r="E638" s="14" t="n"/>
      <c r="F638" s="14" t="n"/>
      <c r="G638" s="14" t="n"/>
      <c r="H638" s="14" t="n"/>
      <c r="I638" s="15">
        <f>IF(OR(A638="",NOT(N638="")),"",SUM(C638:H638))</f>
        <v/>
      </c>
      <c r="J638" s="16">
        <f>IF(I638="","",SUM(C638:E638))</f>
        <v/>
      </c>
      <c r="K638" s="16">
        <f>IF(I638="","",SUM(F638:H638))</f>
        <v/>
      </c>
      <c r="L638" s="14" t="n"/>
      <c r="M638" s="17" t="n"/>
      <c r="N638" s="18">
        <f>IF(COUNTA(A638,C638:H638,L638)=0,"",IF(NOT(ISNUMBER(A638)),"날짜를 확인하세요",IF(A638&gt;TODAY(),"오늘 이후 날짜예요",IF(COUNTIF($A$6:$A$1505,A638)&gt;1,"같은 날짜가 또 있어요",IF(COUNT(C638:H638)&lt;COUNTA(C638:H638),"금액에 글자가 있어요",IF(COUNTA(C638:H638)=0,"금액이 비었어요",IF(COUNTIF(C638:H638,"&lt;0")&gt;0,"금액이 0보다 작아요",IF(AND(L638&lt;&gt;"",OR(NOT(ISNUMBER(L638)),L638&lt;0,L638&lt;&gt;INT(N(L638)))),"손님 수를 확인하세요",""))))))))</f>
        <v/>
      </c>
      <c r="P638">
        <f>IF(I638="","",WEEKDAY(A638,2))</f>
        <v/>
      </c>
      <c r="Q638" s="19">
        <f>IF(I638="","",A638-WEEKDAY(A638,3))</f>
        <v/>
      </c>
    </row>
    <row r="639">
      <c r="A639" s="12" t="n"/>
      <c r="B639" s="13">
        <f>IF(ISNUMBER(A639),CHOOSE(WEEKDAY(A639),"일","월","화","수","목","금","토"),"")</f>
        <v/>
      </c>
      <c r="C639" s="14" t="n"/>
      <c r="D639" s="14" t="n"/>
      <c r="E639" s="14" t="n"/>
      <c r="F639" s="14" t="n"/>
      <c r="G639" s="14" t="n"/>
      <c r="H639" s="14" t="n"/>
      <c r="I639" s="15">
        <f>IF(OR(A639="",NOT(N639="")),"",SUM(C639:H639))</f>
        <v/>
      </c>
      <c r="J639" s="16">
        <f>IF(I639="","",SUM(C639:E639))</f>
        <v/>
      </c>
      <c r="K639" s="16">
        <f>IF(I639="","",SUM(F639:H639))</f>
        <v/>
      </c>
      <c r="L639" s="14" t="n"/>
      <c r="M639" s="17" t="n"/>
      <c r="N639" s="18">
        <f>IF(COUNTA(A639,C639:H639,L639)=0,"",IF(NOT(ISNUMBER(A639)),"날짜를 확인하세요",IF(A639&gt;TODAY(),"오늘 이후 날짜예요",IF(COUNTIF($A$6:$A$1505,A639)&gt;1,"같은 날짜가 또 있어요",IF(COUNT(C639:H639)&lt;COUNTA(C639:H639),"금액에 글자가 있어요",IF(COUNTA(C639:H639)=0,"금액이 비었어요",IF(COUNTIF(C639:H639,"&lt;0")&gt;0,"금액이 0보다 작아요",IF(AND(L639&lt;&gt;"",OR(NOT(ISNUMBER(L639)),L639&lt;0,L639&lt;&gt;INT(N(L639)))),"손님 수를 확인하세요",""))))))))</f>
        <v/>
      </c>
      <c r="P639">
        <f>IF(I639="","",WEEKDAY(A639,2))</f>
        <v/>
      </c>
      <c r="Q639" s="19">
        <f>IF(I639="","",A639-WEEKDAY(A639,3))</f>
        <v/>
      </c>
    </row>
    <row r="640">
      <c r="A640" s="12" t="n"/>
      <c r="B640" s="13">
        <f>IF(ISNUMBER(A640),CHOOSE(WEEKDAY(A640),"일","월","화","수","목","금","토"),"")</f>
        <v/>
      </c>
      <c r="C640" s="14" t="n"/>
      <c r="D640" s="14" t="n"/>
      <c r="E640" s="14" t="n"/>
      <c r="F640" s="14" t="n"/>
      <c r="G640" s="14" t="n"/>
      <c r="H640" s="14" t="n"/>
      <c r="I640" s="15">
        <f>IF(OR(A640="",NOT(N640="")),"",SUM(C640:H640))</f>
        <v/>
      </c>
      <c r="J640" s="16">
        <f>IF(I640="","",SUM(C640:E640))</f>
        <v/>
      </c>
      <c r="K640" s="16">
        <f>IF(I640="","",SUM(F640:H640))</f>
        <v/>
      </c>
      <c r="L640" s="14" t="n"/>
      <c r="M640" s="17" t="n"/>
      <c r="N640" s="18">
        <f>IF(COUNTA(A640,C640:H640,L640)=0,"",IF(NOT(ISNUMBER(A640)),"날짜를 확인하세요",IF(A640&gt;TODAY(),"오늘 이후 날짜예요",IF(COUNTIF($A$6:$A$1505,A640)&gt;1,"같은 날짜가 또 있어요",IF(COUNT(C640:H640)&lt;COUNTA(C640:H640),"금액에 글자가 있어요",IF(COUNTA(C640:H640)=0,"금액이 비었어요",IF(COUNTIF(C640:H640,"&lt;0")&gt;0,"금액이 0보다 작아요",IF(AND(L640&lt;&gt;"",OR(NOT(ISNUMBER(L640)),L640&lt;0,L640&lt;&gt;INT(N(L640)))),"손님 수를 확인하세요",""))))))))</f>
        <v/>
      </c>
      <c r="P640">
        <f>IF(I640="","",WEEKDAY(A640,2))</f>
        <v/>
      </c>
      <c r="Q640" s="19">
        <f>IF(I640="","",A640-WEEKDAY(A640,3))</f>
        <v/>
      </c>
    </row>
    <row r="641">
      <c r="A641" s="12" t="n"/>
      <c r="B641" s="13">
        <f>IF(ISNUMBER(A641),CHOOSE(WEEKDAY(A641),"일","월","화","수","목","금","토"),"")</f>
        <v/>
      </c>
      <c r="C641" s="14" t="n"/>
      <c r="D641" s="14" t="n"/>
      <c r="E641" s="14" t="n"/>
      <c r="F641" s="14" t="n"/>
      <c r="G641" s="14" t="n"/>
      <c r="H641" s="14" t="n"/>
      <c r="I641" s="15">
        <f>IF(OR(A641="",NOT(N641="")),"",SUM(C641:H641))</f>
        <v/>
      </c>
      <c r="J641" s="16">
        <f>IF(I641="","",SUM(C641:E641))</f>
        <v/>
      </c>
      <c r="K641" s="16">
        <f>IF(I641="","",SUM(F641:H641))</f>
        <v/>
      </c>
      <c r="L641" s="14" t="n"/>
      <c r="M641" s="17" t="n"/>
      <c r="N641" s="18">
        <f>IF(COUNTA(A641,C641:H641,L641)=0,"",IF(NOT(ISNUMBER(A641)),"날짜를 확인하세요",IF(A641&gt;TODAY(),"오늘 이후 날짜예요",IF(COUNTIF($A$6:$A$1505,A641)&gt;1,"같은 날짜가 또 있어요",IF(COUNT(C641:H641)&lt;COUNTA(C641:H641),"금액에 글자가 있어요",IF(COUNTA(C641:H641)=0,"금액이 비었어요",IF(COUNTIF(C641:H641,"&lt;0")&gt;0,"금액이 0보다 작아요",IF(AND(L641&lt;&gt;"",OR(NOT(ISNUMBER(L641)),L641&lt;0,L641&lt;&gt;INT(N(L641)))),"손님 수를 확인하세요",""))))))))</f>
        <v/>
      </c>
      <c r="P641">
        <f>IF(I641="","",WEEKDAY(A641,2))</f>
        <v/>
      </c>
      <c r="Q641" s="19">
        <f>IF(I641="","",A641-WEEKDAY(A641,3))</f>
        <v/>
      </c>
    </row>
    <row r="642">
      <c r="A642" s="12" t="n"/>
      <c r="B642" s="13">
        <f>IF(ISNUMBER(A642),CHOOSE(WEEKDAY(A642),"일","월","화","수","목","금","토"),"")</f>
        <v/>
      </c>
      <c r="C642" s="14" t="n"/>
      <c r="D642" s="14" t="n"/>
      <c r="E642" s="14" t="n"/>
      <c r="F642" s="14" t="n"/>
      <c r="G642" s="14" t="n"/>
      <c r="H642" s="14" t="n"/>
      <c r="I642" s="15">
        <f>IF(OR(A642="",NOT(N642="")),"",SUM(C642:H642))</f>
        <v/>
      </c>
      <c r="J642" s="16">
        <f>IF(I642="","",SUM(C642:E642))</f>
        <v/>
      </c>
      <c r="K642" s="16">
        <f>IF(I642="","",SUM(F642:H642))</f>
        <v/>
      </c>
      <c r="L642" s="14" t="n"/>
      <c r="M642" s="17" t="n"/>
      <c r="N642" s="18">
        <f>IF(COUNTA(A642,C642:H642,L642)=0,"",IF(NOT(ISNUMBER(A642)),"날짜를 확인하세요",IF(A642&gt;TODAY(),"오늘 이후 날짜예요",IF(COUNTIF($A$6:$A$1505,A642)&gt;1,"같은 날짜가 또 있어요",IF(COUNT(C642:H642)&lt;COUNTA(C642:H642),"금액에 글자가 있어요",IF(COUNTA(C642:H642)=0,"금액이 비었어요",IF(COUNTIF(C642:H642,"&lt;0")&gt;0,"금액이 0보다 작아요",IF(AND(L642&lt;&gt;"",OR(NOT(ISNUMBER(L642)),L642&lt;0,L642&lt;&gt;INT(N(L642)))),"손님 수를 확인하세요",""))))))))</f>
        <v/>
      </c>
      <c r="P642">
        <f>IF(I642="","",WEEKDAY(A642,2))</f>
        <v/>
      </c>
      <c r="Q642" s="19">
        <f>IF(I642="","",A642-WEEKDAY(A642,3))</f>
        <v/>
      </c>
    </row>
    <row r="643">
      <c r="A643" s="12" t="n"/>
      <c r="B643" s="13">
        <f>IF(ISNUMBER(A643),CHOOSE(WEEKDAY(A643),"일","월","화","수","목","금","토"),"")</f>
        <v/>
      </c>
      <c r="C643" s="14" t="n"/>
      <c r="D643" s="14" t="n"/>
      <c r="E643" s="14" t="n"/>
      <c r="F643" s="14" t="n"/>
      <c r="G643" s="14" t="n"/>
      <c r="H643" s="14" t="n"/>
      <c r="I643" s="15">
        <f>IF(OR(A643="",NOT(N643="")),"",SUM(C643:H643))</f>
        <v/>
      </c>
      <c r="J643" s="16">
        <f>IF(I643="","",SUM(C643:E643))</f>
        <v/>
      </c>
      <c r="K643" s="16">
        <f>IF(I643="","",SUM(F643:H643))</f>
        <v/>
      </c>
      <c r="L643" s="14" t="n"/>
      <c r="M643" s="17" t="n"/>
      <c r="N643" s="18">
        <f>IF(COUNTA(A643,C643:H643,L643)=0,"",IF(NOT(ISNUMBER(A643)),"날짜를 확인하세요",IF(A643&gt;TODAY(),"오늘 이후 날짜예요",IF(COUNTIF($A$6:$A$1505,A643)&gt;1,"같은 날짜가 또 있어요",IF(COUNT(C643:H643)&lt;COUNTA(C643:H643),"금액에 글자가 있어요",IF(COUNTA(C643:H643)=0,"금액이 비었어요",IF(COUNTIF(C643:H643,"&lt;0")&gt;0,"금액이 0보다 작아요",IF(AND(L643&lt;&gt;"",OR(NOT(ISNUMBER(L643)),L643&lt;0,L643&lt;&gt;INT(N(L643)))),"손님 수를 확인하세요",""))))))))</f>
        <v/>
      </c>
      <c r="P643">
        <f>IF(I643="","",WEEKDAY(A643,2))</f>
        <v/>
      </c>
      <c r="Q643" s="19">
        <f>IF(I643="","",A643-WEEKDAY(A643,3))</f>
        <v/>
      </c>
    </row>
    <row r="644">
      <c r="A644" s="12" t="n"/>
      <c r="B644" s="13">
        <f>IF(ISNUMBER(A644),CHOOSE(WEEKDAY(A644),"일","월","화","수","목","금","토"),"")</f>
        <v/>
      </c>
      <c r="C644" s="14" t="n"/>
      <c r="D644" s="14" t="n"/>
      <c r="E644" s="14" t="n"/>
      <c r="F644" s="14" t="n"/>
      <c r="G644" s="14" t="n"/>
      <c r="H644" s="14" t="n"/>
      <c r="I644" s="15">
        <f>IF(OR(A644="",NOT(N644="")),"",SUM(C644:H644))</f>
        <v/>
      </c>
      <c r="J644" s="16">
        <f>IF(I644="","",SUM(C644:E644))</f>
        <v/>
      </c>
      <c r="K644" s="16">
        <f>IF(I644="","",SUM(F644:H644))</f>
        <v/>
      </c>
      <c r="L644" s="14" t="n"/>
      <c r="M644" s="17" t="n"/>
      <c r="N644" s="18">
        <f>IF(COUNTA(A644,C644:H644,L644)=0,"",IF(NOT(ISNUMBER(A644)),"날짜를 확인하세요",IF(A644&gt;TODAY(),"오늘 이후 날짜예요",IF(COUNTIF($A$6:$A$1505,A644)&gt;1,"같은 날짜가 또 있어요",IF(COUNT(C644:H644)&lt;COUNTA(C644:H644),"금액에 글자가 있어요",IF(COUNTA(C644:H644)=0,"금액이 비었어요",IF(COUNTIF(C644:H644,"&lt;0")&gt;0,"금액이 0보다 작아요",IF(AND(L644&lt;&gt;"",OR(NOT(ISNUMBER(L644)),L644&lt;0,L644&lt;&gt;INT(N(L644)))),"손님 수를 확인하세요",""))))))))</f>
        <v/>
      </c>
      <c r="P644">
        <f>IF(I644="","",WEEKDAY(A644,2))</f>
        <v/>
      </c>
      <c r="Q644" s="19">
        <f>IF(I644="","",A644-WEEKDAY(A644,3))</f>
        <v/>
      </c>
    </row>
    <row r="645">
      <c r="A645" s="12" t="n"/>
      <c r="B645" s="13">
        <f>IF(ISNUMBER(A645),CHOOSE(WEEKDAY(A645),"일","월","화","수","목","금","토"),"")</f>
        <v/>
      </c>
      <c r="C645" s="14" t="n"/>
      <c r="D645" s="14" t="n"/>
      <c r="E645" s="14" t="n"/>
      <c r="F645" s="14" t="n"/>
      <c r="G645" s="14" t="n"/>
      <c r="H645" s="14" t="n"/>
      <c r="I645" s="15">
        <f>IF(OR(A645="",NOT(N645="")),"",SUM(C645:H645))</f>
        <v/>
      </c>
      <c r="J645" s="16">
        <f>IF(I645="","",SUM(C645:E645))</f>
        <v/>
      </c>
      <c r="K645" s="16">
        <f>IF(I645="","",SUM(F645:H645))</f>
        <v/>
      </c>
      <c r="L645" s="14" t="n"/>
      <c r="M645" s="17" t="n"/>
      <c r="N645" s="18">
        <f>IF(COUNTA(A645,C645:H645,L645)=0,"",IF(NOT(ISNUMBER(A645)),"날짜를 확인하세요",IF(A645&gt;TODAY(),"오늘 이후 날짜예요",IF(COUNTIF($A$6:$A$1505,A645)&gt;1,"같은 날짜가 또 있어요",IF(COUNT(C645:H645)&lt;COUNTA(C645:H645),"금액에 글자가 있어요",IF(COUNTA(C645:H645)=0,"금액이 비었어요",IF(COUNTIF(C645:H645,"&lt;0")&gt;0,"금액이 0보다 작아요",IF(AND(L645&lt;&gt;"",OR(NOT(ISNUMBER(L645)),L645&lt;0,L645&lt;&gt;INT(N(L645)))),"손님 수를 확인하세요",""))))))))</f>
        <v/>
      </c>
      <c r="P645">
        <f>IF(I645="","",WEEKDAY(A645,2))</f>
        <v/>
      </c>
      <c r="Q645" s="19">
        <f>IF(I645="","",A645-WEEKDAY(A645,3))</f>
        <v/>
      </c>
    </row>
    <row r="646">
      <c r="A646" s="12" t="n"/>
      <c r="B646" s="13">
        <f>IF(ISNUMBER(A646),CHOOSE(WEEKDAY(A646),"일","월","화","수","목","금","토"),"")</f>
        <v/>
      </c>
      <c r="C646" s="14" t="n"/>
      <c r="D646" s="14" t="n"/>
      <c r="E646" s="14" t="n"/>
      <c r="F646" s="14" t="n"/>
      <c r="G646" s="14" t="n"/>
      <c r="H646" s="14" t="n"/>
      <c r="I646" s="15">
        <f>IF(OR(A646="",NOT(N646="")),"",SUM(C646:H646))</f>
        <v/>
      </c>
      <c r="J646" s="16">
        <f>IF(I646="","",SUM(C646:E646))</f>
        <v/>
      </c>
      <c r="K646" s="16">
        <f>IF(I646="","",SUM(F646:H646))</f>
        <v/>
      </c>
      <c r="L646" s="14" t="n"/>
      <c r="M646" s="17" t="n"/>
      <c r="N646" s="18">
        <f>IF(COUNTA(A646,C646:H646,L646)=0,"",IF(NOT(ISNUMBER(A646)),"날짜를 확인하세요",IF(A646&gt;TODAY(),"오늘 이후 날짜예요",IF(COUNTIF($A$6:$A$1505,A646)&gt;1,"같은 날짜가 또 있어요",IF(COUNT(C646:H646)&lt;COUNTA(C646:H646),"금액에 글자가 있어요",IF(COUNTA(C646:H646)=0,"금액이 비었어요",IF(COUNTIF(C646:H646,"&lt;0")&gt;0,"금액이 0보다 작아요",IF(AND(L646&lt;&gt;"",OR(NOT(ISNUMBER(L646)),L646&lt;0,L646&lt;&gt;INT(N(L646)))),"손님 수를 확인하세요",""))))))))</f>
        <v/>
      </c>
      <c r="P646">
        <f>IF(I646="","",WEEKDAY(A646,2))</f>
        <v/>
      </c>
      <c r="Q646" s="19">
        <f>IF(I646="","",A646-WEEKDAY(A646,3))</f>
        <v/>
      </c>
    </row>
    <row r="647">
      <c r="A647" s="12" t="n"/>
      <c r="B647" s="13">
        <f>IF(ISNUMBER(A647),CHOOSE(WEEKDAY(A647),"일","월","화","수","목","금","토"),"")</f>
        <v/>
      </c>
      <c r="C647" s="14" t="n"/>
      <c r="D647" s="14" t="n"/>
      <c r="E647" s="14" t="n"/>
      <c r="F647" s="14" t="n"/>
      <c r="G647" s="14" t="n"/>
      <c r="H647" s="14" t="n"/>
      <c r="I647" s="15">
        <f>IF(OR(A647="",NOT(N647="")),"",SUM(C647:H647))</f>
        <v/>
      </c>
      <c r="J647" s="16">
        <f>IF(I647="","",SUM(C647:E647))</f>
        <v/>
      </c>
      <c r="K647" s="16">
        <f>IF(I647="","",SUM(F647:H647))</f>
        <v/>
      </c>
      <c r="L647" s="14" t="n"/>
      <c r="M647" s="17" t="n"/>
      <c r="N647" s="18">
        <f>IF(COUNTA(A647,C647:H647,L647)=0,"",IF(NOT(ISNUMBER(A647)),"날짜를 확인하세요",IF(A647&gt;TODAY(),"오늘 이후 날짜예요",IF(COUNTIF($A$6:$A$1505,A647)&gt;1,"같은 날짜가 또 있어요",IF(COUNT(C647:H647)&lt;COUNTA(C647:H647),"금액에 글자가 있어요",IF(COUNTA(C647:H647)=0,"금액이 비었어요",IF(COUNTIF(C647:H647,"&lt;0")&gt;0,"금액이 0보다 작아요",IF(AND(L647&lt;&gt;"",OR(NOT(ISNUMBER(L647)),L647&lt;0,L647&lt;&gt;INT(N(L647)))),"손님 수를 확인하세요",""))))))))</f>
        <v/>
      </c>
      <c r="P647">
        <f>IF(I647="","",WEEKDAY(A647,2))</f>
        <v/>
      </c>
      <c r="Q647" s="19">
        <f>IF(I647="","",A647-WEEKDAY(A647,3))</f>
        <v/>
      </c>
    </row>
    <row r="648">
      <c r="A648" s="12" t="n"/>
      <c r="B648" s="13">
        <f>IF(ISNUMBER(A648),CHOOSE(WEEKDAY(A648),"일","월","화","수","목","금","토"),"")</f>
        <v/>
      </c>
      <c r="C648" s="14" t="n"/>
      <c r="D648" s="14" t="n"/>
      <c r="E648" s="14" t="n"/>
      <c r="F648" s="14" t="n"/>
      <c r="G648" s="14" t="n"/>
      <c r="H648" s="14" t="n"/>
      <c r="I648" s="15">
        <f>IF(OR(A648="",NOT(N648="")),"",SUM(C648:H648))</f>
        <v/>
      </c>
      <c r="J648" s="16">
        <f>IF(I648="","",SUM(C648:E648))</f>
        <v/>
      </c>
      <c r="K648" s="16">
        <f>IF(I648="","",SUM(F648:H648))</f>
        <v/>
      </c>
      <c r="L648" s="14" t="n"/>
      <c r="M648" s="17" t="n"/>
      <c r="N648" s="18">
        <f>IF(COUNTA(A648,C648:H648,L648)=0,"",IF(NOT(ISNUMBER(A648)),"날짜를 확인하세요",IF(A648&gt;TODAY(),"오늘 이후 날짜예요",IF(COUNTIF($A$6:$A$1505,A648)&gt;1,"같은 날짜가 또 있어요",IF(COUNT(C648:H648)&lt;COUNTA(C648:H648),"금액에 글자가 있어요",IF(COUNTA(C648:H648)=0,"금액이 비었어요",IF(COUNTIF(C648:H648,"&lt;0")&gt;0,"금액이 0보다 작아요",IF(AND(L648&lt;&gt;"",OR(NOT(ISNUMBER(L648)),L648&lt;0,L648&lt;&gt;INT(N(L648)))),"손님 수를 확인하세요",""))))))))</f>
        <v/>
      </c>
      <c r="P648">
        <f>IF(I648="","",WEEKDAY(A648,2))</f>
        <v/>
      </c>
      <c r="Q648" s="19">
        <f>IF(I648="","",A648-WEEKDAY(A648,3))</f>
        <v/>
      </c>
    </row>
    <row r="649">
      <c r="A649" s="12" t="n"/>
      <c r="B649" s="13">
        <f>IF(ISNUMBER(A649),CHOOSE(WEEKDAY(A649),"일","월","화","수","목","금","토"),"")</f>
        <v/>
      </c>
      <c r="C649" s="14" t="n"/>
      <c r="D649" s="14" t="n"/>
      <c r="E649" s="14" t="n"/>
      <c r="F649" s="14" t="n"/>
      <c r="G649" s="14" t="n"/>
      <c r="H649" s="14" t="n"/>
      <c r="I649" s="15">
        <f>IF(OR(A649="",NOT(N649="")),"",SUM(C649:H649))</f>
        <v/>
      </c>
      <c r="J649" s="16">
        <f>IF(I649="","",SUM(C649:E649))</f>
        <v/>
      </c>
      <c r="K649" s="16">
        <f>IF(I649="","",SUM(F649:H649))</f>
        <v/>
      </c>
      <c r="L649" s="14" t="n"/>
      <c r="M649" s="17" t="n"/>
      <c r="N649" s="18">
        <f>IF(COUNTA(A649,C649:H649,L649)=0,"",IF(NOT(ISNUMBER(A649)),"날짜를 확인하세요",IF(A649&gt;TODAY(),"오늘 이후 날짜예요",IF(COUNTIF($A$6:$A$1505,A649)&gt;1,"같은 날짜가 또 있어요",IF(COUNT(C649:H649)&lt;COUNTA(C649:H649),"금액에 글자가 있어요",IF(COUNTA(C649:H649)=0,"금액이 비었어요",IF(COUNTIF(C649:H649,"&lt;0")&gt;0,"금액이 0보다 작아요",IF(AND(L649&lt;&gt;"",OR(NOT(ISNUMBER(L649)),L649&lt;0,L649&lt;&gt;INT(N(L649)))),"손님 수를 확인하세요",""))))))))</f>
        <v/>
      </c>
      <c r="P649">
        <f>IF(I649="","",WEEKDAY(A649,2))</f>
        <v/>
      </c>
      <c r="Q649" s="19">
        <f>IF(I649="","",A649-WEEKDAY(A649,3))</f>
        <v/>
      </c>
    </row>
    <row r="650">
      <c r="A650" s="12" t="n"/>
      <c r="B650" s="13">
        <f>IF(ISNUMBER(A650),CHOOSE(WEEKDAY(A650),"일","월","화","수","목","금","토"),"")</f>
        <v/>
      </c>
      <c r="C650" s="14" t="n"/>
      <c r="D650" s="14" t="n"/>
      <c r="E650" s="14" t="n"/>
      <c r="F650" s="14" t="n"/>
      <c r="G650" s="14" t="n"/>
      <c r="H650" s="14" t="n"/>
      <c r="I650" s="15">
        <f>IF(OR(A650="",NOT(N650="")),"",SUM(C650:H650))</f>
        <v/>
      </c>
      <c r="J650" s="16">
        <f>IF(I650="","",SUM(C650:E650))</f>
        <v/>
      </c>
      <c r="K650" s="16">
        <f>IF(I650="","",SUM(F650:H650))</f>
        <v/>
      </c>
      <c r="L650" s="14" t="n"/>
      <c r="M650" s="17" t="n"/>
      <c r="N650" s="18">
        <f>IF(COUNTA(A650,C650:H650,L650)=0,"",IF(NOT(ISNUMBER(A650)),"날짜를 확인하세요",IF(A650&gt;TODAY(),"오늘 이후 날짜예요",IF(COUNTIF($A$6:$A$1505,A650)&gt;1,"같은 날짜가 또 있어요",IF(COUNT(C650:H650)&lt;COUNTA(C650:H650),"금액에 글자가 있어요",IF(COUNTA(C650:H650)=0,"금액이 비었어요",IF(COUNTIF(C650:H650,"&lt;0")&gt;0,"금액이 0보다 작아요",IF(AND(L650&lt;&gt;"",OR(NOT(ISNUMBER(L650)),L650&lt;0,L650&lt;&gt;INT(N(L650)))),"손님 수를 확인하세요",""))))))))</f>
        <v/>
      </c>
      <c r="P650">
        <f>IF(I650="","",WEEKDAY(A650,2))</f>
        <v/>
      </c>
      <c r="Q650" s="19">
        <f>IF(I650="","",A650-WEEKDAY(A650,3))</f>
        <v/>
      </c>
    </row>
    <row r="651">
      <c r="A651" s="12" t="n"/>
      <c r="B651" s="13">
        <f>IF(ISNUMBER(A651),CHOOSE(WEEKDAY(A651),"일","월","화","수","목","금","토"),"")</f>
        <v/>
      </c>
      <c r="C651" s="14" t="n"/>
      <c r="D651" s="14" t="n"/>
      <c r="E651" s="14" t="n"/>
      <c r="F651" s="14" t="n"/>
      <c r="G651" s="14" t="n"/>
      <c r="H651" s="14" t="n"/>
      <c r="I651" s="15">
        <f>IF(OR(A651="",NOT(N651="")),"",SUM(C651:H651))</f>
        <v/>
      </c>
      <c r="J651" s="16">
        <f>IF(I651="","",SUM(C651:E651))</f>
        <v/>
      </c>
      <c r="K651" s="16">
        <f>IF(I651="","",SUM(F651:H651))</f>
        <v/>
      </c>
      <c r="L651" s="14" t="n"/>
      <c r="M651" s="17" t="n"/>
      <c r="N651" s="18">
        <f>IF(COUNTA(A651,C651:H651,L651)=0,"",IF(NOT(ISNUMBER(A651)),"날짜를 확인하세요",IF(A651&gt;TODAY(),"오늘 이후 날짜예요",IF(COUNTIF($A$6:$A$1505,A651)&gt;1,"같은 날짜가 또 있어요",IF(COUNT(C651:H651)&lt;COUNTA(C651:H651),"금액에 글자가 있어요",IF(COUNTA(C651:H651)=0,"금액이 비었어요",IF(COUNTIF(C651:H651,"&lt;0")&gt;0,"금액이 0보다 작아요",IF(AND(L651&lt;&gt;"",OR(NOT(ISNUMBER(L651)),L651&lt;0,L651&lt;&gt;INT(N(L651)))),"손님 수를 확인하세요",""))))))))</f>
        <v/>
      </c>
      <c r="P651">
        <f>IF(I651="","",WEEKDAY(A651,2))</f>
        <v/>
      </c>
      <c r="Q651" s="19">
        <f>IF(I651="","",A651-WEEKDAY(A651,3))</f>
        <v/>
      </c>
    </row>
    <row r="652">
      <c r="A652" s="12" t="n"/>
      <c r="B652" s="13">
        <f>IF(ISNUMBER(A652),CHOOSE(WEEKDAY(A652),"일","월","화","수","목","금","토"),"")</f>
        <v/>
      </c>
      <c r="C652" s="14" t="n"/>
      <c r="D652" s="14" t="n"/>
      <c r="E652" s="14" t="n"/>
      <c r="F652" s="14" t="n"/>
      <c r="G652" s="14" t="n"/>
      <c r="H652" s="14" t="n"/>
      <c r="I652" s="15">
        <f>IF(OR(A652="",NOT(N652="")),"",SUM(C652:H652))</f>
        <v/>
      </c>
      <c r="J652" s="16">
        <f>IF(I652="","",SUM(C652:E652))</f>
        <v/>
      </c>
      <c r="K652" s="16">
        <f>IF(I652="","",SUM(F652:H652))</f>
        <v/>
      </c>
      <c r="L652" s="14" t="n"/>
      <c r="M652" s="17" t="n"/>
      <c r="N652" s="18">
        <f>IF(COUNTA(A652,C652:H652,L652)=0,"",IF(NOT(ISNUMBER(A652)),"날짜를 확인하세요",IF(A652&gt;TODAY(),"오늘 이후 날짜예요",IF(COUNTIF($A$6:$A$1505,A652)&gt;1,"같은 날짜가 또 있어요",IF(COUNT(C652:H652)&lt;COUNTA(C652:H652),"금액에 글자가 있어요",IF(COUNTA(C652:H652)=0,"금액이 비었어요",IF(COUNTIF(C652:H652,"&lt;0")&gt;0,"금액이 0보다 작아요",IF(AND(L652&lt;&gt;"",OR(NOT(ISNUMBER(L652)),L652&lt;0,L652&lt;&gt;INT(N(L652)))),"손님 수를 확인하세요",""))))))))</f>
        <v/>
      </c>
      <c r="P652">
        <f>IF(I652="","",WEEKDAY(A652,2))</f>
        <v/>
      </c>
      <c r="Q652" s="19">
        <f>IF(I652="","",A652-WEEKDAY(A652,3))</f>
        <v/>
      </c>
    </row>
    <row r="653">
      <c r="A653" s="12" t="n"/>
      <c r="B653" s="13">
        <f>IF(ISNUMBER(A653),CHOOSE(WEEKDAY(A653),"일","월","화","수","목","금","토"),"")</f>
        <v/>
      </c>
      <c r="C653" s="14" t="n"/>
      <c r="D653" s="14" t="n"/>
      <c r="E653" s="14" t="n"/>
      <c r="F653" s="14" t="n"/>
      <c r="G653" s="14" t="n"/>
      <c r="H653" s="14" t="n"/>
      <c r="I653" s="15">
        <f>IF(OR(A653="",NOT(N653="")),"",SUM(C653:H653))</f>
        <v/>
      </c>
      <c r="J653" s="16">
        <f>IF(I653="","",SUM(C653:E653))</f>
        <v/>
      </c>
      <c r="K653" s="16">
        <f>IF(I653="","",SUM(F653:H653))</f>
        <v/>
      </c>
      <c r="L653" s="14" t="n"/>
      <c r="M653" s="17" t="n"/>
      <c r="N653" s="18">
        <f>IF(COUNTA(A653,C653:H653,L653)=0,"",IF(NOT(ISNUMBER(A653)),"날짜를 확인하세요",IF(A653&gt;TODAY(),"오늘 이후 날짜예요",IF(COUNTIF($A$6:$A$1505,A653)&gt;1,"같은 날짜가 또 있어요",IF(COUNT(C653:H653)&lt;COUNTA(C653:H653),"금액에 글자가 있어요",IF(COUNTA(C653:H653)=0,"금액이 비었어요",IF(COUNTIF(C653:H653,"&lt;0")&gt;0,"금액이 0보다 작아요",IF(AND(L653&lt;&gt;"",OR(NOT(ISNUMBER(L653)),L653&lt;0,L653&lt;&gt;INT(N(L653)))),"손님 수를 확인하세요",""))))))))</f>
        <v/>
      </c>
      <c r="P653">
        <f>IF(I653="","",WEEKDAY(A653,2))</f>
        <v/>
      </c>
      <c r="Q653" s="19">
        <f>IF(I653="","",A653-WEEKDAY(A653,3))</f>
        <v/>
      </c>
    </row>
    <row r="654">
      <c r="A654" s="12" t="n"/>
      <c r="B654" s="13">
        <f>IF(ISNUMBER(A654),CHOOSE(WEEKDAY(A654),"일","월","화","수","목","금","토"),"")</f>
        <v/>
      </c>
      <c r="C654" s="14" t="n"/>
      <c r="D654" s="14" t="n"/>
      <c r="E654" s="14" t="n"/>
      <c r="F654" s="14" t="n"/>
      <c r="G654" s="14" t="n"/>
      <c r="H654" s="14" t="n"/>
      <c r="I654" s="15">
        <f>IF(OR(A654="",NOT(N654="")),"",SUM(C654:H654))</f>
        <v/>
      </c>
      <c r="J654" s="16">
        <f>IF(I654="","",SUM(C654:E654))</f>
        <v/>
      </c>
      <c r="K654" s="16">
        <f>IF(I654="","",SUM(F654:H654))</f>
        <v/>
      </c>
      <c r="L654" s="14" t="n"/>
      <c r="M654" s="17" t="n"/>
      <c r="N654" s="18">
        <f>IF(COUNTA(A654,C654:H654,L654)=0,"",IF(NOT(ISNUMBER(A654)),"날짜를 확인하세요",IF(A654&gt;TODAY(),"오늘 이후 날짜예요",IF(COUNTIF($A$6:$A$1505,A654)&gt;1,"같은 날짜가 또 있어요",IF(COUNT(C654:H654)&lt;COUNTA(C654:H654),"금액에 글자가 있어요",IF(COUNTA(C654:H654)=0,"금액이 비었어요",IF(COUNTIF(C654:H654,"&lt;0")&gt;0,"금액이 0보다 작아요",IF(AND(L654&lt;&gt;"",OR(NOT(ISNUMBER(L654)),L654&lt;0,L654&lt;&gt;INT(N(L654)))),"손님 수를 확인하세요",""))))))))</f>
        <v/>
      </c>
      <c r="P654">
        <f>IF(I654="","",WEEKDAY(A654,2))</f>
        <v/>
      </c>
      <c r="Q654" s="19">
        <f>IF(I654="","",A654-WEEKDAY(A654,3))</f>
        <v/>
      </c>
    </row>
    <row r="655">
      <c r="A655" s="12" t="n"/>
      <c r="B655" s="13">
        <f>IF(ISNUMBER(A655),CHOOSE(WEEKDAY(A655),"일","월","화","수","목","금","토"),"")</f>
        <v/>
      </c>
      <c r="C655" s="14" t="n"/>
      <c r="D655" s="14" t="n"/>
      <c r="E655" s="14" t="n"/>
      <c r="F655" s="14" t="n"/>
      <c r="G655" s="14" t="n"/>
      <c r="H655" s="14" t="n"/>
      <c r="I655" s="15">
        <f>IF(OR(A655="",NOT(N655="")),"",SUM(C655:H655))</f>
        <v/>
      </c>
      <c r="J655" s="16">
        <f>IF(I655="","",SUM(C655:E655))</f>
        <v/>
      </c>
      <c r="K655" s="16">
        <f>IF(I655="","",SUM(F655:H655))</f>
        <v/>
      </c>
      <c r="L655" s="14" t="n"/>
      <c r="M655" s="17" t="n"/>
      <c r="N655" s="18">
        <f>IF(COUNTA(A655,C655:H655,L655)=0,"",IF(NOT(ISNUMBER(A655)),"날짜를 확인하세요",IF(A655&gt;TODAY(),"오늘 이후 날짜예요",IF(COUNTIF($A$6:$A$1505,A655)&gt;1,"같은 날짜가 또 있어요",IF(COUNT(C655:H655)&lt;COUNTA(C655:H655),"금액에 글자가 있어요",IF(COUNTA(C655:H655)=0,"금액이 비었어요",IF(COUNTIF(C655:H655,"&lt;0")&gt;0,"금액이 0보다 작아요",IF(AND(L655&lt;&gt;"",OR(NOT(ISNUMBER(L655)),L655&lt;0,L655&lt;&gt;INT(N(L655)))),"손님 수를 확인하세요",""))))))))</f>
        <v/>
      </c>
      <c r="P655">
        <f>IF(I655="","",WEEKDAY(A655,2))</f>
        <v/>
      </c>
      <c r="Q655" s="19">
        <f>IF(I655="","",A655-WEEKDAY(A655,3))</f>
        <v/>
      </c>
    </row>
    <row r="656">
      <c r="A656" s="12" t="n"/>
      <c r="B656" s="13">
        <f>IF(ISNUMBER(A656),CHOOSE(WEEKDAY(A656),"일","월","화","수","목","금","토"),"")</f>
        <v/>
      </c>
      <c r="C656" s="14" t="n"/>
      <c r="D656" s="14" t="n"/>
      <c r="E656" s="14" t="n"/>
      <c r="F656" s="14" t="n"/>
      <c r="G656" s="14" t="n"/>
      <c r="H656" s="14" t="n"/>
      <c r="I656" s="15">
        <f>IF(OR(A656="",NOT(N656="")),"",SUM(C656:H656))</f>
        <v/>
      </c>
      <c r="J656" s="16">
        <f>IF(I656="","",SUM(C656:E656))</f>
        <v/>
      </c>
      <c r="K656" s="16">
        <f>IF(I656="","",SUM(F656:H656))</f>
        <v/>
      </c>
      <c r="L656" s="14" t="n"/>
      <c r="M656" s="17" t="n"/>
      <c r="N656" s="18">
        <f>IF(COUNTA(A656,C656:H656,L656)=0,"",IF(NOT(ISNUMBER(A656)),"날짜를 확인하세요",IF(A656&gt;TODAY(),"오늘 이후 날짜예요",IF(COUNTIF($A$6:$A$1505,A656)&gt;1,"같은 날짜가 또 있어요",IF(COUNT(C656:H656)&lt;COUNTA(C656:H656),"금액에 글자가 있어요",IF(COUNTA(C656:H656)=0,"금액이 비었어요",IF(COUNTIF(C656:H656,"&lt;0")&gt;0,"금액이 0보다 작아요",IF(AND(L656&lt;&gt;"",OR(NOT(ISNUMBER(L656)),L656&lt;0,L656&lt;&gt;INT(N(L656)))),"손님 수를 확인하세요",""))))))))</f>
        <v/>
      </c>
      <c r="P656">
        <f>IF(I656="","",WEEKDAY(A656,2))</f>
        <v/>
      </c>
      <c r="Q656" s="19">
        <f>IF(I656="","",A656-WEEKDAY(A656,3))</f>
        <v/>
      </c>
    </row>
    <row r="657">
      <c r="A657" s="12" t="n"/>
      <c r="B657" s="13">
        <f>IF(ISNUMBER(A657),CHOOSE(WEEKDAY(A657),"일","월","화","수","목","금","토"),"")</f>
        <v/>
      </c>
      <c r="C657" s="14" t="n"/>
      <c r="D657" s="14" t="n"/>
      <c r="E657" s="14" t="n"/>
      <c r="F657" s="14" t="n"/>
      <c r="G657" s="14" t="n"/>
      <c r="H657" s="14" t="n"/>
      <c r="I657" s="15">
        <f>IF(OR(A657="",NOT(N657="")),"",SUM(C657:H657))</f>
        <v/>
      </c>
      <c r="J657" s="16">
        <f>IF(I657="","",SUM(C657:E657))</f>
        <v/>
      </c>
      <c r="K657" s="16">
        <f>IF(I657="","",SUM(F657:H657))</f>
        <v/>
      </c>
      <c r="L657" s="14" t="n"/>
      <c r="M657" s="17" t="n"/>
      <c r="N657" s="18">
        <f>IF(COUNTA(A657,C657:H657,L657)=0,"",IF(NOT(ISNUMBER(A657)),"날짜를 확인하세요",IF(A657&gt;TODAY(),"오늘 이후 날짜예요",IF(COUNTIF($A$6:$A$1505,A657)&gt;1,"같은 날짜가 또 있어요",IF(COUNT(C657:H657)&lt;COUNTA(C657:H657),"금액에 글자가 있어요",IF(COUNTA(C657:H657)=0,"금액이 비었어요",IF(COUNTIF(C657:H657,"&lt;0")&gt;0,"금액이 0보다 작아요",IF(AND(L657&lt;&gt;"",OR(NOT(ISNUMBER(L657)),L657&lt;0,L657&lt;&gt;INT(N(L657)))),"손님 수를 확인하세요",""))))))))</f>
        <v/>
      </c>
      <c r="P657">
        <f>IF(I657="","",WEEKDAY(A657,2))</f>
        <v/>
      </c>
      <c r="Q657" s="19">
        <f>IF(I657="","",A657-WEEKDAY(A657,3))</f>
        <v/>
      </c>
    </row>
    <row r="658">
      <c r="A658" s="12" t="n"/>
      <c r="B658" s="13">
        <f>IF(ISNUMBER(A658),CHOOSE(WEEKDAY(A658),"일","월","화","수","목","금","토"),"")</f>
        <v/>
      </c>
      <c r="C658" s="14" t="n"/>
      <c r="D658" s="14" t="n"/>
      <c r="E658" s="14" t="n"/>
      <c r="F658" s="14" t="n"/>
      <c r="G658" s="14" t="n"/>
      <c r="H658" s="14" t="n"/>
      <c r="I658" s="15">
        <f>IF(OR(A658="",NOT(N658="")),"",SUM(C658:H658))</f>
        <v/>
      </c>
      <c r="J658" s="16">
        <f>IF(I658="","",SUM(C658:E658))</f>
        <v/>
      </c>
      <c r="K658" s="16">
        <f>IF(I658="","",SUM(F658:H658))</f>
        <v/>
      </c>
      <c r="L658" s="14" t="n"/>
      <c r="M658" s="17" t="n"/>
      <c r="N658" s="18">
        <f>IF(COUNTA(A658,C658:H658,L658)=0,"",IF(NOT(ISNUMBER(A658)),"날짜를 확인하세요",IF(A658&gt;TODAY(),"오늘 이후 날짜예요",IF(COUNTIF($A$6:$A$1505,A658)&gt;1,"같은 날짜가 또 있어요",IF(COUNT(C658:H658)&lt;COUNTA(C658:H658),"금액에 글자가 있어요",IF(COUNTA(C658:H658)=0,"금액이 비었어요",IF(COUNTIF(C658:H658,"&lt;0")&gt;0,"금액이 0보다 작아요",IF(AND(L658&lt;&gt;"",OR(NOT(ISNUMBER(L658)),L658&lt;0,L658&lt;&gt;INT(N(L658)))),"손님 수를 확인하세요",""))))))))</f>
        <v/>
      </c>
      <c r="P658">
        <f>IF(I658="","",WEEKDAY(A658,2))</f>
        <v/>
      </c>
      <c r="Q658" s="19">
        <f>IF(I658="","",A658-WEEKDAY(A658,3))</f>
        <v/>
      </c>
    </row>
    <row r="659">
      <c r="A659" s="12" t="n"/>
      <c r="B659" s="13">
        <f>IF(ISNUMBER(A659),CHOOSE(WEEKDAY(A659),"일","월","화","수","목","금","토"),"")</f>
        <v/>
      </c>
      <c r="C659" s="14" t="n"/>
      <c r="D659" s="14" t="n"/>
      <c r="E659" s="14" t="n"/>
      <c r="F659" s="14" t="n"/>
      <c r="G659" s="14" t="n"/>
      <c r="H659" s="14" t="n"/>
      <c r="I659" s="15">
        <f>IF(OR(A659="",NOT(N659="")),"",SUM(C659:H659))</f>
        <v/>
      </c>
      <c r="J659" s="16">
        <f>IF(I659="","",SUM(C659:E659))</f>
        <v/>
      </c>
      <c r="K659" s="16">
        <f>IF(I659="","",SUM(F659:H659))</f>
        <v/>
      </c>
      <c r="L659" s="14" t="n"/>
      <c r="M659" s="17" t="n"/>
      <c r="N659" s="18">
        <f>IF(COUNTA(A659,C659:H659,L659)=0,"",IF(NOT(ISNUMBER(A659)),"날짜를 확인하세요",IF(A659&gt;TODAY(),"오늘 이후 날짜예요",IF(COUNTIF($A$6:$A$1505,A659)&gt;1,"같은 날짜가 또 있어요",IF(COUNT(C659:H659)&lt;COUNTA(C659:H659),"금액에 글자가 있어요",IF(COUNTA(C659:H659)=0,"금액이 비었어요",IF(COUNTIF(C659:H659,"&lt;0")&gt;0,"금액이 0보다 작아요",IF(AND(L659&lt;&gt;"",OR(NOT(ISNUMBER(L659)),L659&lt;0,L659&lt;&gt;INT(N(L659)))),"손님 수를 확인하세요",""))))))))</f>
        <v/>
      </c>
      <c r="P659">
        <f>IF(I659="","",WEEKDAY(A659,2))</f>
        <v/>
      </c>
      <c r="Q659" s="19">
        <f>IF(I659="","",A659-WEEKDAY(A659,3))</f>
        <v/>
      </c>
    </row>
    <row r="660">
      <c r="A660" s="12" t="n"/>
      <c r="B660" s="13">
        <f>IF(ISNUMBER(A660),CHOOSE(WEEKDAY(A660),"일","월","화","수","목","금","토"),"")</f>
        <v/>
      </c>
      <c r="C660" s="14" t="n"/>
      <c r="D660" s="14" t="n"/>
      <c r="E660" s="14" t="n"/>
      <c r="F660" s="14" t="n"/>
      <c r="G660" s="14" t="n"/>
      <c r="H660" s="14" t="n"/>
      <c r="I660" s="15">
        <f>IF(OR(A660="",NOT(N660="")),"",SUM(C660:H660))</f>
        <v/>
      </c>
      <c r="J660" s="16">
        <f>IF(I660="","",SUM(C660:E660))</f>
        <v/>
      </c>
      <c r="K660" s="16">
        <f>IF(I660="","",SUM(F660:H660))</f>
        <v/>
      </c>
      <c r="L660" s="14" t="n"/>
      <c r="M660" s="17" t="n"/>
      <c r="N660" s="18">
        <f>IF(COUNTA(A660,C660:H660,L660)=0,"",IF(NOT(ISNUMBER(A660)),"날짜를 확인하세요",IF(A660&gt;TODAY(),"오늘 이후 날짜예요",IF(COUNTIF($A$6:$A$1505,A660)&gt;1,"같은 날짜가 또 있어요",IF(COUNT(C660:H660)&lt;COUNTA(C660:H660),"금액에 글자가 있어요",IF(COUNTA(C660:H660)=0,"금액이 비었어요",IF(COUNTIF(C660:H660,"&lt;0")&gt;0,"금액이 0보다 작아요",IF(AND(L660&lt;&gt;"",OR(NOT(ISNUMBER(L660)),L660&lt;0,L660&lt;&gt;INT(N(L660)))),"손님 수를 확인하세요",""))))))))</f>
        <v/>
      </c>
      <c r="P660">
        <f>IF(I660="","",WEEKDAY(A660,2))</f>
        <v/>
      </c>
      <c r="Q660" s="19">
        <f>IF(I660="","",A660-WEEKDAY(A660,3))</f>
        <v/>
      </c>
    </row>
    <row r="661">
      <c r="A661" s="12" t="n"/>
      <c r="B661" s="13">
        <f>IF(ISNUMBER(A661),CHOOSE(WEEKDAY(A661),"일","월","화","수","목","금","토"),"")</f>
        <v/>
      </c>
      <c r="C661" s="14" t="n"/>
      <c r="D661" s="14" t="n"/>
      <c r="E661" s="14" t="n"/>
      <c r="F661" s="14" t="n"/>
      <c r="G661" s="14" t="n"/>
      <c r="H661" s="14" t="n"/>
      <c r="I661" s="15">
        <f>IF(OR(A661="",NOT(N661="")),"",SUM(C661:H661))</f>
        <v/>
      </c>
      <c r="J661" s="16">
        <f>IF(I661="","",SUM(C661:E661))</f>
        <v/>
      </c>
      <c r="K661" s="16">
        <f>IF(I661="","",SUM(F661:H661))</f>
        <v/>
      </c>
      <c r="L661" s="14" t="n"/>
      <c r="M661" s="17" t="n"/>
      <c r="N661" s="18">
        <f>IF(COUNTA(A661,C661:H661,L661)=0,"",IF(NOT(ISNUMBER(A661)),"날짜를 확인하세요",IF(A661&gt;TODAY(),"오늘 이후 날짜예요",IF(COUNTIF($A$6:$A$1505,A661)&gt;1,"같은 날짜가 또 있어요",IF(COUNT(C661:H661)&lt;COUNTA(C661:H661),"금액에 글자가 있어요",IF(COUNTA(C661:H661)=0,"금액이 비었어요",IF(COUNTIF(C661:H661,"&lt;0")&gt;0,"금액이 0보다 작아요",IF(AND(L661&lt;&gt;"",OR(NOT(ISNUMBER(L661)),L661&lt;0,L661&lt;&gt;INT(N(L661)))),"손님 수를 확인하세요",""))))))))</f>
        <v/>
      </c>
      <c r="P661">
        <f>IF(I661="","",WEEKDAY(A661,2))</f>
        <v/>
      </c>
      <c r="Q661" s="19">
        <f>IF(I661="","",A661-WEEKDAY(A661,3))</f>
        <v/>
      </c>
    </row>
    <row r="662">
      <c r="A662" s="12" t="n"/>
      <c r="B662" s="13">
        <f>IF(ISNUMBER(A662),CHOOSE(WEEKDAY(A662),"일","월","화","수","목","금","토"),"")</f>
        <v/>
      </c>
      <c r="C662" s="14" t="n"/>
      <c r="D662" s="14" t="n"/>
      <c r="E662" s="14" t="n"/>
      <c r="F662" s="14" t="n"/>
      <c r="G662" s="14" t="n"/>
      <c r="H662" s="14" t="n"/>
      <c r="I662" s="15">
        <f>IF(OR(A662="",NOT(N662="")),"",SUM(C662:H662))</f>
        <v/>
      </c>
      <c r="J662" s="16">
        <f>IF(I662="","",SUM(C662:E662))</f>
        <v/>
      </c>
      <c r="K662" s="16">
        <f>IF(I662="","",SUM(F662:H662))</f>
        <v/>
      </c>
      <c r="L662" s="14" t="n"/>
      <c r="M662" s="17" t="n"/>
      <c r="N662" s="18">
        <f>IF(COUNTA(A662,C662:H662,L662)=0,"",IF(NOT(ISNUMBER(A662)),"날짜를 확인하세요",IF(A662&gt;TODAY(),"오늘 이후 날짜예요",IF(COUNTIF($A$6:$A$1505,A662)&gt;1,"같은 날짜가 또 있어요",IF(COUNT(C662:H662)&lt;COUNTA(C662:H662),"금액에 글자가 있어요",IF(COUNTA(C662:H662)=0,"금액이 비었어요",IF(COUNTIF(C662:H662,"&lt;0")&gt;0,"금액이 0보다 작아요",IF(AND(L662&lt;&gt;"",OR(NOT(ISNUMBER(L662)),L662&lt;0,L662&lt;&gt;INT(N(L662)))),"손님 수를 확인하세요",""))))))))</f>
        <v/>
      </c>
      <c r="P662">
        <f>IF(I662="","",WEEKDAY(A662,2))</f>
        <v/>
      </c>
      <c r="Q662" s="19">
        <f>IF(I662="","",A662-WEEKDAY(A662,3))</f>
        <v/>
      </c>
    </row>
    <row r="663">
      <c r="A663" s="12" t="n"/>
      <c r="B663" s="13">
        <f>IF(ISNUMBER(A663),CHOOSE(WEEKDAY(A663),"일","월","화","수","목","금","토"),"")</f>
        <v/>
      </c>
      <c r="C663" s="14" t="n"/>
      <c r="D663" s="14" t="n"/>
      <c r="E663" s="14" t="n"/>
      <c r="F663" s="14" t="n"/>
      <c r="G663" s="14" t="n"/>
      <c r="H663" s="14" t="n"/>
      <c r="I663" s="15">
        <f>IF(OR(A663="",NOT(N663="")),"",SUM(C663:H663))</f>
        <v/>
      </c>
      <c r="J663" s="16">
        <f>IF(I663="","",SUM(C663:E663))</f>
        <v/>
      </c>
      <c r="K663" s="16">
        <f>IF(I663="","",SUM(F663:H663))</f>
        <v/>
      </c>
      <c r="L663" s="14" t="n"/>
      <c r="M663" s="17" t="n"/>
      <c r="N663" s="18">
        <f>IF(COUNTA(A663,C663:H663,L663)=0,"",IF(NOT(ISNUMBER(A663)),"날짜를 확인하세요",IF(A663&gt;TODAY(),"오늘 이후 날짜예요",IF(COUNTIF($A$6:$A$1505,A663)&gt;1,"같은 날짜가 또 있어요",IF(COUNT(C663:H663)&lt;COUNTA(C663:H663),"금액에 글자가 있어요",IF(COUNTA(C663:H663)=0,"금액이 비었어요",IF(COUNTIF(C663:H663,"&lt;0")&gt;0,"금액이 0보다 작아요",IF(AND(L663&lt;&gt;"",OR(NOT(ISNUMBER(L663)),L663&lt;0,L663&lt;&gt;INT(N(L663)))),"손님 수를 확인하세요",""))))))))</f>
        <v/>
      </c>
      <c r="P663">
        <f>IF(I663="","",WEEKDAY(A663,2))</f>
        <v/>
      </c>
      <c r="Q663" s="19">
        <f>IF(I663="","",A663-WEEKDAY(A663,3))</f>
        <v/>
      </c>
    </row>
    <row r="664">
      <c r="A664" s="12" t="n"/>
      <c r="B664" s="13">
        <f>IF(ISNUMBER(A664),CHOOSE(WEEKDAY(A664),"일","월","화","수","목","금","토"),"")</f>
        <v/>
      </c>
      <c r="C664" s="14" t="n"/>
      <c r="D664" s="14" t="n"/>
      <c r="E664" s="14" t="n"/>
      <c r="F664" s="14" t="n"/>
      <c r="G664" s="14" t="n"/>
      <c r="H664" s="14" t="n"/>
      <c r="I664" s="15">
        <f>IF(OR(A664="",NOT(N664="")),"",SUM(C664:H664))</f>
        <v/>
      </c>
      <c r="J664" s="16">
        <f>IF(I664="","",SUM(C664:E664))</f>
        <v/>
      </c>
      <c r="K664" s="16">
        <f>IF(I664="","",SUM(F664:H664))</f>
        <v/>
      </c>
      <c r="L664" s="14" t="n"/>
      <c r="M664" s="17" t="n"/>
      <c r="N664" s="18">
        <f>IF(COUNTA(A664,C664:H664,L664)=0,"",IF(NOT(ISNUMBER(A664)),"날짜를 확인하세요",IF(A664&gt;TODAY(),"오늘 이후 날짜예요",IF(COUNTIF($A$6:$A$1505,A664)&gt;1,"같은 날짜가 또 있어요",IF(COUNT(C664:H664)&lt;COUNTA(C664:H664),"금액에 글자가 있어요",IF(COUNTA(C664:H664)=0,"금액이 비었어요",IF(COUNTIF(C664:H664,"&lt;0")&gt;0,"금액이 0보다 작아요",IF(AND(L664&lt;&gt;"",OR(NOT(ISNUMBER(L664)),L664&lt;0,L664&lt;&gt;INT(N(L664)))),"손님 수를 확인하세요",""))))))))</f>
        <v/>
      </c>
      <c r="P664">
        <f>IF(I664="","",WEEKDAY(A664,2))</f>
        <v/>
      </c>
      <c r="Q664" s="19">
        <f>IF(I664="","",A664-WEEKDAY(A664,3))</f>
        <v/>
      </c>
    </row>
    <row r="665">
      <c r="A665" s="12" t="n"/>
      <c r="B665" s="13">
        <f>IF(ISNUMBER(A665),CHOOSE(WEEKDAY(A665),"일","월","화","수","목","금","토"),"")</f>
        <v/>
      </c>
      <c r="C665" s="14" t="n"/>
      <c r="D665" s="14" t="n"/>
      <c r="E665" s="14" t="n"/>
      <c r="F665" s="14" t="n"/>
      <c r="G665" s="14" t="n"/>
      <c r="H665" s="14" t="n"/>
      <c r="I665" s="15">
        <f>IF(OR(A665="",NOT(N665="")),"",SUM(C665:H665))</f>
        <v/>
      </c>
      <c r="J665" s="16">
        <f>IF(I665="","",SUM(C665:E665))</f>
        <v/>
      </c>
      <c r="K665" s="16">
        <f>IF(I665="","",SUM(F665:H665))</f>
        <v/>
      </c>
      <c r="L665" s="14" t="n"/>
      <c r="M665" s="17" t="n"/>
      <c r="N665" s="18">
        <f>IF(COUNTA(A665,C665:H665,L665)=0,"",IF(NOT(ISNUMBER(A665)),"날짜를 확인하세요",IF(A665&gt;TODAY(),"오늘 이후 날짜예요",IF(COUNTIF($A$6:$A$1505,A665)&gt;1,"같은 날짜가 또 있어요",IF(COUNT(C665:H665)&lt;COUNTA(C665:H665),"금액에 글자가 있어요",IF(COUNTA(C665:H665)=0,"금액이 비었어요",IF(COUNTIF(C665:H665,"&lt;0")&gt;0,"금액이 0보다 작아요",IF(AND(L665&lt;&gt;"",OR(NOT(ISNUMBER(L665)),L665&lt;0,L665&lt;&gt;INT(N(L665)))),"손님 수를 확인하세요",""))))))))</f>
        <v/>
      </c>
      <c r="P665">
        <f>IF(I665="","",WEEKDAY(A665,2))</f>
        <v/>
      </c>
      <c r="Q665" s="19">
        <f>IF(I665="","",A665-WEEKDAY(A665,3))</f>
        <v/>
      </c>
    </row>
    <row r="666">
      <c r="A666" s="12" t="n"/>
      <c r="B666" s="13">
        <f>IF(ISNUMBER(A666),CHOOSE(WEEKDAY(A666),"일","월","화","수","목","금","토"),"")</f>
        <v/>
      </c>
      <c r="C666" s="14" t="n"/>
      <c r="D666" s="14" t="n"/>
      <c r="E666" s="14" t="n"/>
      <c r="F666" s="14" t="n"/>
      <c r="G666" s="14" t="n"/>
      <c r="H666" s="14" t="n"/>
      <c r="I666" s="15">
        <f>IF(OR(A666="",NOT(N666="")),"",SUM(C666:H666))</f>
        <v/>
      </c>
      <c r="J666" s="16">
        <f>IF(I666="","",SUM(C666:E666))</f>
        <v/>
      </c>
      <c r="K666" s="16">
        <f>IF(I666="","",SUM(F666:H666))</f>
        <v/>
      </c>
      <c r="L666" s="14" t="n"/>
      <c r="M666" s="17" t="n"/>
      <c r="N666" s="18">
        <f>IF(COUNTA(A666,C666:H666,L666)=0,"",IF(NOT(ISNUMBER(A666)),"날짜를 확인하세요",IF(A666&gt;TODAY(),"오늘 이후 날짜예요",IF(COUNTIF($A$6:$A$1505,A666)&gt;1,"같은 날짜가 또 있어요",IF(COUNT(C666:H666)&lt;COUNTA(C666:H666),"금액에 글자가 있어요",IF(COUNTA(C666:H666)=0,"금액이 비었어요",IF(COUNTIF(C666:H666,"&lt;0")&gt;0,"금액이 0보다 작아요",IF(AND(L666&lt;&gt;"",OR(NOT(ISNUMBER(L666)),L666&lt;0,L666&lt;&gt;INT(N(L666)))),"손님 수를 확인하세요",""))))))))</f>
        <v/>
      </c>
      <c r="P666">
        <f>IF(I666="","",WEEKDAY(A666,2))</f>
        <v/>
      </c>
      <c r="Q666" s="19">
        <f>IF(I666="","",A666-WEEKDAY(A666,3))</f>
        <v/>
      </c>
    </row>
    <row r="667">
      <c r="A667" s="12" t="n"/>
      <c r="B667" s="13">
        <f>IF(ISNUMBER(A667),CHOOSE(WEEKDAY(A667),"일","월","화","수","목","금","토"),"")</f>
        <v/>
      </c>
      <c r="C667" s="14" t="n"/>
      <c r="D667" s="14" t="n"/>
      <c r="E667" s="14" t="n"/>
      <c r="F667" s="14" t="n"/>
      <c r="G667" s="14" t="n"/>
      <c r="H667" s="14" t="n"/>
      <c r="I667" s="15">
        <f>IF(OR(A667="",NOT(N667="")),"",SUM(C667:H667))</f>
        <v/>
      </c>
      <c r="J667" s="16">
        <f>IF(I667="","",SUM(C667:E667))</f>
        <v/>
      </c>
      <c r="K667" s="16">
        <f>IF(I667="","",SUM(F667:H667))</f>
        <v/>
      </c>
      <c r="L667" s="14" t="n"/>
      <c r="M667" s="17" t="n"/>
      <c r="N667" s="18">
        <f>IF(COUNTA(A667,C667:H667,L667)=0,"",IF(NOT(ISNUMBER(A667)),"날짜를 확인하세요",IF(A667&gt;TODAY(),"오늘 이후 날짜예요",IF(COUNTIF($A$6:$A$1505,A667)&gt;1,"같은 날짜가 또 있어요",IF(COUNT(C667:H667)&lt;COUNTA(C667:H667),"금액에 글자가 있어요",IF(COUNTA(C667:H667)=0,"금액이 비었어요",IF(COUNTIF(C667:H667,"&lt;0")&gt;0,"금액이 0보다 작아요",IF(AND(L667&lt;&gt;"",OR(NOT(ISNUMBER(L667)),L667&lt;0,L667&lt;&gt;INT(N(L667)))),"손님 수를 확인하세요",""))))))))</f>
        <v/>
      </c>
      <c r="P667">
        <f>IF(I667="","",WEEKDAY(A667,2))</f>
        <v/>
      </c>
      <c r="Q667" s="19">
        <f>IF(I667="","",A667-WEEKDAY(A667,3))</f>
        <v/>
      </c>
    </row>
    <row r="668">
      <c r="A668" s="12" t="n"/>
      <c r="B668" s="13">
        <f>IF(ISNUMBER(A668),CHOOSE(WEEKDAY(A668),"일","월","화","수","목","금","토"),"")</f>
        <v/>
      </c>
      <c r="C668" s="14" t="n"/>
      <c r="D668" s="14" t="n"/>
      <c r="E668" s="14" t="n"/>
      <c r="F668" s="14" t="n"/>
      <c r="G668" s="14" t="n"/>
      <c r="H668" s="14" t="n"/>
      <c r="I668" s="15">
        <f>IF(OR(A668="",NOT(N668="")),"",SUM(C668:H668))</f>
        <v/>
      </c>
      <c r="J668" s="16">
        <f>IF(I668="","",SUM(C668:E668))</f>
        <v/>
      </c>
      <c r="K668" s="16">
        <f>IF(I668="","",SUM(F668:H668))</f>
        <v/>
      </c>
      <c r="L668" s="14" t="n"/>
      <c r="M668" s="17" t="n"/>
      <c r="N668" s="18">
        <f>IF(COUNTA(A668,C668:H668,L668)=0,"",IF(NOT(ISNUMBER(A668)),"날짜를 확인하세요",IF(A668&gt;TODAY(),"오늘 이후 날짜예요",IF(COUNTIF($A$6:$A$1505,A668)&gt;1,"같은 날짜가 또 있어요",IF(COUNT(C668:H668)&lt;COUNTA(C668:H668),"금액에 글자가 있어요",IF(COUNTA(C668:H668)=0,"금액이 비었어요",IF(COUNTIF(C668:H668,"&lt;0")&gt;0,"금액이 0보다 작아요",IF(AND(L668&lt;&gt;"",OR(NOT(ISNUMBER(L668)),L668&lt;0,L668&lt;&gt;INT(N(L668)))),"손님 수를 확인하세요",""))))))))</f>
        <v/>
      </c>
      <c r="P668">
        <f>IF(I668="","",WEEKDAY(A668,2))</f>
        <v/>
      </c>
      <c r="Q668" s="19">
        <f>IF(I668="","",A668-WEEKDAY(A668,3))</f>
        <v/>
      </c>
    </row>
    <row r="669">
      <c r="A669" s="12" t="n"/>
      <c r="B669" s="13">
        <f>IF(ISNUMBER(A669),CHOOSE(WEEKDAY(A669),"일","월","화","수","목","금","토"),"")</f>
        <v/>
      </c>
      <c r="C669" s="14" t="n"/>
      <c r="D669" s="14" t="n"/>
      <c r="E669" s="14" t="n"/>
      <c r="F669" s="14" t="n"/>
      <c r="G669" s="14" t="n"/>
      <c r="H669" s="14" t="n"/>
      <c r="I669" s="15">
        <f>IF(OR(A669="",NOT(N669="")),"",SUM(C669:H669))</f>
        <v/>
      </c>
      <c r="J669" s="16">
        <f>IF(I669="","",SUM(C669:E669))</f>
        <v/>
      </c>
      <c r="K669" s="16">
        <f>IF(I669="","",SUM(F669:H669))</f>
        <v/>
      </c>
      <c r="L669" s="14" t="n"/>
      <c r="M669" s="17" t="n"/>
      <c r="N669" s="18">
        <f>IF(COUNTA(A669,C669:H669,L669)=0,"",IF(NOT(ISNUMBER(A669)),"날짜를 확인하세요",IF(A669&gt;TODAY(),"오늘 이후 날짜예요",IF(COUNTIF($A$6:$A$1505,A669)&gt;1,"같은 날짜가 또 있어요",IF(COUNT(C669:H669)&lt;COUNTA(C669:H669),"금액에 글자가 있어요",IF(COUNTA(C669:H669)=0,"금액이 비었어요",IF(COUNTIF(C669:H669,"&lt;0")&gt;0,"금액이 0보다 작아요",IF(AND(L669&lt;&gt;"",OR(NOT(ISNUMBER(L669)),L669&lt;0,L669&lt;&gt;INT(N(L669)))),"손님 수를 확인하세요",""))))))))</f>
        <v/>
      </c>
      <c r="P669">
        <f>IF(I669="","",WEEKDAY(A669,2))</f>
        <v/>
      </c>
      <c r="Q669" s="19">
        <f>IF(I669="","",A669-WEEKDAY(A669,3))</f>
        <v/>
      </c>
    </row>
    <row r="670">
      <c r="A670" s="12" t="n"/>
      <c r="B670" s="13">
        <f>IF(ISNUMBER(A670),CHOOSE(WEEKDAY(A670),"일","월","화","수","목","금","토"),"")</f>
        <v/>
      </c>
      <c r="C670" s="14" t="n"/>
      <c r="D670" s="14" t="n"/>
      <c r="E670" s="14" t="n"/>
      <c r="F670" s="14" t="n"/>
      <c r="G670" s="14" t="n"/>
      <c r="H670" s="14" t="n"/>
      <c r="I670" s="15">
        <f>IF(OR(A670="",NOT(N670="")),"",SUM(C670:H670))</f>
        <v/>
      </c>
      <c r="J670" s="16">
        <f>IF(I670="","",SUM(C670:E670))</f>
        <v/>
      </c>
      <c r="K670" s="16">
        <f>IF(I670="","",SUM(F670:H670))</f>
        <v/>
      </c>
      <c r="L670" s="14" t="n"/>
      <c r="M670" s="17" t="n"/>
      <c r="N670" s="18">
        <f>IF(COUNTA(A670,C670:H670,L670)=0,"",IF(NOT(ISNUMBER(A670)),"날짜를 확인하세요",IF(A670&gt;TODAY(),"오늘 이후 날짜예요",IF(COUNTIF($A$6:$A$1505,A670)&gt;1,"같은 날짜가 또 있어요",IF(COUNT(C670:H670)&lt;COUNTA(C670:H670),"금액에 글자가 있어요",IF(COUNTA(C670:H670)=0,"금액이 비었어요",IF(COUNTIF(C670:H670,"&lt;0")&gt;0,"금액이 0보다 작아요",IF(AND(L670&lt;&gt;"",OR(NOT(ISNUMBER(L670)),L670&lt;0,L670&lt;&gt;INT(N(L670)))),"손님 수를 확인하세요",""))))))))</f>
        <v/>
      </c>
      <c r="P670">
        <f>IF(I670="","",WEEKDAY(A670,2))</f>
        <v/>
      </c>
      <c r="Q670" s="19">
        <f>IF(I670="","",A670-WEEKDAY(A670,3))</f>
        <v/>
      </c>
    </row>
    <row r="671">
      <c r="A671" s="12" t="n"/>
      <c r="B671" s="13">
        <f>IF(ISNUMBER(A671),CHOOSE(WEEKDAY(A671),"일","월","화","수","목","금","토"),"")</f>
        <v/>
      </c>
      <c r="C671" s="14" t="n"/>
      <c r="D671" s="14" t="n"/>
      <c r="E671" s="14" t="n"/>
      <c r="F671" s="14" t="n"/>
      <c r="G671" s="14" t="n"/>
      <c r="H671" s="14" t="n"/>
      <c r="I671" s="15">
        <f>IF(OR(A671="",NOT(N671="")),"",SUM(C671:H671))</f>
        <v/>
      </c>
      <c r="J671" s="16">
        <f>IF(I671="","",SUM(C671:E671))</f>
        <v/>
      </c>
      <c r="K671" s="16">
        <f>IF(I671="","",SUM(F671:H671))</f>
        <v/>
      </c>
      <c r="L671" s="14" t="n"/>
      <c r="M671" s="17" t="n"/>
      <c r="N671" s="18">
        <f>IF(COUNTA(A671,C671:H671,L671)=0,"",IF(NOT(ISNUMBER(A671)),"날짜를 확인하세요",IF(A671&gt;TODAY(),"오늘 이후 날짜예요",IF(COUNTIF($A$6:$A$1505,A671)&gt;1,"같은 날짜가 또 있어요",IF(COUNT(C671:H671)&lt;COUNTA(C671:H671),"금액에 글자가 있어요",IF(COUNTA(C671:H671)=0,"금액이 비었어요",IF(COUNTIF(C671:H671,"&lt;0")&gt;0,"금액이 0보다 작아요",IF(AND(L671&lt;&gt;"",OR(NOT(ISNUMBER(L671)),L671&lt;0,L671&lt;&gt;INT(N(L671)))),"손님 수를 확인하세요",""))))))))</f>
        <v/>
      </c>
      <c r="P671">
        <f>IF(I671="","",WEEKDAY(A671,2))</f>
        <v/>
      </c>
      <c r="Q671" s="19">
        <f>IF(I671="","",A671-WEEKDAY(A671,3))</f>
        <v/>
      </c>
    </row>
    <row r="672">
      <c r="A672" s="12" t="n"/>
      <c r="B672" s="13">
        <f>IF(ISNUMBER(A672),CHOOSE(WEEKDAY(A672),"일","월","화","수","목","금","토"),"")</f>
        <v/>
      </c>
      <c r="C672" s="14" t="n"/>
      <c r="D672" s="14" t="n"/>
      <c r="E672" s="14" t="n"/>
      <c r="F672" s="14" t="n"/>
      <c r="G672" s="14" t="n"/>
      <c r="H672" s="14" t="n"/>
      <c r="I672" s="15">
        <f>IF(OR(A672="",NOT(N672="")),"",SUM(C672:H672))</f>
        <v/>
      </c>
      <c r="J672" s="16">
        <f>IF(I672="","",SUM(C672:E672))</f>
        <v/>
      </c>
      <c r="K672" s="16">
        <f>IF(I672="","",SUM(F672:H672))</f>
        <v/>
      </c>
      <c r="L672" s="14" t="n"/>
      <c r="M672" s="17" t="n"/>
      <c r="N672" s="18">
        <f>IF(COUNTA(A672,C672:H672,L672)=0,"",IF(NOT(ISNUMBER(A672)),"날짜를 확인하세요",IF(A672&gt;TODAY(),"오늘 이후 날짜예요",IF(COUNTIF($A$6:$A$1505,A672)&gt;1,"같은 날짜가 또 있어요",IF(COUNT(C672:H672)&lt;COUNTA(C672:H672),"금액에 글자가 있어요",IF(COUNTA(C672:H672)=0,"금액이 비었어요",IF(COUNTIF(C672:H672,"&lt;0")&gt;0,"금액이 0보다 작아요",IF(AND(L672&lt;&gt;"",OR(NOT(ISNUMBER(L672)),L672&lt;0,L672&lt;&gt;INT(N(L672)))),"손님 수를 확인하세요",""))))))))</f>
        <v/>
      </c>
      <c r="P672">
        <f>IF(I672="","",WEEKDAY(A672,2))</f>
        <v/>
      </c>
      <c r="Q672" s="19">
        <f>IF(I672="","",A672-WEEKDAY(A672,3))</f>
        <v/>
      </c>
    </row>
    <row r="673">
      <c r="A673" s="12" t="n"/>
      <c r="B673" s="13">
        <f>IF(ISNUMBER(A673),CHOOSE(WEEKDAY(A673),"일","월","화","수","목","금","토"),"")</f>
        <v/>
      </c>
      <c r="C673" s="14" t="n"/>
      <c r="D673" s="14" t="n"/>
      <c r="E673" s="14" t="n"/>
      <c r="F673" s="14" t="n"/>
      <c r="G673" s="14" t="n"/>
      <c r="H673" s="14" t="n"/>
      <c r="I673" s="15">
        <f>IF(OR(A673="",NOT(N673="")),"",SUM(C673:H673))</f>
        <v/>
      </c>
      <c r="J673" s="16">
        <f>IF(I673="","",SUM(C673:E673))</f>
        <v/>
      </c>
      <c r="K673" s="16">
        <f>IF(I673="","",SUM(F673:H673))</f>
        <v/>
      </c>
      <c r="L673" s="14" t="n"/>
      <c r="M673" s="17" t="n"/>
      <c r="N673" s="18">
        <f>IF(COUNTA(A673,C673:H673,L673)=0,"",IF(NOT(ISNUMBER(A673)),"날짜를 확인하세요",IF(A673&gt;TODAY(),"오늘 이후 날짜예요",IF(COUNTIF($A$6:$A$1505,A673)&gt;1,"같은 날짜가 또 있어요",IF(COUNT(C673:H673)&lt;COUNTA(C673:H673),"금액에 글자가 있어요",IF(COUNTA(C673:H673)=0,"금액이 비었어요",IF(COUNTIF(C673:H673,"&lt;0")&gt;0,"금액이 0보다 작아요",IF(AND(L673&lt;&gt;"",OR(NOT(ISNUMBER(L673)),L673&lt;0,L673&lt;&gt;INT(N(L673)))),"손님 수를 확인하세요",""))))))))</f>
        <v/>
      </c>
      <c r="P673">
        <f>IF(I673="","",WEEKDAY(A673,2))</f>
        <v/>
      </c>
      <c r="Q673" s="19">
        <f>IF(I673="","",A673-WEEKDAY(A673,3))</f>
        <v/>
      </c>
    </row>
    <row r="674">
      <c r="A674" s="12" t="n"/>
      <c r="B674" s="13">
        <f>IF(ISNUMBER(A674),CHOOSE(WEEKDAY(A674),"일","월","화","수","목","금","토"),"")</f>
        <v/>
      </c>
      <c r="C674" s="14" t="n"/>
      <c r="D674" s="14" t="n"/>
      <c r="E674" s="14" t="n"/>
      <c r="F674" s="14" t="n"/>
      <c r="G674" s="14" t="n"/>
      <c r="H674" s="14" t="n"/>
      <c r="I674" s="15">
        <f>IF(OR(A674="",NOT(N674="")),"",SUM(C674:H674))</f>
        <v/>
      </c>
      <c r="J674" s="16">
        <f>IF(I674="","",SUM(C674:E674))</f>
        <v/>
      </c>
      <c r="K674" s="16">
        <f>IF(I674="","",SUM(F674:H674))</f>
        <v/>
      </c>
      <c r="L674" s="14" t="n"/>
      <c r="M674" s="17" t="n"/>
      <c r="N674" s="18">
        <f>IF(COUNTA(A674,C674:H674,L674)=0,"",IF(NOT(ISNUMBER(A674)),"날짜를 확인하세요",IF(A674&gt;TODAY(),"오늘 이후 날짜예요",IF(COUNTIF($A$6:$A$1505,A674)&gt;1,"같은 날짜가 또 있어요",IF(COUNT(C674:H674)&lt;COUNTA(C674:H674),"금액에 글자가 있어요",IF(COUNTA(C674:H674)=0,"금액이 비었어요",IF(COUNTIF(C674:H674,"&lt;0")&gt;0,"금액이 0보다 작아요",IF(AND(L674&lt;&gt;"",OR(NOT(ISNUMBER(L674)),L674&lt;0,L674&lt;&gt;INT(N(L674)))),"손님 수를 확인하세요",""))))))))</f>
        <v/>
      </c>
      <c r="P674">
        <f>IF(I674="","",WEEKDAY(A674,2))</f>
        <v/>
      </c>
      <c r="Q674" s="19">
        <f>IF(I674="","",A674-WEEKDAY(A674,3))</f>
        <v/>
      </c>
    </row>
    <row r="675">
      <c r="A675" s="12" t="n"/>
      <c r="B675" s="13">
        <f>IF(ISNUMBER(A675),CHOOSE(WEEKDAY(A675),"일","월","화","수","목","금","토"),"")</f>
        <v/>
      </c>
      <c r="C675" s="14" t="n"/>
      <c r="D675" s="14" t="n"/>
      <c r="E675" s="14" t="n"/>
      <c r="F675" s="14" t="n"/>
      <c r="G675" s="14" t="n"/>
      <c r="H675" s="14" t="n"/>
      <c r="I675" s="15">
        <f>IF(OR(A675="",NOT(N675="")),"",SUM(C675:H675))</f>
        <v/>
      </c>
      <c r="J675" s="16">
        <f>IF(I675="","",SUM(C675:E675))</f>
        <v/>
      </c>
      <c r="K675" s="16">
        <f>IF(I675="","",SUM(F675:H675))</f>
        <v/>
      </c>
      <c r="L675" s="14" t="n"/>
      <c r="M675" s="17" t="n"/>
      <c r="N675" s="18">
        <f>IF(COUNTA(A675,C675:H675,L675)=0,"",IF(NOT(ISNUMBER(A675)),"날짜를 확인하세요",IF(A675&gt;TODAY(),"오늘 이후 날짜예요",IF(COUNTIF($A$6:$A$1505,A675)&gt;1,"같은 날짜가 또 있어요",IF(COUNT(C675:H675)&lt;COUNTA(C675:H675),"금액에 글자가 있어요",IF(COUNTA(C675:H675)=0,"금액이 비었어요",IF(COUNTIF(C675:H675,"&lt;0")&gt;0,"금액이 0보다 작아요",IF(AND(L675&lt;&gt;"",OR(NOT(ISNUMBER(L675)),L675&lt;0,L675&lt;&gt;INT(N(L675)))),"손님 수를 확인하세요",""))))))))</f>
        <v/>
      </c>
      <c r="P675">
        <f>IF(I675="","",WEEKDAY(A675,2))</f>
        <v/>
      </c>
      <c r="Q675" s="19">
        <f>IF(I675="","",A675-WEEKDAY(A675,3))</f>
        <v/>
      </c>
    </row>
    <row r="676">
      <c r="A676" s="12" t="n"/>
      <c r="B676" s="13">
        <f>IF(ISNUMBER(A676),CHOOSE(WEEKDAY(A676),"일","월","화","수","목","금","토"),"")</f>
        <v/>
      </c>
      <c r="C676" s="14" t="n"/>
      <c r="D676" s="14" t="n"/>
      <c r="E676" s="14" t="n"/>
      <c r="F676" s="14" t="n"/>
      <c r="G676" s="14" t="n"/>
      <c r="H676" s="14" t="n"/>
      <c r="I676" s="15">
        <f>IF(OR(A676="",NOT(N676="")),"",SUM(C676:H676))</f>
        <v/>
      </c>
      <c r="J676" s="16">
        <f>IF(I676="","",SUM(C676:E676))</f>
        <v/>
      </c>
      <c r="K676" s="16">
        <f>IF(I676="","",SUM(F676:H676))</f>
        <v/>
      </c>
      <c r="L676" s="14" t="n"/>
      <c r="M676" s="17" t="n"/>
      <c r="N676" s="18">
        <f>IF(COUNTA(A676,C676:H676,L676)=0,"",IF(NOT(ISNUMBER(A676)),"날짜를 확인하세요",IF(A676&gt;TODAY(),"오늘 이후 날짜예요",IF(COUNTIF($A$6:$A$1505,A676)&gt;1,"같은 날짜가 또 있어요",IF(COUNT(C676:H676)&lt;COUNTA(C676:H676),"금액에 글자가 있어요",IF(COUNTA(C676:H676)=0,"금액이 비었어요",IF(COUNTIF(C676:H676,"&lt;0")&gt;0,"금액이 0보다 작아요",IF(AND(L676&lt;&gt;"",OR(NOT(ISNUMBER(L676)),L676&lt;0,L676&lt;&gt;INT(N(L676)))),"손님 수를 확인하세요",""))))))))</f>
        <v/>
      </c>
      <c r="P676">
        <f>IF(I676="","",WEEKDAY(A676,2))</f>
        <v/>
      </c>
      <c r="Q676" s="19">
        <f>IF(I676="","",A676-WEEKDAY(A676,3))</f>
        <v/>
      </c>
    </row>
    <row r="677">
      <c r="A677" s="12" t="n"/>
      <c r="B677" s="13">
        <f>IF(ISNUMBER(A677),CHOOSE(WEEKDAY(A677),"일","월","화","수","목","금","토"),"")</f>
        <v/>
      </c>
      <c r="C677" s="14" t="n"/>
      <c r="D677" s="14" t="n"/>
      <c r="E677" s="14" t="n"/>
      <c r="F677" s="14" t="n"/>
      <c r="G677" s="14" t="n"/>
      <c r="H677" s="14" t="n"/>
      <c r="I677" s="15">
        <f>IF(OR(A677="",NOT(N677="")),"",SUM(C677:H677))</f>
        <v/>
      </c>
      <c r="J677" s="16">
        <f>IF(I677="","",SUM(C677:E677))</f>
        <v/>
      </c>
      <c r="K677" s="16">
        <f>IF(I677="","",SUM(F677:H677))</f>
        <v/>
      </c>
      <c r="L677" s="14" t="n"/>
      <c r="M677" s="17" t="n"/>
      <c r="N677" s="18">
        <f>IF(COUNTA(A677,C677:H677,L677)=0,"",IF(NOT(ISNUMBER(A677)),"날짜를 확인하세요",IF(A677&gt;TODAY(),"오늘 이후 날짜예요",IF(COUNTIF($A$6:$A$1505,A677)&gt;1,"같은 날짜가 또 있어요",IF(COUNT(C677:H677)&lt;COUNTA(C677:H677),"금액에 글자가 있어요",IF(COUNTA(C677:H677)=0,"금액이 비었어요",IF(COUNTIF(C677:H677,"&lt;0")&gt;0,"금액이 0보다 작아요",IF(AND(L677&lt;&gt;"",OR(NOT(ISNUMBER(L677)),L677&lt;0,L677&lt;&gt;INT(N(L677)))),"손님 수를 확인하세요",""))))))))</f>
        <v/>
      </c>
      <c r="P677">
        <f>IF(I677="","",WEEKDAY(A677,2))</f>
        <v/>
      </c>
      <c r="Q677" s="19">
        <f>IF(I677="","",A677-WEEKDAY(A677,3))</f>
        <v/>
      </c>
    </row>
    <row r="678">
      <c r="A678" s="12" t="n"/>
      <c r="B678" s="13">
        <f>IF(ISNUMBER(A678),CHOOSE(WEEKDAY(A678),"일","월","화","수","목","금","토"),"")</f>
        <v/>
      </c>
      <c r="C678" s="14" t="n"/>
      <c r="D678" s="14" t="n"/>
      <c r="E678" s="14" t="n"/>
      <c r="F678" s="14" t="n"/>
      <c r="G678" s="14" t="n"/>
      <c r="H678" s="14" t="n"/>
      <c r="I678" s="15">
        <f>IF(OR(A678="",NOT(N678="")),"",SUM(C678:H678))</f>
        <v/>
      </c>
      <c r="J678" s="16">
        <f>IF(I678="","",SUM(C678:E678))</f>
        <v/>
      </c>
      <c r="K678" s="16">
        <f>IF(I678="","",SUM(F678:H678))</f>
        <v/>
      </c>
      <c r="L678" s="14" t="n"/>
      <c r="M678" s="17" t="n"/>
      <c r="N678" s="18">
        <f>IF(COUNTA(A678,C678:H678,L678)=0,"",IF(NOT(ISNUMBER(A678)),"날짜를 확인하세요",IF(A678&gt;TODAY(),"오늘 이후 날짜예요",IF(COUNTIF($A$6:$A$1505,A678)&gt;1,"같은 날짜가 또 있어요",IF(COUNT(C678:H678)&lt;COUNTA(C678:H678),"금액에 글자가 있어요",IF(COUNTA(C678:H678)=0,"금액이 비었어요",IF(COUNTIF(C678:H678,"&lt;0")&gt;0,"금액이 0보다 작아요",IF(AND(L678&lt;&gt;"",OR(NOT(ISNUMBER(L678)),L678&lt;0,L678&lt;&gt;INT(N(L678)))),"손님 수를 확인하세요",""))))))))</f>
        <v/>
      </c>
      <c r="P678">
        <f>IF(I678="","",WEEKDAY(A678,2))</f>
        <v/>
      </c>
      <c r="Q678" s="19">
        <f>IF(I678="","",A678-WEEKDAY(A678,3))</f>
        <v/>
      </c>
    </row>
    <row r="679">
      <c r="A679" s="12" t="n"/>
      <c r="B679" s="13">
        <f>IF(ISNUMBER(A679),CHOOSE(WEEKDAY(A679),"일","월","화","수","목","금","토"),"")</f>
        <v/>
      </c>
      <c r="C679" s="14" t="n"/>
      <c r="D679" s="14" t="n"/>
      <c r="E679" s="14" t="n"/>
      <c r="F679" s="14" t="n"/>
      <c r="G679" s="14" t="n"/>
      <c r="H679" s="14" t="n"/>
      <c r="I679" s="15">
        <f>IF(OR(A679="",NOT(N679="")),"",SUM(C679:H679))</f>
        <v/>
      </c>
      <c r="J679" s="16">
        <f>IF(I679="","",SUM(C679:E679))</f>
        <v/>
      </c>
      <c r="K679" s="16">
        <f>IF(I679="","",SUM(F679:H679))</f>
        <v/>
      </c>
      <c r="L679" s="14" t="n"/>
      <c r="M679" s="17" t="n"/>
      <c r="N679" s="18">
        <f>IF(COUNTA(A679,C679:H679,L679)=0,"",IF(NOT(ISNUMBER(A679)),"날짜를 확인하세요",IF(A679&gt;TODAY(),"오늘 이후 날짜예요",IF(COUNTIF($A$6:$A$1505,A679)&gt;1,"같은 날짜가 또 있어요",IF(COUNT(C679:H679)&lt;COUNTA(C679:H679),"금액에 글자가 있어요",IF(COUNTA(C679:H679)=0,"금액이 비었어요",IF(COUNTIF(C679:H679,"&lt;0")&gt;0,"금액이 0보다 작아요",IF(AND(L679&lt;&gt;"",OR(NOT(ISNUMBER(L679)),L679&lt;0,L679&lt;&gt;INT(N(L679)))),"손님 수를 확인하세요",""))))))))</f>
        <v/>
      </c>
      <c r="P679">
        <f>IF(I679="","",WEEKDAY(A679,2))</f>
        <v/>
      </c>
      <c r="Q679" s="19">
        <f>IF(I679="","",A679-WEEKDAY(A679,3))</f>
        <v/>
      </c>
    </row>
    <row r="680">
      <c r="A680" s="12" t="n"/>
      <c r="B680" s="13">
        <f>IF(ISNUMBER(A680),CHOOSE(WEEKDAY(A680),"일","월","화","수","목","금","토"),"")</f>
        <v/>
      </c>
      <c r="C680" s="14" t="n"/>
      <c r="D680" s="14" t="n"/>
      <c r="E680" s="14" t="n"/>
      <c r="F680" s="14" t="n"/>
      <c r="G680" s="14" t="n"/>
      <c r="H680" s="14" t="n"/>
      <c r="I680" s="15">
        <f>IF(OR(A680="",NOT(N680="")),"",SUM(C680:H680))</f>
        <v/>
      </c>
      <c r="J680" s="16">
        <f>IF(I680="","",SUM(C680:E680))</f>
        <v/>
      </c>
      <c r="K680" s="16">
        <f>IF(I680="","",SUM(F680:H680))</f>
        <v/>
      </c>
      <c r="L680" s="14" t="n"/>
      <c r="M680" s="17" t="n"/>
      <c r="N680" s="18">
        <f>IF(COUNTA(A680,C680:H680,L680)=0,"",IF(NOT(ISNUMBER(A680)),"날짜를 확인하세요",IF(A680&gt;TODAY(),"오늘 이후 날짜예요",IF(COUNTIF($A$6:$A$1505,A680)&gt;1,"같은 날짜가 또 있어요",IF(COUNT(C680:H680)&lt;COUNTA(C680:H680),"금액에 글자가 있어요",IF(COUNTA(C680:H680)=0,"금액이 비었어요",IF(COUNTIF(C680:H680,"&lt;0")&gt;0,"금액이 0보다 작아요",IF(AND(L680&lt;&gt;"",OR(NOT(ISNUMBER(L680)),L680&lt;0,L680&lt;&gt;INT(N(L680)))),"손님 수를 확인하세요",""))))))))</f>
        <v/>
      </c>
      <c r="P680">
        <f>IF(I680="","",WEEKDAY(A680,2))</f>
        <v/>
      </c>
      <c r="Q680" s="19">
        <f>IF(I680="","",A680-WEEKDAY(A680,3))</f>
        <v/>
      </c>
    </row>
    <row r="681">
      <c r="A681" s="12" t="n"/>
      <c r="B681" s="13">
        <f>IF(ISNUMBER(A681),CHOOSE(WEEKDAY(A681),"일","월","화","수","목","금","토"),"")</f>
        <v/>
      </c>
      <c r="C681" s="14" t="n"/>
      <c r="D681" s="14" t="n"/>
      <c r="E681" s="14" t="n"/>
      <c r="F681" s="14" t="n"/>
      <c r="G681" s="14" t="n"/>
      <c r="H681" s="14" t="n"/>
      <c r="I681" s="15">
        <f>IF(OR(A681="",NOT(N681="")),"",SUM(C681:H681))</f>
        <v/>
      </c>
      <c r="J681" s="16">
        <f>IF(I681="","",SUM(C681:E681))</f>
        <v/>
      </c>
      <c r="K681" s="16">
        <f>IF(I681="","",SUM(F681:H681))</f>
        <v/>
      </c>
      <c r="L681" s="14" t="n"/>
      <c r="M681" s="17" t="n"/>
      <c r="N681" s="18">
        <f>IF(COUNTA(A681,C681:H681,L681)=0,"",IF(NOT(ISNUMBER(A681)),"날짜를 확인하세요",IF(A681&gt;TODAY(),"오늘 이후 날짜예요",IF(COUNTIF($A$6:$A$1505,A681)&gt;1,"같은 날짜가 또 있어요",IF(COUNT(C681:H681)&lt;COUNTA(C681:H681),"금액에 글자가 있어요",IF(COUNTA(C681:H681)=0,"금액이 비었어요",IF(COUNTIF(C681:H681,"&lt;0")&gt;0,"금액이 0보다 작아요",IF(AND(L681&lt;&gt;"",OR(NOT(ISNUMBER(L681)),L681&lt;0,L681&lt;&gt;INT(N(L681)))),"손님 수를 확인하세요",""))))))))</f>
        <v/>
      </c>
      <c r="P681">
        <f>IF(I681="","",WEEKDAY(A681,2))</f>
        <v/>
      </c>
      <c r="Q681" s="19">
        <f>IF(I681="","",A681-WEEKDAY(A681,3))</f>
        <v/>
      </c>
    </row>
    <row r="682">
      <c r="A682" s="12" t="n"/>
      <c r="B682" s="13">
        <f>IF(ISNUMBER(A682),CHOOSE(WEEKDAY(A682),"일","월","화","수","목","금","토"),"")</f>
        <v/>
      </c>
      <c r="C682" s="14" t="n"/>
      <c r="D682" s="14" t="n"/>
      <c r="E682" s="14" t="n"/>
      <c r="F682" s="14" t="n"/>
      <c r="G682" s="14" t="n"/>
      <c r="H682" s="14" t="n"/>
      <c r="I682" s="15">
        <f>IF(OR(A682="",NOT(N682="")),"",SUM(C682:H682))</f>
        <v/>
      </c>
      <c r="J682" s="16">
        <f>IF(I682="","",SUM(C682:E682))</f>
        <v/>
      </c>
      <c r="K682" s="16">
        <f>IF(I682="","",SUM(F682:H682))</f>
        <v/>
      </c>
      <c r="L682" s="14" t="n"/>
      <c r="M682" s="17" t="n"/>
      <c r="N682" s="18">
        <f>IF(COUNTA(A682,C682:H682,L682)=0,"",IF(NOT(ISNUMBER(A682)),"날짜를 확인하세요",IF(A682&gt;TODAY(),"오늘 이후 날짜예요",IF(COUNTIF($A$6:$A$1505,A682)&gt;1,"같은 날짜가 또 있어요",IF(COUNT(C682:H682)&lt;COUNTA(C682:H682),"금액에 글자가 있어요",IF(COUNTA(C682:H682)=0,"금액이 비었어요",IF(COUNTIF(C682:H682,"&lt;0")&gt;0,"금액이 0보다 작아요",IF(AND(L682&lt;&gt;"",OR(NOT(ISNUMBER(L682)),L682&lt;0,L682&lt;&gt;INT(N(L682)))),"손님 수를 확인하세요",""))))))))</f>
        <v/>
      </c>
      <c r="P682">
        <f>IF(I682="","",WEEKDAY(A682,2))</f>
        <v/>
      </c>
      <c r="Q682" s="19">
        <f>IF(I682="","",A682-WEEKDAY(A682,3))</f>
        <v/>
      </c>
    </row>
    <row r="683">
      <c r="A683" s="12" t="n"/>
      <c r="B683" s="13">
        <f>IF(ISNUMBER(A683),CHOOSE(WEEKDAY(A683),"일","월","화","수","목","금","토"),"")</f>
        <v/>
      </c>
      <c r="C683" s="14" t="n"/>
      <c r="D683" s="14" t="n"/>
      <c r="E683" s="14" t="n"/>
      <c r="F683" s="14" t="n"/>
      <c r="G683" s="14" t="n"/>
      <c r="H683" s="14" t="n"/>
      <c r="I683" s="15">
        <f>IF(OR(A683="",NOT(N683="")),"",SUM(C683:H683))</f>
        <v/>
      </c>
      <c r="J683" s="16">
        <f>IF(I683="","",SUM(C683:E683))</f>
        <v/>
      </c>
      <c r="K683" s="16">
        <f>IF(I683="","",SUM(F683:H683))</f>
        <v/>
      </c>
      <c r="L683" s="14" t="n"/>
      <c r="M683" s="17" t="n"/>
      <c r="N683" s="18">
        <f>IF(COUNTA(A683,C683:H683,L683)=0,"",IF(NOT(ISNUMBER(A683)),"날짜를 확인하세요",IF(A683&gt;TODAY(),"오늘 이후 날짜예요",IF(COUNTIF($A$6:$A$1505,A683)&gt;1,"같은 날짜가 또 있어요",IF(COUNT(C683:H683)&lt;COUNTA(C683:H683),"금액에 글자가 있어요",IF(COUNTA(C683:H683)=0,"금액이 비었어요",IF(COUNTIF(C683:H683,"&lt;0")&gt;0,"금액이 0보다 작아요",IF(AND(L683&lt;&gt;"",OR(NOT(ISNUMBER(L683)),L683&lt;0,L683&lt;&gt;INT(N(L683)))),"손님 수를 확인하세요",""))))))))</f>
        <v/>
      </c>
      <c r="P683">
        <f>IF(I683="","",WEEKDAY(A683,2))</f>
        <v/>
      </c>
      <c r="Q683" s="19">
        <f>IF(I683="","",A683-WEEKDAY(A683,3))</f>
        <v/>
      </c>
    </row>
    <row r="684">
      <c r="A684" s="12" t="n"/>
      <c r="B684" s="13">
        <f>IF(ISNUMBER(A684),CHOOSE(WEEKDAY(A684),"일","월","화","수","목","금","토"),"")</f>
        <v/>
      </c>
      <c r="C684" s="14" t="n"/>
      <c r="D684" s="14" t="n"/>
      <c r="E684" s="14" t="n"/>
      <c r="F684" s="14" t="n"/>
      <c r="G684" s="14" t="n"/>
      <c r="H684" s="14" t="n"/>
      <c r="I684" s="15">
        <f>IF(OR(A684="",NOT(N684="")),"",SUM(C684:H684))</f>
        <v/>
      </c>
      <c r="J684" s="16">
        <f>IF(I684="","",SUM(C684:E684))</f>
        <v/>
      </c>
      <c r="K684" s="16">
        <f>IF(I684="","",SUM(F684:H684))</f>
        <v/>
      </c>
      <c r="L684" s="14" t="n"/>
      <c r="M684" s="17" t="n"/>
      <c r="N684" s="18">
        <f>IF(COUNTA(A684,C684:H684,L684)=0,"",IF(NOT(ISNUMBER(A684)),"날짜를 확인하세요",IF(A684&gt;TODAY(),"오늘 이후 날짜예요",IF(COUNTIF($A$6:$A$1505,A684)&gt;1,"같은 날짜가 또 있어요",IF(COUNT(C684:H684)&lt;COUNTA(C684:H684),"금액에 글자가 있어요",IF(COUNTA(C684:H684)=0,"금액이 비었어요",IF(COUNTIF(C684:H684,"&lt;0")&gt;0,"금액이 0보다 작아요",IF(AND(L684&lt;&gt;"",OR(NOT(ISNUMBER(L684)),L684&lt;0,L684&lt;&gt;INT(N(L684)))),"손님 수를 확인하세요",""))))))))</f>
        <v/>
      </c>
      <c r="P684">
        <f>IF(I684="","",WEEKDAY(A684,2))</f>
        <v/>
      </c>
      <c r="Q684" s="19">
        <f>IF(I684="","",A684-WEEKDAY(A684,3))</f>
        <v/>
      </c>
    </row>
    <row r="685">
      <c r="A685" s="12" t="n"/>
      <c r="B685" s="13">
        <f>IF(ISNUMBER(A685),CHOOSE(WEEKDAY(A685),"일","월","화","수","목","금","토"),"")</f>
        <v/>
      </c>
      <c r="C685" s="14" t="n"/>
      <c r="D685" s="14" t="n"/>
      <c r="E685" s="14" t="n"/>
      <c r="F685" s="14" t="n"/>
      <c r="G685" s="14" t="n"/>
      <c r="H685" s="14" t="n"/>
      <c r="I685" s="15">
        <f>IF(OR(A685="",NOT(N685="")),"",SUM(C685:H685))</f>
        <v/>
      </c>
      <c r="J685" s="16">
        <f>IF(I685="","",SUM(C685:E685))</f>
        <v/>
      </c>
      <c r="K685" s="16">
        <f>IF(I685="","",SUM(F685:H685))</f>
        <v/>
      </c>
      <c r="L685" s="14" t="n"/>
      <c r="M685" s="17" t="n"/>
      <c r="N685" s="18">
        <f>IF(COUNTA(A685,C685:H685,L685)=0,"",IF(NOT(ISNUMBER(A685)),"날짜를 확인하세요",IF(A685&gt;TODAY(),"오늘 이후 날짜예요",IF(COUNTIF($A$6:$A$1505,A685)&gt;1,"같은 날짜가 또 있어요",IF(COUNT(C685:H685)&lt;COUNTA(C685:H685),"금액에 글자가 있어요",IF(COUNTA(C685:H685)=0,"금액이 비었어요",IF(COUNTIF(C685:H685,"&lt;0")&gt;0,"금액이 0보다 작아요",IF(AND(L685&lt;&gt;"",OR(NOT(ISNUMBER(L685)),L685&lt;0,L685&lt;&gt;INT(N(L685)))),"손님 수를 확인하세요",""))))))))</f>
        <v/>
      </c>
      <c r="P685">
        <f>IF(I685="","",WEEKDAY(A685,2))</f>
        <v/>
      </c>
      <c r="Q685" s="19">
        <f>IF(I685="","",A685-WEEKDAY(A685,3))</f>
        <v/>
      </c>
    </row>
    <row r="686">
      <c r="A686" s="12" t="n"/>
      <c r="B686" s="13">
        <f>IF(ISNUMBER(A686),CHOOSE(WEEKDAY(A686),"일","월","화","수","목","금","토"),"")</f>
        <v/>
      </c>
      <c r="C686" s="14" t="n"/>
      <c r="D686" s="14" t="n"/>
      <c r="E686" s="14" t="n"/>
      <c r="F686" s="14" t="n"/>
      <c r="G686" s="14" t="n"/>
      <c r="H686" s="14" t="n"/>
      <c r="I686" s="15">
        <f>IF(OR(A686="",NOT(N686="")),"",SUM(C686:H686))</f>
        <v/>
      </c>
      <c r="J686" s="16">
        <f>IF(I686="","",SUM(C686:E686))</f>
        <v/>
      </c>
      <c r="K686" s="16">
        <f>IF(I686="","",SUM(F686:H686))</f>
        <v/>
      </c>
      <c r="L686" s="14" t="n"/>
      <c r="M686" s="17" t="n"/>
      <c r="N686" s="18">
        <f>IF(COUNTA(A686,C686:H686,L686)=0,"",IF(NOT(ISNUMBER(A686)),"날짜를 확인하세요",IF(A686&gt;TODAY(),"오늘 이후 날짜예요",IF(COUNTIF($A$6:$A$1505,A686)&gt;1,"같은 날짜가 또 있어요",IF(COUNT(C686:H686)&lt;COUNTA(C686:H686),"금액에 글자가 있어요",IF(COUNTA(C686:H686)=0,"금액이 비었어요",IF(COUNTIF(C686:H686,"&lt;0")&gt;0,"금액이 0보다 작아요",IF(AND(L686&lt;&gt;"",OR(NOT(ISNUMBER(L686)),L686&lt;0,L686&lt;&gt;INT(N(L686)))),"손님 수를 확인하세요",""))))))))</f>
        <v/>
      </c>
      <c r="P686">
        <f>IF(I686="","",WEEKDAY(A686,2))</f>
        <v/>
      </c>
      <c r="Q686" s="19">
        <f>IF(I686="","",A686-WEEKDAY(A686,3))</f>
        <v/>
      </c>
    </row>
    <row r="687">
      <c r="A687" s="12" t="n"/>
      <c r="B687" s="13">
        <f>IF(ISNUMBER(A687),CHOOSE(WEEKDAY(A687),"일","월","화","수","목","금","토"),"")</f>
        <v/>
      </c>
      <c r="C687" s="14" t="n"/>
      <c r="D687" s="14" t="n"/>
      <c r="E687" s="14" t="n"/>
      <c r="F687" s="14" t="n"/>
      <c r="G687" s="14" t="n"/>
      <c r="H687" s="14" t="n"/>
      <c r="I687" s="15">
        <f>IF(OR(A687="",NOT(N687="")),"",SUM(C687:H687))</f>
        <v/>
      </c>
      <c r="J687" s="16">
        <f>IF(I687="","",SUM(C687:E687))</f>
        <v/>
      </c>
      <c r="K687" s="16">
        <f>IF(I687="","",SUM(F687:H687))</f>
        <v/>
      </c>
      <c r="L687" s="14" t="n"/>
      <c r="M687" s="17" t="n"/>
      <c r="N687" s="18">
        <f>IF(COUNTA(A687,C687:H687,L687)=0,"",IF(NOT(ISNUMBER(A687)),"날짜를 확인하세요",IF(A687&gt;TODAY(),"오늘 이후 날짜예요",IF(COUNTIF($A$6:$A$1505,A687)&gt;1,"같은 날짜가 또 있어요",IF(COUNT(C687:H687)&lt;COUNTA(C687:H687),"금액에 글자가 있어요",IF(COUNTA(C687:H687)=0,"금액이 비었어요",IF(COUNTIF(C687:H687,"&lt;0")&gt;0,"금액이 0보다 작아요",IF(AND(L687&lt;&gt;"",OR(NOT(ISNUMBER(L687)),L687&lt;0,L687&lt;&gt;INT(N(L687)))),"손님 수를 확인하세요",""))))))))</f>
        <v/>
      </c>
      <c r="P687">
        <f>IF(I687="","",WEEKDAY(A687,2))</f>
        <v/>
      </c>
      <c r="Q687" s="19">
        <f>IF(I687="","",A687-WEEKDAY(A687,3))</f>
        <v/>
      </c>
    </row>
    <row r="688">
      <c r="A688" s="12" t="n"/>
      <c r="B688" s="13">
        <f>IF(ISNUMBER(A688),CHOOSE(WEEKDAY(A688),"일","월","화","수","목","금","토"),"")</f>
        <v/>
      </c>
      <c r="C688" s="14" t="n"/>
      <c r="D688" s="14" t="n"/>
      <c r="E688" s="14" t="n"/>
      <c r="F688" s="14" t="n"/>
      <c r="G688" s="14" t="n"/>
      <c r="H688" s="14" t="n"/>
      <c r="I688" s="15">
        <f>IF(OR(A688="",NOT(N688="")),"",SUM(C688:H688))</f>
        <v/>
      </c>
      <c r="J688" s="16">
        <f>IF(I688="","",SUM(C688:E688))</f>
        <v/>
      </c>
      <c r="K688" s="16">
        <f>IF(I688="","",SUM(F688:H688))</f>
        <v/>
      </c>
      <c r="L688" s="14" t="n"/>
      <c r="M688" s="17" t="n"/>
      <c r="N688" s="18">
        <f>IF(COUNTA(A688,C688:H688,L688)=0,"",IF(NOT(ISNUMBER(A688)),"날짜를 확인하세요",IF(A688&gt;TODAY(),"오늘 이후 날짜예요",IF(COUNTIF($A$6:$A$1505,A688)&gt;1,"같은 날짜가 또 있어요",IF(COUNT(C688:H688)&lt;COUNTA(C688:H688),"금액에 글자가 있어요",IF(COUNTA(C688:H688)=0,"금액이 비었어요",IF(COUNTIF(C688:H688,"&lt;0")&gt;0,"금액이 0보다 작아요",IF(AND(L688&lt;&gt;"",OR(NOT(ISNUMBER(L688)),L688&lt;0,L688&lt;&gt;INT(N(L688)))),"손님 수를 확인하세요",""))))))))</f>
        <v/>
      </c>
      <c r="P688">
        <f>IF(I688="","",WEEKDAY(A688,2))</f>
        <v/>
      </c>
      <c r="Q688" s="19">
        <f>IF(I688="","",A688-WEEKDAY(A688,3))</f>
        <v/>
      </c>
    </row>
    <row r="689">
      <c r="A689" s="12" t="n"/>
      <c r="B689" s="13">
        <f>IF(ISNUMBER(A689),CHOOSE(WEEKDAY(A689),"일","월","화","수","목","금","토"),"")</f>
        <v/>
      </c>
      <c r="C689" s="14" t="n"/>
      <c r="D689" s="14" t="n"/>
      <c r="E689" s="14" t="n"/>
      <c r="F689" s="14" t="n"/>
      <c r="G689" s="14" t="n"/>
      <c r="H689" s="14" t="n"/>
      <c r="I689" s="15">
        <f>IF(OR(A689="",NOT(N689="")),"",SUM(C689:H689))</f>
        <v/>
      </c>
      <c r="J689" s="16">
        <f>IF(I689="","",SUM(C689:E689))</f>
        <v/>
      </c>
      <c r="K689" s="16">
        <f>IF(I689="","",SUM(F689:H689))</f>
        <v/>
      </c>
      <c r="L689" s="14" t="n"/>
      <c r="M689" s="17" t="n"/>
      <c r="N689" s="18">
        <f>IF(COUNTA(A689,C689:H689,L689)=0,"",IF(NOT(ISNUMBER(A689)),"날짜를 확인하세요",IF(A689&gt;TODAY(),"오늘 이후 날짜예요",IF(COUNTIF($A$6:$A$1505,A689)&gt;1,"같은 날짜가 또 있어요",IF(COUNT(C689:H689)&lt;COUNTA(C689:H689),"금액에 글자가 있어요",IF(COUNTA(C689:H689)=0,"금액이 비었어요",IF(COUNTIF(C689:H689,"&lt;0")&gt;0,"금액이 0보다 작아요",IF(AND(L689&lt;&gt;"",OR(NOT(ISNUMBER(L689)),L689&lt;0,L689&lt;&gt;INT(N(L689)))),"손님 수를 확인하세요",""))))))))</f>
        <v/>
      </c>
      <c r="P689">
        <f>IF(I689="","",WEEKDAY(A689,2))</f>
        <v/>
      </c>
      <c r="Q689" s="19">
        <f>IF(I689="","",A689-WEEKDAY(A689,3))</f>
        <v/>
      </c>
    </row>
    <row r="690">
      <c r="A690" s="12" t="n"/>
      <c r="B690" s="13">
        <f>IF(ISNUMBER(A690),CHOOSE(WEEKDAY(A690),"일","월","화","수","목","금","토"),"")</f>
        <v/>
      </c>
      <c r="C690" s="14" t="n"/>
      <c r="D690" s="14" t="n"/>
      <c r="E690" s="14" t="n"/>
      <c r="F690" s="14" t="n"/>
      <c r="G690" s="14" t="n"/>
      <c r="H690" s="14" t="n"/>
      <c r="I690" s="15">
        <f>IF(OR(A690="",NOT(N690="")),"",SUM(C690:H690))</f>
        <v/>
      </c>
      <c r="J690" s="16">
        <f>IF(I690="","",SUM(C690:E690))</f>
        <v/>
      </c>
      <c r="K690" s="16">
        <f>IF(I690="","",SUM(F690:H690))</f>
        <v/>
      </c>
      <c r="L690" s="14" t="n"/>
      <c r="M690" s="17" t="n"/>
      <c r="N690" s="18">
        <f>IF(COUNTA(A690,C690:H690,L690)=0,"",IF(NOT(ISNUMBER(A690)),"날짜를 확인하세요",IF(A690&gt;TODAY(),"오늘 이후 날짜예요",IF(COUNTIF($A$6:$A$1505,A690)&gt;1,"같은 날짜가 또 있어요",IF(COUNT(C690:H690)&lt;COUNTA(C690:H690),"금액에 글자가 있어요",IF(COUNTA(C690:H690)=0,"금액이 비었어요",IF(COUNTIF(C690:H690,"&lt;0")&gt;0,"금액이 0보다 작아요",IF(AND(L690&lt;&gt;"",OR(NOT(ISNUMBER(L690)),L690&lt;0,L690&lt;&gt;INT(N(L690)))),"손님 수를 확인하세요",""))))))))</f>
        <v/>
      </c>
      <c r="P690">
        <f>IF(I690="","",WEEKDAY(A690,2))</f>
        <v/>
      </c>
      <c r="Q690" s="19">
        <f>IF(I690="","",A690-WEEKDAY(A690,3))</f>
        <v/>
      </c>
    </row>
    <row r="691">
      <c r="A691" s="12" t="n"/>
      <c r="B691" s="13">
        <f>IF(ISNUMBER(A691),CHOOSE(WEEKDAY(A691),"일","월","화","수","목","금","토"),"")</f>
        <v/>
      </c>
      <c r="C691" s="14" t="n"/>
      <c r="D691" s="14" t="n"/>
      <c r="E691" s="14" t="n"/>
      <c r="F691" s="14" t="n"/>
      <c r="G691" s="14" t="n"/>
      <c r="H691" s="14" t="n"/>
      <c r="I691" s="15">
        <f>IF(OR(A691="",NOT(N691="")),"",SUM(C691:H691))</f>
        <v/>
      </c>
      <c r="J691" s="16">
        <f>IF(I691="","",SUM(C691:E691))</f>
        <v/>
      </c>
      <c r="K691" s="16">
        <f>IF(I691="","",SUM(F691:H691))</f>
        <v/>
      </c>
      <c r="L691" s="14" t="n"/>
      <c r="M691" s="17" t="n"/>
      <c r="N691" s="18">
        <f>IF(COUNTA(A691,C691:H691,L691)=0,"",IF(NOT(ISNUMBER(A691)),"날짜를 확인하세요",IF(A691&gt;TODAY(),"오늘 이후 날짜예요",IF(COUNTIF($A$6:$A$1505,A691)&gt;1,"같은 날짜가 또 있어요",IF(COUNT(C691:H691)&lt;COUNTA(C691:H691),"금액에 글자가 있어요",IF(COUNTA(C691:H691)=0,"금액이 비었어요",IF(COUNTIF(C691:H691,"&lt;0")&gt;0,"금액이 0보다 작아요",IF(AND(L691&lt;&gt;"",OR(NOT(ISNUMBER(L691)),L691&lt;0,L691&lt;&gt;INT(N(L691)))),"손님 수를 확인하세요",""))))))))</f>
        <v/>
      </c>
      <c r="P691">
        <f>IF(I691="","",WEEKDAY(A691,2))</f>
        <v/>
      </c>
      <c r="Q691" s="19">
        <f>IF(I691="","",A691-WEEKDAY(A691,3))</f>
        <v/>
      </c>
    </row>
    <row r="692">
      <c r="A692" s="12" t="n"/>
      <c r="B692" s="13">
        <f>IF(ISNUMBER(A692),CHOOSE(WEEKDAY(A692),"일","월","화","수","목","금","토"),"")</f>
        <v/>
      </c>
      <c r="C692" s="14" t="n"/>
      <c r="D692" s="14" t="n"/>
      <c r="E692" s="14" t="n"/>
      <c r="F692" s="14" t="n"/>
      <c r="G692" s="14" t="n"/>
      <c r="H692" s="14" t="n"/>
      <c r="I692" s="15">
        <f>IF(OR(A692="",NOT(N692="")),"",SUM(C692:H692))</f>
        <v/>
      </c>
      <c r="J692" s="16">
        <f>IF(I692="","",SUM(C692:E692))</f>
        <v/>
      </c>
      <c r="K692" s="16">
        <f>IF(I692="","",SUM(F692:H692))</f>
        <v/>
      </c>
      <c r="L692" s="14" t="n"/>
      <c r="M692" s="17" t="n"/>
      <c r="N692" s="18">
        <f>IF(COUNTA(A692,C692:H692,L692)=0,"",IF(NOT(ISNUMBER(A692)),"날짜를 확인하세요",IF(A692&gt;TODAY(),"오늘 이후 날짜예요",IF(COUNTIF($A$6:$A$1505,A692)&gt;1,"같은 날짜가 또 있어요",IF(COUNT(C692:H692)&lt;COUNTA(C692:H692),"금액에 글자가 있어요",IF(COUNTA(C692:H692)=0,"금액이 비었어요",IF(COUNTIF(C692:H692,"&lt;0")&gt;0,"금액이 0보다 작아요",IF(AND(L692&lt;&gt;"",OR(NOT(ISNUMBER(L692)),L692&lt;0,L692&lt;&gt;INT(N(L692)))),"손님 수를 확인하세요",""))))))))</f>
        <v/>
      </c>
      <c r="P692">
        <f>IF(I692="","",WEEKDAY(A692,2))</f>
        <v/>
      </c>
      <c r="Q692" s="19">
        <f>IF(I692="","",A692-WEEKDAY(A692,3))</f>
        <v/>
      </c>
    </row>
    <row r="693">
      <c r="A693" s="12" t="n"/>
      <c r="B693" s="13">
        <f>IF(ISNUMBER(A693),CHOOSE(WEEKDAY(A693),"일","월","화","수","목","금","토"),"")</f>
        <v/>
      </c>
      <c r="C693" s="14" t="n"/>
      <c r="D693" s="14" t="n"/>
      <c r="E693" s="14" t="n"/>
      <c r="F693" s="14" t="n"/>
      <c r="G693" s="14" t="n"/>
      <c r="H693" s="14" t="n"/>
      <c r="I693" s="15">
        <f>IF(OR(A693="",NOT(N693="")),"",SUM(C693:H693))</f>
        <v/>
      </c>
      <c r="J693" s="16">
        <f>IF(I693="","",SUM(C693:E693))</f>
        <v/>
      </c>
      <c r="K693" s="16">
        <f>IF(I693="","",SUM(F693:H693))</f>
        <v/>
      </c>
      <c r="L693" s="14" t="n"/>
      <c r="M693" s="17" t="n"/>
      <c r="N693" s="18">
        <f>IF(COUNTA(A693,C693:H693,L693)=0,"",IF(NOT(ISNUMBER(A693)),"날짜를 확인하세요",IF(A693&gt;TODAY(),"오늘 이후 날짜예요",IF(COUNTIF($A$6:$A$1505,A693)&gt;1,"같은 날짜가 또 있어요",IF(COUNT(C693:H693)&lt;COUNTA(C693:H693),"금액에 글자가 있어요",IF(COUNTA(C693:H693)=0,"금액이 비었어요",IF(COUNTIF(C693:H693,"&lt;0")&gt;0,"금액이 0보다 작아요",IF(AND(L693&lt;&gt;"",OR(NOT(ISNUMBER(L693)),L693&lt;0,L693&lt;&gt;INT(N(L693)))),"손님 수를 확인하세요",""))))))))</f>
        <v/>
      </c>
      <c r="P693">
        <f>IF(I693="","",WEEKDAY(A693,2))</f>
        <v/>
      </c>
      <c r="Q693" s="19">
        <f>IF(I693="","",A693-WEEKDAY(A693,3))</f>
        <v/>
      </c>
    </row>
    <row r="694">
      <c r="A694" s="12" t="n"/>
      <c r="B694" s="13">
        <f>IF(ISNUMBER(A694),CHOOSE(WEEKDAY(A694),"일","월","화","수","목","금","토"),"")</f>
        <v/>
      </c>
      <c r="C694" s="14" t="n"/>
      <c r="D694" s="14" t="n"/>
      <c r="E694" s="14" t="n"/>
      <c r="F694" s="14" t="n"/>
      <c r="G694" s="14" t="n"/>
      <c r="H694" s="14" t="n"/>
      <c r="I694" s="15">
        <f>IF(OR(A694="",NOT(N694="")),"",SUM(C694:H694))</f>
        <v/>
      </c>
      <c r="J694" s="16">
        <f>IF(I694="","",SUM(C694:E694))</f>
        <v/>
      </c>
      <c r="K694" s="16">
        <f>IF(I694="","",SUM(F694:H694))</f>
        <v/>
      </c>
      <c r="L694" s="14" t="n"/>
      <c r="M694" s="17" t="n"/>
      <c r="N694" s="18">
        <f>IF(COUNTA(A694,C694:H694,L694)=0,"",IF(NOT(ISNUMBER(A694)),"날짜를 확인하세요",IF(A694&gt;TODAY(),"오늘 이후 날짜예요",IF(COUNTIF($A$6:$A$1505,A694)&gt;1,"같은 날짜가 또 있어요",IF(COUNT(C694:H694)&lt;COUNTA(C694:H694),"금액에 글자가 있어요",IF(COUNTA(C694:H694)=0,"금액이 비었어요",IF(COUNTIF(C694:H694,"&lt;0")&gt;0,"금액이 0보다 작아요",IF(AND(L694&lt;&gt;"",OR(NOT(ISNUMBER(L694)),L694&lt;0,L694&lt;&gt;INT(N(L694)))),"손님 수를 확인하세요",""))))))))</f>
        <v/>
      </c>
      <c r="P694">
        <f>IF(I694="","",WEEKDAY(A694,2))</f>
        <v/>
      </c>
      <c r="Q694" s="19">
        <f>IF(I694="","",A694-WEEKDAY(A694,3))</f>
        <v/>
      </c>
    </row>
    <row r="695">
      <c r="A695" s="12" t="n"/>
      <c r="B695" s="13">
        <f>IF(ISNUMBER(A695),CHOOSE(WEEKDAY(A695),"일","월","화","수","목","금","토"),"")</f>
        <v/>
      </c>
      <c r="C695" s="14" t="n"/>
      <c r="D695" s="14" t="n"/>
      <c r="E695" s="14" t="n"/>
      <c r="F695" s="14" t="n"/>
      <c r="G695" s="14" t="n"/>
      <c r="H695" s="14" t="n"/>
      <c r="I695" s="15">
        <f>IF(OR(A695="",NOT(N695="")),"",SUM(C695:H695))</f>
        <v/>
      </c>
      <c r="J695" s="16">
        <f>IF(I695="","",SUM(C695:E695))</f>
        <v/>
      </c>
      <c r="K695" s="16">
        <f>IF(I695="","",SUM(F695:H695))</f>
        <v/>
      </c>
      <c r="L695" s="14" t="n"/>
      <c r="M695" s="17" t="n"/>
      <c r="N695" s="18">
        <f>IF(COUNTA(A695,C695:H695,L695)=0,"",IF(NOT(ISNUMBER(A695)),"날짜를 확인하세요",IF(A695&gt;TODAY(),"오늘 이후 날짜예요",IF(COUNTIF($A$6:$A$1505,A695)&gt;1,"같은 날짜가 또 있어요",IF(COUNT(C695:H695)&lt;COUNTA(C695:H695),"금액에 글자가 있어요",IF(COUNTA(C695:H695)=0,"금액이 비었어요",IF(COUNTIF(C695:H695,"&lt;0")&gt;0,"금액이 0보다 작아요",IF(AND(L695&lt;&gt;"",OR(NOT(ISNUMBER(L695)),L695&lt;0,L695&lt;&gt;INT(N(L695)))),"손님 수를 확인하세요",""))))))))</f>
        <v/>
      </c>
      <c r="P695">
        <f>IF(I695="","",WEEKDAY(A695,2))</f>
        <v/>
      </c>
      <c r="Q695" s="19">
        <f>IF(I695="","",A695-WEEKDAY(A695,3))</f>
        <v/>
      </c>
    </row>
    <row r="696">
      <c r="A696" s="12" t="n"/>
      <c r="B696" s="13">
        <f>IF(ISNUMBER(A696),CHOOSE(WEEKDAY(A696),"일","월","화","수","목","금","토"),"")</f>
        <v/>
      </c>
      <c r="C696" s="14" t="n"/>
      <c r="D696" s="14" t="n"/>
      <c r="E696" s="14" t="n"/>
      <c r="F696" s="14" t="n"/>
      <c r="G696" s="14" t="n"/>
      <c r="H696" s="14" t="n"/>
      <c r="I696" s="15">
        <f>IF(OR(A696="",NOT(N696="")),"",SUM(C696:H696))</f>
        <v/>
      </c>
      <c r="J696" s="16">
        <f>IF(I696="","",SUM(C696:E696))</f>
        <v/>
      </c>
      <c r="K696" s="16">
        <f>IF(I696="","",SUM(F696:H696))</f>
        <v/>
      </c>
      <c r="L696" s="14" t="n"/>
      <c r="M696" s="17" t="n"/>
      <c r="N696" s="18">
        <f>IF(COUNTA(A696,C696:H696,L696)=0,"",IF(NOT(ISNUMBER(A696)),"날짜를 확인하세요",IF(A696&gt;TODAY(),"오늘 이후 날짜예요",IF(COUNTIF($A$6:$A$1505,A696)&gt;1,"같은 날짜가 또 있어요",IF(COUNT(C696:H696)&lt;COUNTA(C696:H696),"금액에 글자가 있어요",IF(COUNTA(C696:H696)=0,"금액이 비었어요",IF(COUNTIF(C696:H696,"&lt;0")&gt;0,"금액이 0보다 작아요",IF(AND(L696&lt;&gt;"",OR(NOT(ISNUMBER(L696)),L696&lt;0,L696&lt;&gt;INT(N(L696)))),"손님 수를 확인하세요",""))))))))</f>
        <v/>
      </c>
      <c r="P696">
        <f>IF(I696="","",WEEKDAY(A696,2))</f>
        <v/>
      </c>
      <c r="Q696" s="19">
        <f>IF(I696="","",A696-WEEKDAY(A696,3))</f>
        <v/>
      </c>
    </row>
    <row r="697">
      <c r="A697" s="12" t="n"/>
      <c r="B697" s="13">
        <f>IF(ISNUMBER(A697),CHOOSE(WEEKDAY(A697),"일","월","화","수","목","금","토"),"")</f>
        <v/>
      </c>
      <c r="C697" s="14" t="n"/>
      <c r="D697" s="14" t="n"/>
      <c r="E697" s="14" t="n"/>
      <c r="F697" s="14" t="n"/>
      <c r="G697" s="14" t="n"/>
      <c r="H697" s="14" t="n"/>
      <c r="I697" s="15">
        <f>IF(OR(A697="",NOT(N697="")),"",SUM(C697:H697))</f>
        <v/>
      </c>
      <c r="J697" s="16">
        <f>IF(I697="","",SUM(C697:E697))</f>
        <v/>
      </c>
      <c r="K697" s="16">
        <f>IF(I697="","",SUM(F697:H697))</f>
        <v/>
      </c>
      <c r="L697" s="14" t="n"/>
      <c r="M697" s="17" t="n"/>
      <c r="N697" s="18">
        <f>IF(COUNTA(A697,C697:H697,L697)=0,"",IF(NOT(ISNUMBER(A697)),"날짜를 확인하세요",IF(A697&gt;TODAY(),"오늘 이후 날짜예요",IF(COUNTIF($A$6:$A$1505,A697)&gt;1,"같은 날짜가 또 있어요",IF(COUNT(C697:H697)&lt;COUNTA(C697:H697),"금액에 글자가 있어요",IF(COUNTA(C697:H697)=0,"금액이 비었어요",IF(COUNTIF(C697:H697,"&lt;0")&gt;0,"금액이 0보다 작아요",IF(AND(L697&lt;&gt;"",OR(NOT(ISNUMBER(L697)),L697&lt;0,L697&lt;&gt;INT(N(L697)))),"손님 수를 확인하세요",""))))))))</f>
        <v/>
      </c>
      <c r="P697">
        <f>IF(I697="","",WEEKDAY(A697,2))</f>
        <v/>
      </c>
      <c r="Q697" s="19">
        <f>IF(I697="","",A697-WEEKDAY(A697,3))</f>
        <v/>
      </c>
    </row>
    <row r="698">
      <c r="A698" s="12" t="n"/>
      <c r="B698" s="13">
        <f>IF(ISNUMBER(A698),CHOOSE(WEEKDAY(A698),"일","월","화","수","목","금","토"),"")</f>
        <v/>
      </c>
      <c r="C698" s="14" t="n"/>
      <c r="D698" s="14" t="n"/>
      <c r="E698" s="14" t="n"/>
      <c r="F698" s="14" t="n"/>
      <c r="G698" s="14" t="n"/>
      <c r="H698" s="14" t="n"/>
      <c r="I698" s="15">
        <f>IF(OR(A698="",NOT(N698="")),"",SUM(C698:H698))</f>
        <v/>
      </c>
      <c r="J698" s="16">
        <f>IF(I698="","",SUM(C698:E698))</f>
        <v/>
      </c>
      <c r="K698" s="16">
        <f>IF(I698="","",SUM(F698:H698))</f>
        <v/>
      </c>
      <c r="L698" s="14" t="n"/>
      <c r="M698" s="17" t="n"/>
      <c r="N698" s="18">
        <f>IF(COUNTA(A698,C698:H698,L698)=0,"",IF(NOT(ISNUMBER(A698)),"날짜를 확인하세요",IF(A698&gt;TODAY(),"오늘 이후 날짜예요",IF(COUNTIF($A$6:$A$1505,A698)&gt;1,"같은 날짜가 또 있어요",IF(COUNT(C698:H698)&lt;COUNTA(C698:H698),"금액에 글자가 있어요",IF(COUNTA(C698:H698)=0,"금액이 비었어요",IF(COUNTIF(C698:H698,"&lt;0")&gt;0,"금액이 0보다 작아요",IF(AND(L698&lt;&gt;"",OR(NOT(ISNUMBER(L698)),L698&lt;0,L698&lt;&gt;INT(N(L698)))),"손님 수를 확인하세요",""))))))))</f>
        <v/>
      </c>
      <c r="P698">
        <f>IF(I698="","",WEEKDAY(A698,2))</f>
        <v/>
      </c>
      <c r="Q698" s="19">
        <f>IF(I698="","",A698-WEEKDAY(A698,3))</f>
        <v/>
      </c>
    </row>
    <row r="699">
      <c r="A699" s="12" t="n"/>
      <c r="B699" s="13">
        <f>IF(ISNUMBER(A699),CHOOSE(WEEKDAY(A699),"일","월","화","수","목","금","토"),"")</f>
        <v/>
      </c>
      <c r="C699" s="14" t="n"/>
      <c r="D699" s="14" t="n"/>
      <c r="E699" s="14" t="n"/>
      <c r="F699" s="14" t="n"/>
      <c r="G699" s="14" t="n"/>
      <c r="H699" s="14" t="n"/>
      <c r="I699" s="15">
        <f>IF(OR(A699="",NOT(N699="")),"",SUM(C699:H699))</f>
        <v/>
      </c>
      <c r="J699" s="16">
        <f>IF(I699="","",SUM(C699:E699))</f>
        <v/>
      </c>
      <c r="K699" s="16">
        <f>IF(I699="","",SUM(F699:H699))</f>
        <v/>
      </c>
      <c r="L699" s="14" t="n"/>
      <c r="M699" s="17" t="n"/>
      <c r="N699" s="18">
        <f>IF(COUNTA(A699,C699:H699,L699)=0,"",IF(NOT(ISNUMBER(A699)),"날짜를 확인하세요",IF(A699&gt;TODAY(),"오늘 이후 날짜예요",IF(COUNTIF($A$6:$A$1505,A699)&gt;1,"같은 날짜가 또 있어요",IF(COUNT(C699:H699)&lt;COUNTA(C699:H699),"금액에 글자가 있어요",IF(COUNTA(C699:H699)=0,"금액이 비었어요",IF(COUNTIF(C699:H699,"&lt;0")&gt;0,"금액이 0보다 작아요",IF(AND(L699&lt;&gt;"",OR(NOT(ISNUMBER(L699)),L699&lt;0,L699&lt;&gt;INT(N(L699)))),"손님 수를 확인하세요",""))))))))</f>
        <v/>
      </c>
      <c r="P699">
        <f>IF(I699="","",WEEKDAY(A699,2))</f>
        <v/>
      </c>
      <c r="Q699" s="19">
        <f>IF(I699="","",A699-WEEKDAY(A699,3))</f>
        <v/>
      </c>
    </row>
    <row r="700">
      <c r="A700" s="12" t="n"/>
      <c r="B700" s="13">
        <f>IF(ISNUMBER(A700),CHOOSE(WEEKDAY(A700),"일","월","화","수","목","금","토"),"")</f>
        <v/>
      </c>
      <c r="C700" s="14" t="n"/>
      <c r="D700" s="14" t="n"/>
      <c r="E700" s="14" t="n"/>
      <c r="F700" s="14" t="n"/>
      <c r="G700" s="14" t="n"/>
      <c r="H700" s="14" t="n"/>
      <c r="I700" s="15">
        <f>IF(OR(A700="",NOT(N700="")),"",SUM(C700:H700))</f>
        <v/>
      </c>
      <c r="J700" s="16">
        <f>IF(I700="","",SUM(C700:E700))</f>
        <v/>
      </c>
      <c r="K700" s="16">
        <f>IF(I700="","",SUM(F700:H700))</f>
        <v/>
      </c>
      <c r="L700" s="14" t="n"/>
      <c r="M700" s="17" t="n"/>
      <c r="N700" s="18">
        <f>IF(COUNTA(A700,C700:H700,L700)=0,"",IF(NOT(ISNUMBER(A700)),"날짜를 확인하세요",IF(A700&gt;TODAY(),"오늘 이후 날짜예요",IF(COUNTIF($A$6:$A$1505,A700)&gt;1,"같은 날짜가 또 있어요",IF(COUNT(C700:H700)&lt;COUNTA(C700:H700),"금액에 글자가 있어요",IF(COUNTA(C700:H700)=0,"금액이 비었어요",IF(COUNTIF(C700:H700,"&lt;0")&gt;0,"금액이 0보다 작아요",IF(AND(L700&lt;&gt;"",OR(NOT(ISNUMBER(L700)),L700&lt;0,L700&lt;&gt;INT(N(L700)))),"손님 수를 확인하세요",""))))))))</f>
        <v/>
      </c>
      <c r="P700">
        <f>IF(I700="","",WEEKDAY(A700,2))</f>
        <v/>
      </c>
      <c r="Q700" s="19">
        <f>IF(I700="","",A700-WEEKDAY(A700,3))</f>
        <v/>
      </c>
    </row>
    <row r="701">
      <c r="A701" s="12" t="n"/>
      <c r="B701" s="13">
        <f>IF(ISNUMBER(A701),CHOOSE(WEEKDAY(A701),"일","월","화","수","목","금","토"),"")</f>
        <v/>
      </c>
      <c r="C701" s="14" t="n"/>
      <c r="D701" s="14" t="n"/>
      <c r="E701" s="14" t="n"/>
      <c r="F701" s="14" t="n"/>
      <c r="G701" s="14" t="n"/>
      <c r="H701" s="14" t="n"/>
      <c r="I701" s="15">
        <f>IF(OR(A701="",NOT(N701="")),"",SUM(C701:H701))</f>
        <v/>
      </c>
      <c r="J701" s="16">
        <f>IF(I701="","",SUM(C701:E701))</f>
        <v/>
      </c>
      <c r="K701" s="16">
        <f>IF(I701="","",SUM(F701:H701))</f>
        <v/>
      </c>
      <c r="L701" s="14" t="n"/>
      <c r="M701" s="17" t="n"/>
      <c r="N701" s="18">
        <f>IF(COUNTA(A701,C701:H701,L701)=0,"",IF(NOT(ISNUMBER(A701)),"날짜를 확인하세요",IF(A701&gt;TODAY(),"오늘 이후 날짜예요",IF(COUNTIF($A$6:$A$1505,A701)&gt;1,"같은 날짜가 또 있어요",IF(COUNT(C701:H701)&lt;COUNTA(C701:H701),"금액에 글자가 있어요",IF(COUNTA(C701:H701)=0,"금액이 비었어요",IF(COUNTIF(C701:H701,"&lt;0")&gt;0,"금액이 0보다 작아요",IF(AND(L701&lt;&gt;"",OR(NOT(ISNUMBER(L701)),L701&lt;0,L701&lt;&gt;INT(N(L701)))),"손님 수를 확인하세요",""))))))))</f>
        <v/>
      </c>
      <c r="P701">
        <f>IF(I701="","",WEEKDAY(A701,2))</f>
        <v/>
      </c>
      <c r="Q701" s="19">
        <f>IF(I701="","",A701-WEEKDAY(A701,3))</f>
        <v/>
      </c>
    </row>
    <row r="702">
      <c r="A702" s="12" t="n"/>
      <c r="B702" s="13">
        <f>IF(ISNUMBER(A702),CHOOSE(WEEKDAY(A702),"일","월","화","수","목","금","토"),"")</f>
        <v/>
      </c>
      <c r="C702" s="14" t="n"/>
      <c r="D702" s="14" t="n"/>
      <c r="E702" s="14" t="n"/>
      <c r="F702" s="14" t="n"/>
      <c r="G702" s="14" t="n"/>
      <c r="H702" s="14" t="n"/>
      <c r="I702" s="15">
        <f>IF(OR(A702="",NOT(N702="")),"",SUM(C702:H702))</f>
        <v/>
      </c>
      <c r="J702" s="16">
        <f>IF(I702="","",SUM(C702:E702))</f>
        <v/>
      </c>
      <c r="K702" s="16">
        <f>IF(I702="","",SUM(F702:H702))</f>
        <v/>
      </c>
      <c r="L702" s="14" t="n"/>
      <c r="M702" s="17" t="n"/>
      <c r="N702" s="18">
        <f>IF(COUNTA(A702,C702:H702,L702)=0,"",IF(NOT(ISNUMBER(A702)),"날짜를 확인하세요",IF(A702&gt;TODAY(),"오늘 이후 날짜예요",IF(COUNTIF($A$6:$A$1505,A702)&gt;1,"같은 날짜가 또 있어요",IF(COUNT(C702:H702)&lt;COUNTA(C702:H702),"금액에 글자가 있어요",IF(COUNTA(C702:H702)=0,"금액이 비었어요",IF(COUNTIF(C702:H702,"&lt;0")&gt;0,"금액이 0보다 작아요",IF(AND(L702&lt;&gt;"",OR(NOT(ISNUMBER(L702)),L702&lt;0,L702&lt;&gt;INT(N(L702)))),"손님 수를 확인하세요",""))))))))</f>
        <v/>
      </c>
      <c r="P702">
        <f>IF(I702="","",WEEKDAY(A702,2))</f>
        <v/>
      </c>
      <c r="Q702" s="19">
        <f>IF(I702="","",A702-WEEKDAY(A702,3))</f>
        <v/>
      </c>
    </row>
    <row r="703">
      <c r="A703" s="12" t="n"/>
      <c r="B703" s="13">
        <f>IF(ISNUMBER(A703),CHOOSE(WEEKDAY(A703),"일","월","화","수","목","금","토"),"")</f>
        <v/>
      </c>
      <c r="C703" s="14" t="n"/>
      <c r="D703" s="14" t="n"/>
      <c r="E703" s="14" t="n"/>
      <c r="F703" s="14" t="n"/>
      <c r="G703" s="14" t="n"/>
      <c r="H703" s="14" t="n"/>
      <c r="I703" s="15">
        <f>IF(OR(A703="",NOT(N703="")),"",SUM(C703:H703))</f>
        <v/>
      </c>
      <c r="J703" s="16">
        <f>IF(I703="","",SUM(C703:E703))</f>
        <v/>
      </c>
      <c r="K703" s="16">
        <f>IF(I703="","",SUM(F703:H703))</f>
        <v/>
      </c>
      <c r="L703" s="14" t="n"/>
      <c r="M703" s="17" t="n"/>
      <c r="N703" s="18">
        <f>IF(COUNTA(A703,C703:H703,L703)=0,"",IF(NOT(ISNUMBER(A703)),"날짜를 확인하세요",IF(A703&gt;TODAY(),"오늘 이후 날짜예요",IF(COUNTIF($A$6:$A$1505,A703)&gt;1,"같은 날짜가 또 있어요",IF(COUNT(C703:H703)&lt;COUNTA(C703:H703),"금액에 글자가 있어요",IF(COUNTA(C703:H703)=0,"금액이 비었어요",IF(COUNTIF(C703:H703,"&lt;0")&gt;0,"금액이 0보다 작아요",IF(AND(L703&lt;&gt;"",OR(NOT(ISNUMBER(L703)),L703&lt;0,L703&lt;&gt;INT(N(L703)))),"손님 수를 확인하세요",""))))))))</f>
        <v/>
      </c>
      <c r="P703">
        <f>IF(I703="","",WEEKDAY(A703,2))</f>
        <v/>
      </c>
      <c r="Q703" s="19">
        <f>IF(I703="","",A703-WEEKDAY(A703,3))</f>
        <v/>
      </c>
    </row>
    <row r="704">
      <c r="A704" s="12" t="n"/>
      <c r="B704" s="13">
        <f>IF(ISNUMBER(A704),CHOOSE(WEEKDAY(A704),"일","월","화","수","목","금","토"),"")</f>
        <v/>
      </c>
      <c r="C704" s="14" t="n"/>
      <c r="D704" s="14" t="n"/>
      <c r="E704" s="14" t="n"/>
      <c r="F704" s="14" t="n"/>
      <c r="G704" s="14" t="n"/>
      <c r="H704" s="14" t="n"/>
      <c r="I704" s="15">
        <f>IF(OR(A704="",NOT(N704="")),"",SUM(C704:H704))</f>
        <v/>
      </c>
      <c r="J704" s="16">
        <f>IF(I704="","",SUM(C704:E704))</f>
        <v/>
      </c>
      <c r="K704" s="16">
        <f>IF(I704="","",SUM(F704:H704))</f>
        <v/>
      </c>
      <c r="L704" s="14" t="n"/>
      <c r="M704" s="17" t="n"/>
      <c r="N704" s="18">
        <f>IF(COUNTA(A704,C704:H704,L704)=0,"",IF(NOT(ISNUMBER(A704)),"날짜를 확인하세요",IF(A704&gt;TODAY(),"오늘 이후 날짜예요",IF(COUNTIF($A$6:$A$1505,A704)&gt;1,"같은 날짜가 또 있어요",IF(COUNT(C704:H704)&lt;COUNTA(C704:H704),"금액에 글자가 있어요",IF(COUNTA(C704:H704)=0,"금액이 비었어요",IF(COUNTIF(C704:H704,"&lt;0")&gt;0,"금액이 0보다 작아요",IF(AND(L704&lt;&gt;"",OR(NOT(ISNUMBER(L704)),L704&lt;0,L704&lt;&gt;INT(N(L704)))),"손님 수를 확인하세요",""))))))))</f>
        <v/>
      </c>
      <c r="P704">
        <f>IF(I704="","",WEEKDAY(A704,2))</f>
        <v/>
      </c>
      <c r="Q704" s="19">
        <f>IF(I704="","",A704-WEEKDAY(A704,3))</f>
        <v/>
      </c>
    </row>
    <row r="705">
      <c r="A705" s="12" t="n"/>
      <c r="B705" s="13">
        <f>IF(ISNUMBER(A705),CHOOSE(WEEKDAY(A705),"일","월","화","수","목","금","토"),"")</f>
        <v/>
      </c>
      <c r="C705" s="14" t="n"/>
      <c r="D705" s="14" t="n"/>
      <c r="E705" s="14" t="n"/>
      <c r="F705" s="14" t="n"/>
      <c r="G705" s="14" t="n"/>
      <c r="H705" s="14" t="n"/>
      <c r="I705" s="15">
        <f>IF(OR(A705="",NOT(N705="")),"",SUM(C705:H705))</f>
        <v/>
      </c>
      <c r="J705" s="16">
        <f>IF(I705="","",SUM(C705:E705))</f>
        <v/>
      </c>
      <c r="K705" s="16">
        <f>IF(I705="","",SUM(F705:H705))</f>
        <v/>
      </c>
      <c r="L705" s="14" t="n"/>
      <c r="M705" s="17" t="n"/>
      <c r="N705" s="18">
        <f>IF(COUNTA(A705,C705:H705,L705)=0,"",IF(NOT(ISNUMBER(A705)),"날짜를 확인하세요",IF(A705&gt;TODAY(),"오늘 이후 날짜예요",IF(COUNTIF($A$6:$A$1505,A705)&gt;1,"같은 날짜가 또 있어요",IF(COUNT(C705:H705)&lt;COUNTA(C705:H705),"금액에 글자가 있어요",IF(COUNTA(C705:H705)=0,"금액이 비었어요",IF(COUNTIF(C705:H705,"&lt;0")&gt;0,"금액이 0보다 작아요",IF(AND(L705&lt;&gt;"",OR(NOT(ISNUMBER(L705)),L705&lt;0,L705&lt;&gt;INT(N(L705)))),"손님 수를 확인하세요",""))))))))</f>
        <v/>
      </c>
      <c r="P705">
        <f>IF(I705="","",WEEKDAY(A705,2))</f>
        <v/>
      </c>
      <c r="Q705" s="19">
        <f>IF(I705="","",A705-WEEKDAY(A705,3))</f>
        <v/>
      </c>
    </row>
    <row r="706">
      <c r="A706" s="12" t="n"/>
      <c r="B706" s="13">
        <f>IF(ISNUMBER(A706),CHOOSE(WEEKDAY(A706),"일","월","화","수","목","금","토"),"")</f>
        <v/>
      </c>
      <c r="C706" s="14" t="n"/>
      <c r="D706" s="14" t="n"/>
      <c r="E706" s="14" t="n"/>
      <c r="F706" s="14" t="n"/>
      <c r="G706" s="14" t="n"/>
      <c r="H706" s="14" t="n"/>
      <c r="I706" s="15">
        <f>IF(OR(A706="",NOT(N706="")),"",SUM(C706:H706))</f>
        <v/>
      </c>
      <c r="J706" s="16">
        <f>IF(I706="","",SUM(C706:E706))</f>
        <v/>
      </c>
      <c r="K706" s="16">
        <f>IF(I706="","",SUM(F706:H706))</f>
        <v/>
      </c>
      <c r="L706" s="14" t="n"/>
      <c r="M706" s="17" t="n"/>
      <c r="N706" s="18">
        <f>IF(COUNTA(A706,C706:H706,L706)=0,"",IF(NOT(ISNUMBER(A706)),"날짜를 확인하세요",IF(A706&gt;TODAY(),"오늘 이후 날짜예요",IF(COUNTIF($A$6:$A$1505,A706)&gt;1,"같은 날짜가 또 있어요",IF(COUNT(C706:H706)&lt;COUNTA(C706:H706),"금액에 글자가 있어요",IF(COUNTA(C706:H706)=0,"금액이 비었어요",IF(COUNTIF(C706:H706,"&lt;0")&gt;0,"금액이 0보다 작아요",IF(AND(L706&lt;&gt;"",OR(NOT(ISNUMBER(L706)),L706&lt;0,L706&lt;&gt;INT(N(L706)))),"손님 수를 확인하세요",""))))))))</f>
        <v/>
      </c>
      <c r="P706">
        <f>IF(I706="","",WEEKDAY(A706,2))</f>
        <v/>
      </c>
      <c r="Q706" s="19">
        <f>IF(I706="","",A706-WEEKDAY(A706,3))</f>
        <v/>
      </c>
    </row>
    <row r="707">
      <c r="A707" s="12" t="n"/>
      <c r="B707" s="13">
        <f>IF(ISNUMBER(A707),CHOOSE(WEEKDAY(A707),"일","월","화","수","목","금","토"),"")</f>
        <v/>
      </c>
      <c r="C707" s="14" t="n"/>
      <c r="D707" s="14" t="n"/>
      <c r="E707" s="14" t="n"/>
      <c r="F707" s="14" t="n"/>
      <c r="G707" s="14" t="n"/>
      <c r="H707" s="14" t="n"/>
      <c r="I707" s="15">
        <f>IF(OR(A707="",NOT(N707="")),"",SUM(C707:H707))</f>
        <v/>
      </c>
      <c r="J707" s="16">
        <f>IF(I707="","",SUM(C707:E707))</f>
        <v/>
      </c>
      <c r="K707" s="16">
        <f>IF(I707="","",SUM(F707:H707))</f>
        <v/>
      </c>
      <c r="L707" s="14" t="n"/>
      <c r="M707" s="17" t="n"/>
      <c r="N707" s="18">
        <f>IF(COUNTA(A707,C707:H707,L707)=0,"",IF(NOT(ISNUMBER(A707)),"날짜를 확인하세요",IF(A707&gt;TODAY(),"오늘 이후 날짜예요",IF(COUNTIF($A$6:$A$1505,A707)&gt;1,"같은 날짜가 또 있어요",IF(COUNT(C707:H707)&lt;COUNTA(C707:H707),"금액에 글자가 있어요",IF(COUNTA(C707:H707)=0,"금액이 비었어요",IF(COUNTIF(C707:H707,"&lt;0")&gt;0,"금액이 0보다 작아요",IF(AND(L707&lt;&gt;"",OR(NOT(ISNUMBER(L707)),L707&lt;0,L707&lt;&gt;INT(N(L707)))),"손님 수를 확인하세요",""))))))))</f>
        <v/>
      </c>
      <c r="P707">
        <f>IF(I707="","",WEEKDAY(A707,2))</f>
        <v/>
      </c>
      <c r="Q707" s="19">
        <f>IF(I707="","",A707-WEEKDAY(A707,3))</f>
        <v/>
      </c>
    </row>
    <row r="708">
      <c r="A708" s="12" t="n"/>
      <c r="B708" s="13">
        <f>IF(ISNUMBER(A708),CHOOSE(WEEKDAY(A708),"일","월","화","수","목","금","토"),"")</f>
        <v/>
      </c>
      <c r="C708" s="14" t="n"/>
      <c r="D708" s="14" t="n"/>
      <c r="E708" s="14" t="n"/>
      <c r="F708" s="14" t="n"/>
      <c r="G708" s="14" t="n"/>
      <c r="H708" s="14" t="n"/>
      <c r="I708" s="15">
        <f>IF(OR(A708="",NOT(N708="")),"",SUM(C708:H708))</f>
        <v/>
      </c>
      <c r="J708" s="16">
        <f>IF(I708="","",SUM(C708:E708))</f>
        <v/>
      </c>
      <c r="K708" s="16">
        <f>IF(I708="","",SUM(F708:H708))</f>
        <v/>
      </c>
      <c r="L708" s="14" t="n"/>
      <c r="M708" s="17" t="n"/>
      <c r="N708" s="18">
        <f>IF(COUNTA(A708,C708:H708,L708)=0,"",IF(NOT(ISNUMBER(A708)),"날짜를 확인하세요",IF(A708&gt;TODAY(),"오늘 이후 날짜예요",IF(COUNTIF($A$6:$A$1505,A708)&gt;1,"같은 날짜가 또 있어요",IF(COUNT(C708:H708)&lt;COUNTA(C708:H708),"금액에 글자가 있어요",IF(COUNTA(C708:H708)=0,"금액이 비었어요",IF(COUNTIF(C708:H708,"&lt;0")&gt;0,"금액이 0보다 작아요",IF(AND(L708&lt;&gt;"",OR(NOT(ISNUMBER(L708)),L708&lt;0,L708&lt;&gt;INT(N(L708)))),"손님 수를 확인하세요",""))))))))</f>
        <v/>
      </c>
      <c r="P708">
        <f>IF(I708="","",WEEKDAY(A708,2))</f>
        <v/>
      </c>
      <c r="Q708" s="19">
        <f>IF(I708="","",A708-WEEKDAY(A708,3))</f>
        <v/>
      </c>
    </row>
    <row r="709">
      <c r="A709" s="12" t="n"/>
      <c r="B709" s="13">
        <f>IF(ISNUMBER(A709),CHOOSE(WEEKDAY(A709),"일","월","화","수","목","금","토"),"")</f>
        <v/>
      </c>
      <c r="C709" s="14" t="n"/>
      <c r="D709" s="14" t="n"/>
      <c r="E709" s="14" t="n"/>
      <c r="F709" s="14" t="n"/>
      <c r="G709" s="14" t="n"/>
      <c r="H709" s="14" t="n"/>
      <c r="I709" s="15">
        <f>IF(OR(A709="",NOT(N709="")),"",SUM(C709:H709))</f>
        <v/>
      </c>
      <c r="J709" s="16">
        <f>IF(I709="","",SUM(C709:E709))</f>
        <v/>
      </c>
      <c r="K709" s="16">
        <f>IF(I709="","",SUM(F709:H709))</f>
        <v/>
      </c>
      <c r="L709" s="14" t="n"/>
      <c r="M709" s="17" t="n"/>
      <c r="N709" s="18">
        <f>IF(COUNTA(A709,C709:H709,L709)=0,"",IF(NOT(ISNUMBER(A709)),"날짜를 확인하세요",IF(A709&gt;TODAY(),"오늘 이후 날짜예요",IF(COUNTIF($A$6:$A$1505,A709)&gt;1,"같은 날짜가 또 있어요",IF(COUNT(C709:H709)&lt;COUNTA(C709:H709),"금액에 글자가 있어요",IF(COUNTA(C709:H709)=0,"금액이 비었어요",IF(COUNTIF(C709:H709,"&lt;0")&gt;0,"금액이 0보다 작아요",IF(AND(L709&lt;&gt;"",OR(NOT(ISNUMBER(L709)),L709&lt;0,L709&lt;&gt;INT(N(L709)))),"손님 수를 확인하세요",""))))))))</f>
        <v/>
      </c>
      <c r="P709">
        <f>IF(I709="","",WEEKDAY(A709,2))</f>
        <v/>
      </c>
      <c r="Q709" s="19">
        <f>IF(I709="","",A709-WEEKDAY(A709,3))</f>
        <v/>
      </c>
    </row>
    <row r="710">
      <c r="A710" s="12" t="n"/>
      <c r="B710" s="13">
        <f>IF(ISNUMBER(A710),CHOOSE(WEEKDAY(A710),"일","월","화","수","목","금","토"),"")</f>
        <v/>
      </c>
      <c r="C710" s="14" t="n"/>
      <c r="D710" s="14" t="n"/>
      <c r="E710" s="14" t="n"/>
      <c r="F710" s="14" t="n"/>
      <c r="G710" s="14" t="n"/>
      <c r="H710" s="14" t="n"/>
      <c r="I710" s="15">
        <f>IF(OR(A710="",NOT(N710="")),"",SUM(C710:H710))</f>
        <v/>
      </c>
      <c r="J710" s="16">
        <f>IF(I710="","",SUM(C710:E710))</f>
        <v/>
      </c>
      <c r="K710" s="16">
        <f>IF(I710="","",SUM(F710:H710))</f>
        <v/>
      </c>
      <c r="L710" s="14" t="n"/>
      <c r="M710" s="17" t="n"/>
      <c r="N710" s="18">
        <f>IF(COUNTA(A710,C710:H710,L710)=0,"",IF(NOT(ISNUMBER(A710)),"날짜를 확인하세요",IF(A710&gt;TODAY(),"오늘 이후 날짜예요",IF(COUNTIF($A$6:$A$1505,A710)&gt;1,"같은 날짜가 또 있어요",IF(COUNT(C710:H710)&lt;COUNTA(C710:H710),"금액에 글자가 있어요",IF(COUNTA(C710:H710)=0,"금액이 비었어요",IF(COUNTIF(C710:H710,"&lt;0")&gt;0,"금액이 0보다 작아요",IF(AND(L710&lt;&gt;"",OR(NOT(ISNUMBER(L710)),L710&lt;0,L710&lt;&gt;INT(N(L710)))),"손님 수를 확인하세요",""))))))))</f>
        <v/>
      </c>
      <c r="P710">
        <f>IF(I710="","",WEEKDAY(A710,2))</f>
        <v/>
      </c>
      <c r="Q710" s="19">
        <f>IF(I710="","",A710-WEEKDAY(A710,3))</f>
        <v/>
      </c>
    </row>
    <row r="711">
      <c r="A711" s="12" t="n"/>
      <c r="B711" s="13">
        <f>IF(ISNUMBER(A711),CHOOSE(WEEKDAY(A711),"일","월","화","수","목","금","토"),"")</f>
        <v/>
      </c>
      <c r="C711" s="14" t="n"/>
      <c r="D711" s="14" t="n"/>
      <c r="E711" s="14" t="n"/>
      <c r="F711" s="14" t="n"/>
      <c r="G711" s="14" t="n"/>
      <c r="H711" s="14" t="n"/>
      <c r="I711" s="15">
        <f>IF(OR(A711="",NOT(N711="")),"",SUM(C711:H711))</f>
        <v/>
      </c>
      <c r="J711" s="16">
        <f>IF(I711="","",SUM(C711:E711))</f>
        <v/>
      </c>
      <c r="K711" s="16">
        <f>IF(I711="","",SUM(F711:H711))</f>
        <v/>
      </c>
      <c r="L711" s="14" t="n"/>
      <c r="M711" s="17" t="n"/>
      <c r="N711" s="18">
        <f>IF(COUNTA(A711,C711:H711,L711)=0,"",IF(NOT(ISNUMBER(A711)),"날짜를 확인하세요",IF(A711&gt;TODAY(),"오늘 이후 날짜예요",IF(COUNTIF($A$6:$A$1505,A711)&gt;1,"같은 날짜가 또 있어요",IF(COUNT(C711:H711)&lt;COUNTA(C711:H711),"금액에 글자가 있어요",IF(COUNTA(C711:H711)=0,"금액이 비었어요",IF(COUNTIF(C711:H711,"&lt;0")&gt;0,"금액이 0보다 작아요",IF(AND(L711&lt;&gt;"",OR(NOT(ISNUMBER(L711)),L711&lt;0,L711&lt;&gt;INT(N(L711)))),"손님 수를 확인하세요",""))))))))</f>
        <v/>
      </c>
      <c r="P711">
        <f>IF(I711="","",WEEKDAY(A711,2))</f>
        <v/>
      </c>
      <c r="Q711" s="19">
        <f>IF(I711="","",A711-WEEKDAY(A711,3))</f>
        <v/>
      </c>
    </row>
    <row r="712">
      <c r="A712" s="12" t="n"/>
      <c r="B712" s="13">
        <f>IF(ISNUMBER(A712),CHOOSE(WEEKDAY(A712),"일","월","화","수","목","금","토"),"")</f>
        <v/>
      </c>
      <c r="C712" s="14" t="n"/>
      <c r="D712" s="14" t="n"/>
      <c r="E712" s="14" t="n"/>
      <c r="F712" s="14" t="n"/>
      <c r="G712" s="14" t="n"/>
      <c r="H712" s="14" t="n"/>
      <c r="I712" s="15">
        <f>IF(OR(A712="",NOT(N712="")),"",SUM(C712:H712))</f>
        <v/>
      </c>
      <c r="J712" s="16">
        <f>IF(I712="","",SUM(C712:E712))</f>
        <v/>
      </c>
      <c r="K712" s="16">
        <f>IF(I712="","",SUM(F712:H712))</f>
        <v/>
      </c>
      <c r="L712" s="14" t="n"/>
      <c r="M712" s="17" t="n"/>
      <c r="N712" s="18">
        <f>IF(COUNTA(A712,C712:H712,L712)=0,"",IF(NOT(ISNUMBER(A712)),"날짜를 확인하세요",IF(A712&gt;TODAY(),"오늘 이후 날짜예요",IF(COUNTIF($A$6:$A$1505,A712)&gt;1,"같은 날짜가 또 있어요",IF(COUNT(C712:H712)&lt;COUNTA(C712:H712),"금액에 글자가 있어요",IF(COUNTA(C712:H712)=0,"금액이 비었어요",IF(COUNTIF(C712:H712,"&lt;0")&gt;0,"금액이 0보다 작아요",IF(AND(L712&lt;&gt;"",OR(NOT(ISNUMBER(L712)),L712&lt;0,L712&lt;&gt;INT(N(L712)))),"손님 수를 확인하세요",""))))))))</f>
        <v/>
      </c>
      <c r="P712">
        <f>IF(I712="","",WEEKDAY(A712,2))</f>
        <v/>
      </c>
      <c r="Q712" s="19">
        <f>IF(I712="","",A712-WEEKDAY(A712,3))</f>
        <v/>
      </c>
    </row>
    <row r="713">
      <c r="A713" s="12" t="n"/>
      <c r="B713" s="13">
        <f>IF(ISNUMBER(A713),CHOOSE(WEEKDAY(A713),"일","월","화","수","목","금","토"),"")</f>
        <v/>
      </c>
      <c r="C713" s="14" t="n"/>
      <c r="D713" s="14" t="n"/>
      <c r="E713" s="14" t="n"/>
      <c r="F713" s="14" t="n"/>
      <c r="G713" s="14" t="n"/>
      <c r="H713" s="14" t="n"/>
      <c r="I713" s="15">
        <f>IF(OR(A713="",NOT(N713="")),"",SUM(C713:H713))</f>
        <v/>
      </c>
      <c r="J713" s="16">
        <f>IF(I713="","",SUM(C713:E713))</f>
        <v/>
      </c>
      <c r="K713" s="16">
        <f>IF(I713="","",SUM(F713:H713))</f>
        <v/>
      </c>
      <c r="L713" s="14" t="n"/>
      <c r="M713" s="17" t="n"/>
      <c r="N713" s="18">
        <f>IF(COUNTA(A713,C713:H713,L713)=0,"",IF(NOT(ISNUMBER(A713)),"날짜를 확인하세요",IF(A713&gt;TODAY(),"오늘 이후 날짜예요",IF(COUNTIF($A$6:$A$1505,A713)&gt;1,"같은 날짜가 또 있어요",IF(COUNT(C713:H713)&lt;COUNTA(C713:H713),"금액에 글자가 있어요",IF(COUNTA(C713:H713)=0,"금액이 비었어요",IF(COUNTIF(C713:H713,"&lt;0")&gt;0,"금액이 0보다 작아요",IF(AND(L713&lt;&gt;"",OR(NOT(ISNUMBER(L713)),L713&lt;0,L713&lt;&gt;INT(N(L713)))),"손님 수를 확인하세요",""))))))))</f>
        <v/>
      </c>
      <c r="P713">
        <f>IF(I713="","",WEEKDAY(A713,2))</f>
        <v/>
      </c>
      <c r="Q713" s="19">
        <f>IF(I713="","",A713-WEEKDAY(A713,3))</f>
        <v/>
      </c>
    </row>
    <row r="714">
      <c r="A714" s="12" t="n"/>
      <c r="B714" s="13">
        <f>IF(ISNUMBER(A714),CHOOSE(WEEKDAY(A714),"일","월","화","수","목","금","토"),"")</f>
        <v/>
      </c>
      <c r="C714" s="14" t="n"/>
      <c r="D714" s="14" t="n"/>
      <c r="E714" s="14" t="n"/>
      <c r="F714" s="14" t="n"/>
      <c r="G714" s="14" t="n"/>
      <c r="H714" s="14" t="n"/>
      <c r="I714" s="15">
        <f>IF(OR(A714="",NOT(N714="")),"",SUM(C714:H714))</f>
        <v/>
      </c>
      <c r="J714" s="16">
        <f>IF(I714="","",SUM(C714:E714))</f>
        <v/>
      </c>
      <c r="K714" s="16">
        <f>IF(I714="","",SUM(F714:H714))</f>
        <v/>
      </c>
      <c r="L714" s="14" t="n"/>
      <c r="M714" s="17" t="n"/>
      <c r="N714" s="18">
        <f>IF(COUNTA(A714,C714:H714,L714)=0,"",IF(NOT(ISNUMBER(A714)),"날짜를 확인하세요",IF(A714&gt;TODAY(),"오늘 이후 날짜예요",IF(COUNTIF($A$6:$A$1505,A714)&gt;1,"같은 날짜가 또 있어요",IF(COUNT(C714:H714)&lt;COUNTA(C714:H714),"금액에 글자가 있어요",IF(COUNTA(C714:H714)=0,"금액이 비었어요",IF(COUNTIF(C714:H714,"&lt;0")&gt;0,"금액이 0보다 작아요",IF(AND(L714&lt;&gt;"",OR(NOT(ISNUMBER(L714)),L714&lt;0,L714&lt;&gt;INT(N(L714)))),"손님 수를 확인하세요",""))))))))</f>
        <v/>
      </c>
      <c r="P714">
        <f>IF(I714="","",WEEKDAY(A714,2))</f>
        <v/>
      </c>
      <c r="Q714" s="19">
        <f>IF(I714="","",A714-WEEKDAY(A714,3))</f>
        <v/>
      </c>
    </row>
    <row r="715">
      <c r="A715" s="12" t="n"/>
      <c r="B715" s="13">
        <f>IF(ISNUMBER(A715),CHOOSE(WEEKDAY(A715),"일","월","화","수","목","금","토"),"")</f>
        <v/>
      </c>
      <c r="C715" s="14" t="n"/>
      <c r="D715" s="14" t="n"/>
      <c r="E715" s="14" t="n"/>
      <c r="F715" s="14" t="n"/>
      <c r="G715" s="14" t="n"/>
      <c r="H715" s="14" t="n"/>
      <c r="I715" s="15">
        <f>IF(OR(A715="",NOT(N715="")),"",SUM(C715:H715))</f>
        <v/>
      </c>
      <c r="J715" s="16">
        <f>IF(I715="","",SUM(C715:E715))</f>
        <v/>
      </c>
      <c r="K715" s="16">
        <f>IF(I715="","",SUM(F715:H715))</f>
        <v/>
      </c>
      <c r="L715" s="14" t="n"/>
      <c r="M715" s="17" t="n"/>
      <c r="N715" s="18">
        <f>IF(COUNTA(A715,C715:H715,L715)=0,"",IF(NOT(ISNUMBER(A715)),"날짜를 확인하세요",IF(A715&gt;TODAY(),"오늘 이후 날짜예요",IF(COUNTIF($A$6:$A$1505,A715)&gt;1,"같은 날짜가 또 있어요",IF(COUNT(C715:H715)&lt;COUNTA(C715:H715),"금액에 글자가 있어요",IF(COUNTA(C715:H715)=0,"금액이 비었어요",IF(COUNTIF(C715:H715,"&lt;0")&gt;0,"금액이 0보다 작아요",IF(AND(L715&lt;&gt;"",OR(NOT(ISNUMBER(L715)),L715&lt;0,L715&lt;&gt;INT(N(L715)))),"손님 수를 확인하세요",""))))))))</f>
        <v/>
      </c>
      <c r="P715">
        <f>IF(I715="","",WEEKDAY(A715,2))</f>
        <v/>
      </c>
      <c r="Q715" s="19">
        <f>IF(I715="","",A715-WEEKDAY(A715,3))</f>
        <v/>
      </c>
    </row>
    <row r="716">
      <c r="A716" s="12" t="n"/>
      <c r="B716" s="13">
        <f>IF(ISNUMBER(A716),CHOOSE(WEEKDAY(A716),"일","월","화","수","목","금","토"),"")</f>
        <v/>
      </c>
      <c r="C716" s="14" t="n"/>
      <c r="D716" s="14" t="n"/>
      <c r="E716" s="14" t="n"/>
      <c r="F716" s="14" t="n"/>
      <c r="G716" s="14" t="n"/>
      <c r="H716" s="14" t="n"/>
      <c r="I716" s="15">
        <f>IF(OR(A716="",NOT(N716="")),"",SUM(C716:H716))</f>
        <v/>
      </c>
      <c r="J716" s="16">
        <f>IF(I716="","",SUM(C716:E716))</f>
        <v/>
      </c>
      <c r="K716" s="16">
        <f>IF(I716="","",SUM(F716:H716))</f>
        <v/>
      </c>
      <c r="L716" s="14" t="n"/>
      <c r="M716" s="17" t="n"/>
      <c r="N716" s="18">
        <f>IF(COUNTA(A716,C716:H716,L716)=0,"",IF(NOT(ISNUMBER(A716)),"날짜를 확인하세요",IF(A716&gt;TODAY(),"오늘 이후 날짜예요",IF(COUNTIF($A$6:$A$1505,A716)&gt;1,"같은 날짜가 또 있어요",IF(COUNT(C716:H716)&lt;COUNTA(C716:H716),"금액에 글자가 있어요",IF(COUNTA(C716:H716)=0,"금액이 비었어요",IF(COUNTIF(C716:H716,"&lt;0")&gt;0,"금액이 0보다 작아요",IF(AND(L716&lt;&gt;"",OR(NOT(ISNUMBER(L716)),L716&lt;0,L716&lt;&gt;INT(N(L716)))),"손님 수를 확인하세요",""))))))))</f>
        <v/>
      </c>
      <c r="P716">
        <f>IF(I716="","",WEEKDAY(A716,2))</f>
        <v/>
      </c>
      <c r="Q716" s="19">
        <f>IF(I716="","",A716-WEEKDAY(A716,3))</f>
        <v/>
      </c>
    </row>
    <row r="717">
      <c r="A717" s="12" t="n"/>
      <c r="B717" s="13">
        <f>IF(ISNUMBER(A717),CHOOSE(WEEKDAY(A717),"일","월","화","수","목","금","토"),"")</f>
        <v/>
      </c>
      <c r="C717" s="14" t="n"/>
      <c r="D717" s="14" t="n"/>
      <c r="E717" s="14" t="n"/>
      <c r="F717" s="14" t="n"/>
      <c r="G717" s="14" t="n"/>
      <c r="H717" s="14" t="n"/>
      <c r="I717" s="15">
        <f>IF(OR(A717="",NOT(N717="")),"",SUM(C717:H717))</f>
        <v/>
      </c>
      <c r="J717" s="16">
        <f>IF(I717="","",SUM(C717:E717))</f>
        <v/>
      </c>
      <c r="K717" s="16">
        <f>IF(I717="","",SUM(F717:H717))</f>
        <v/>
      </c>
      <c r="L717" s="14" t="n"/>
      <c r="M717" s="17" t="n"/>
      <c r="N717" s="18">
        <f>IF(COUNTA(A717,C717:H717,L717)=0,"",IF(NOT(ISNUMBER(A717)),"날짜를 확인하세요",IF(A717&gt;TODAY(),"오늘 이후 날짜예요",IF(COUNTIF($A$6:$A$1505,A717)&gt;1,"같은 날짜가 또 있어요",IF(COUNT(C717:H717)&lt;COUNTA(C717:H717),"금액에 글자가 있어요",IF(COUNTA(C717:H717)=0,"금액이 비었어요",IF(COUNTIF(C717:H717,"&lt;0")&gt;0,"금액이 0보다 작아요",IF(AND(L717&lt;&gt;"",OR(NOT(ISNUMBER(L717)),L717&lt;0,L717&lt;&gt;INT(N(L717)))),"손님 수를 확인하세요",""))))))))</f>
        <v/>
      </c>
      <c r="P717">
        <f>IF(I717="","",WEEKDAY(A717,2))</f>
        <v/>
      </c>
      <c r="Q717" s="19">
        <f>IF(I717="","",A717-WEEKDAY(A717,3))</f>
        <v/>
      </c>
    </row>
    <row r="718">
      <c r="A718" s="12" t="n"/>
      <c r="B718" s="13">
        <f>IF(ISNUMBER(A718),CHOOSE(WEEKDAY(A718),"일","월","화","수","목","금","토"),"")</f>
        <v/>
      </c>
      <c r="C718" s="14" t="n"/>
      <c r="D718" s="14" t="n"/>
      <c r="E718" s="14" t="n"/>
      <c r="F718" s="14" t="n"/>
      <c r="G718" s="14" t="n"/>
      <c r="H718" s="14" t="n"/>
      <c r="I718" s="15">
        <f>IF(OR(A718="",NOT(N718="")),"",SUM(C718:H718))</f>
        <v/>
      </c>
      <c r="J718" s="16">
        <f>IF(I718="","",SUM(C718:E718))</f>
        <v/>
      </c>
      <c r="K718" s="16">
        <f>IF(I718="","",SUM(F718:H718))</f>
        <v/>
      </c>
      <c r="L718" s="14" t="n"/>
      <c r="M718" s="17" t="n"/>
      <c r="N718" s="18">
        <f>IF(COUNTA(A718,C718:H718,L718)=0,"",IF(NOT(ISNUMBER(A718)),"날짜를 확인하세요",IF(A718&gt;TODAY(),"오늘 이후 날짜예요",IF(COUNTIF($A$6:$A$1505,A718)&gt;1,"같은 날짜가 또 있어요",IF(COUNT(C718:H718)&lt;COUNTA(C718:H718),"금액에 글자가 있어요",IF(COUNTA(C718:H718)=0,"금액이 비었어요",IF(COUNTIF(C718:H718,"&lt;0")&gt;0,"금액이 0보다 작아요",IF(AND(L718&lt;&gt;"",OR(NOT(ISNUMBER(L718)),L718&lt;0,L718&lt;&gt;INT(N(L718)))),"손님 수를 확인하세요",""))))))))</f>
        <v/>
      </c>
      <c r="P718">
        <f>IF(I718="","",WEEKDAY(A718,2))</f>
        <v/>
      </c>
      <c r="Q718" s="19">
        <f>IF(I718="","",A718-WEEKDAY(A718,3))</f>
        <v/>
      </c>
    </row>
    <row r="719">
      <c r="A719" s="12" t="n"/>
      <c r="B719" s="13">
        <f>IF(ISNUMBER(A719),CHOOSE(WEEKDAY(A719),"일","월","화","수","목","금","토"),"")</f>
        <v/>
      </c>
      <c r="C719" s="14" t="n"/>
      <c r="D719" s="14" t="n"/>
      <c r="E719" s="14" t="n"/>
      <c r="F719" s="14" t="n"/>
      <c r="G719" s="14" t="n"/>
      <c r="H719" s="14" t="n"/>
      <c r="I719" s="15">
        <f>IF(OR(A719="",NOT(N719="")),"",SUM(C719:H719))</f>
        <v/>
      </c>
      <c r="J719" s="16">
        <f>IF(I719="","",SUM(C719:E719))</f>
        <v/>
      </c>
      <c r="K719" s="16">
        <f>IF(I719="","",SUM(F719:H719))</f>
        <v/>
      </c>
      <c r="L719" s="14" t="n"/>
      <c r="M719" s="17" t="n"/>
      <c r="N719" s="18">
        <f>IF(COUNTA(A719,C719:H719,L719)=0,"",IF(NOT(ISNUMBER(A719)),"날짜를 확인하세요",IF(A719&gt;TODAY(),"오늘 이후 날짜예요",IF(COUNTIF($A$6:$A$1505,A719)&gt;1,"같은 날짜가 또 있어요",IF(COUNT(C719:H719)&lt;COUNTA(C719:H719),"금액에 글자가 있어요",IF(COUNTA(C719:H719)=0,"금액이 비었어요",IF(COUNTIF(C719:H719,"&lt;0")&gt;0,"금액이 0보다 작아요",IF(AND(L719&lt;&gt;"",OR(NOT(ISNUMBER(L719)),L719&lt;0,L719&lt;&gt;INT(N(L719)))),"손님 수를 확인하세요",""))))))))</f>
        <v/>
      </c>
      <c r="P719">
        <f>IF(I719="","",WEEKDAY(A719,2))</f>
        <v/>
      </c>
      <c r="Q719" s="19">
        <f>IF(I719="","",A719-WEEKDAY(A719,3))</f>
        <v/>
      </c>
    </row>
    <row r="720">
      <c r="A720" s="12" t="n"/>
      <c r="B720" s="13">
        <f>IF(ISNUMBER(A720),CHOOSE(WEEKDAY(A720),"일","월","화","수","목","금","토"),"")</f>
        <v/>
      </c>
      <c r="C720" s="14" t="n"/>
      <c r="D720" s="14" t="n"/>
      <c r="E720" s="14" t="n"/>
      <c r="F720" s="14" t="n"/>
      <c r="G720" s="14" t="n"/>
      <c r="H720" s="14" t="n"/>
      <c r="I720" s="15">
        <f>IF(OR(A720="",NOT(N720="")),"",SUM(C720:H720))</f>
        <v/>
      </c>
      <c r="J720" s="16">
        <f>IF(I720="","",SUM(C720:E720))</f>
        <v/>
      </c>
      <c r="K720" s="16">
        <f>IF(I720="","",SUM(F720:H720))</f>
        <v/>
      </c>
      <c r="L720" s="14" t="n"/>
      <c r="M720" s="17" t="n"/>
      <c r="N720" s="18">
        <f>IF(COUNTA(A720,C720:H720,L720)=0,"",IF(NOT(ISNUMBER(A720)),"날짜를 확인하세요",IF(A720&gt;TODAY(),"오늘 이후 날짜예요",IF(COUNTIF($A$6:$A$1505,A720)&gt;1,"같은 날짜가 또 있어요",IF(COUNT(C720:H720)&lt;COUNTA(C720:H720),"금액에 글자가 있어요",IF(COUNTA(C720:H720)=0,"금액이 비었어요",IF(COUNTIF(C720:H720,"&lt;0")&gt;0,"금액이 0보다 작아요",IF(AND(L720&lt;&gt;"",OR(NOT(ISNUMBER(L720)),L720&lt;0,L720&lt;&gt;INT(N(L720)))),"손님 수를 확인하세요",""))))))))</f>
        <v/>
      </c>
      <c r="P720">
        <f>IF(I720="","",WEEKDAY(A720,2))</f>
        <v/>
      </c>
      <c r="Q720" s="19">
        <f>IF(I720="","",A720-WEEKDAY(A720,3))</f>
        <v/>
      </c>
    </row>
    <row r="721">
      <c r="A721" s="12" t="n"/>
      <c r="B721" s="13">
        <f>IF(ISNUMBER(A721),CHOOSE(WEEKDAY(A721),"일","월","화","수","목","금","토"),"")</f>
        <v/>
      </c>
      <c r="C721" s="14" t="n"/>
      <c r="D721" s="14" t="n"/>
      <c r="E721" s="14" t="n"/>
      <c r="F721" s="14" t="n"/>
      <c r="G721" s="14" t="n"/>
      <c r="H721" s="14" t="n"/>
      <c r="I721" s="15">
        <f>IF(OR(A721="",NOT(N721="")),"",SUM(C721:H721))</f>
        <v/>
      </c>
      <c r="J721" s="16">
        <f>IF(I721="","",SUM(C721:E721))</f>
        <v/>
      </c>
      <c r="K721" s="16">
        <f>IF(I721="","",SUM(F721:H721))</f>
        <v/>
      </c>
      <c r="L721" s="14" t="n"/>
      <c r="M721" s="17" t="n"/>
      <c r="N721" s="18">
        <f>IF(COUNTA(A721,C721:H721,L721)=0,"",IF(NOT(ISNUMBER(A721)),"날짜를 확인하세요",IF(A721&gt;TODAY(),"오늘 이후 날짜예요",IF(COUNTIF($A$6:$A$1505,A721)&gt;1,"같은 날짜가 또 있어요",IF(COUNT(C721:H721)&lt;COUNTA(C721:H721),"금액에 글자가 있어요",IF(COUNTA(C721:H721)=0,"금액이 비었어요",IF(COUNTIF(C721:H721,"&lt;0")&gt;0,"금액이 0보다 작아요",IF(AND(L721&lt;&gt;"",OR(NOT(ISNUMBER(L721)),L721&lt;0,L721&lt;&gt;INT(N(L721)))),"손님 수를 확인하세요",""))))))))</f>
        <v/>
      </c>
      <c r="P721">
        <f>IF(I721="","",WEEKDAY(A721,2))</f>
        <v/>
      </c>
      <c r="Q721" s="19">
        <f>IF(I721="","",A721-WEEKDAY(A721,3))</f>
        <v/>
      </c>
    </row>
    <row r="722">
      <c r="A722" s="12" t="n"/>
      <c r="B722" s="13">
        <f>IF(ISNUMBER(A722),CHOOSE(WEEKDAY(A722),"일","월","화","수","목","금","토"),"")</f>
        <v/>
      </c>
      <c r="C722" s="14" t="n"/>
      <c r="D722" s="14" t="n"/>
      <c r="E722" s="14" t="n"/>
      <c r="F722" s="14" t="n"/>
      <c r="G722" s="14" t="n"/>
      <c r="H722" s="14" t="n"/>
      <c r="I722" s="15">
        <f>IF(OR(A722="",NOT(N722="")),"",SUM(C722:H722))</f>
        <v/>
      </c>
      <c r="J722" s="16">
        <f>IF(I722="","",SUM(C722:E722))</f>
        <v/>
      </c>
      <c r="K722" s="16">
        <f>IF(I722="","",SUM(F722:H722))</f>
        <v/>
      </c>
      <c r="L722" s="14" t="n"/>
      <c r="M722" s="17" t="n"/>
      <c r="N722" s="18">
        <f>IF(COUNTA(A722,C722:H722,L722)=0,"",IF(NOT(ISNUMBER(A722)),"날짜를 확인하세요",IF(A722&gt;TODAY(),"오늘 이후 날짜예요",IF(COUNTIF($A$6:$A$1505,A722)&gt;1,"같은 날짜가 또 있어요",IF(COUNT(C722:H722)&lt;COUNTA(C722:H722),"금액에 글자가 있어요",IF(COUNTA(C722:H722)=0,"금액이 비었어요",IF(COUNTIF(C722:H722,"&lt;0")&gt;0,"금액이 0보다 작아요",IF(AND(L722&lt;&gt;"",OR(NOT(ISNUMBER(L722)),L722&lt;0,L722&lt;&gt;INT(N(L722)))),"손님 수를 확인하세요",""))))))))</f>
        <v/>
      </c>
      <c r="P722">
        <f>IF(I722="","",WEEKDAY(A722,2))</f>
        <v/>
      </c>
      <c r="Q722" s="19">
        <f>IF(I722="","",A722-WEEKDAY(A722,3))</f>
        <v/>
      </c>
    </row>
    <row r="723">
      <c r="A723" s="12" t="n"/>
      <c r="B723" s="13">
        <f>IF(ISNUMBER(A723),CHOOSE(WEEKDAY(A723),"일","월","화","수","목","금","토"),"")</f>
        <v/>
      </c>
      <c r="C723" s="14" t="n"/>
      <c r="D723" s="14" t="n"/>
      <c r="E723" s="14" t="n"/>
      <c r="F723" s="14" t="n"/>
      <c r="G723" s="14" t="n"/>
      <c r="H723" s="14" t="n"/>
      <c r="I723" s="15">
        <f>IF(OR(A723="",NOT(N723="")),"",SUM(C723:H723))</f>
        <v/>
      </c>
      <c r="J723" s="16">
        <f>IF(I723="","",SUM(C723:E723))</f>
        <v/>
      </c>
      <c r="K723" s="16">
        <f>IF(I723="","",SUM(F723:H723))</f>
        <v/>
      </c>
      <c r="L723" s="14" t="n"/>
      <c r="M723" s="17" t="n"/>
      <c r="N723" s="18">
        <f>IF(COUNTA(A723,C723:H723,L723)=0,"",IF(NOT(ISNUMBER(A723)),"날짜를 확인하세요",IF(A723&gt;TODAY(),"오늘 이후 날짜예요",IF(COUNTIF($A$6:$A$1505,A723)&gt;1,"같은 날짜가 또 있어요",IF(COUNT(C723:H723)&lt;COUNTA(C723:H723),"금액에 글자가 있어요",IF(COUNTA(C723:H723)=0,"금액이 비었어요",IF(COUNTIF(C723:H723,"&lt;0")&gt;0,"금액이 0보다 작아요",IF(AND(L723&lt;&gt;"",OR(NOT(ISNUMBER(L723)),L723&lt;0,L723&lt;&gt;INT(N(L723)))),"손님 수를 확인하세요",""))))))))</f>
        <v/>
      </c>
      <c r="P723">
        <f>IF(I723="","",WEEKDAY(A723,2))</f>
        <v/>
      </c>
      <c r="Q723" s="19">
        <f>IF(I723="","",A723-WEEKDAY(A723,3))</f>
        <v/>
      </c>
    </row>
    <row r="724">
      <c r="A724" s="12" t="n"/>
      <c r="B724" s="13">
        <f>IF(ISNUMBER(A724),CHOOSE(WEEKDAY(A724),"일","월","화","수","목","금","토"),"")</f>
        <v/>
      </c>
      <c r="C724" s="14" t="n"/>
      <c r="D724" s="14" t="n"/>
      <c r="E724" s="14" t="n"/>
      <c r="F724" s="14" t="n"/>
      <c r="G724" s="14" t="n"/>
      <c r="H724" s="14" t="n"/>
      <c r="I724" s="15">
        <f>IF(OR(A724="",NOT(N724="")),"",SUM(C724:H724))</f>
        <v/>
      </c>
      <c r="J724" s="16">
        <f>IF(I724="","",SUM(C724:E724))</f>
        <v/>
      </c>
      <c r="K724" s="16">
        <f>IF(I724="","",SUM(F724:H724))</f>
        <v/>
      </c>
      <c r="L724" s="14" t="n"/>
      <c r="M724" s="17" t="n"/>
      <c r="N724" s="18">
        <f>IF(COUNTA(A724,C724:H724,L724)=0,"",IF(NOT(ISNUMBER(A724)),"날짜를 확인하세요",IF(A724&gt;TODAY(),"오늘 이후 날짜예요",IF(COUNTIF($A$6:$A$1505,A724)&gt;1,"같은 날짜가 또 있어요",IF(COUNT(C724:H724)&lt;COUNTA(C724:H724),"금액에 글자가 있어요",IF(COUNTA(C724:H724)=0,"금액이 비었어요",IF(COUNTIF(C724:H724,"&lt;0")&gt;0,"금액이 0보다 작아요",IF(AND(L724&lt;&gt;"",OR(NOT(ISNUMBER(L724)),L724&lt;0,L724&lt;&gt;INT(N(L724)))),"손님 수를 확인하세요",""))))))))</f>
        <v/>
      </c>
      <c r="P724">
        <f>IF(I724="","",WEEKDAY(A724,2))</f>
        <v/>
      </c>
      <c r="Q724" s="19">
        <f>IF(I724="","",A724-WEEKDAY(A724,3))</f>
        <v/>
      </c>
    </row>
    <row r="725">
      <c r="A725" s="12" t="n"/>
      <c r="B725" s="13">
        <f>IF(ISNUMBER(A725),CHOOSE(WEEKDAY(A725),"일","월","화","수","목","금","토"),"")</f>
        <v/>
      </c>
      <c r="C725" s="14" t="n"/>
      <c r="D725" s="14" t="n"/>
      <c r="E725" s="14" t="n"/>
      <c r="F725" s="14" t="n"/>
      <c r="G725" s="14" t="n"/>
      <c r="H725" s="14" t="n"/>
      <c r="I725" s="15">
        <f>IF(OR(A725="",NOT(N725="")),"",SUM(C725:H725))</f>
        <v/>
      </c>
      <c r="J725" s="16">
        <f>IF(I725="","",SUM(C725:E725))</f>
        <v/>
      </c>
      <c r="K725" s="16">
        <f>IF(I725="","",SUM(F725:H725))</f>
        <v/>
      </c>
      <c r="L725" s="14" t="n"/>
      <c r="M725" s="17" t="n"/>
      <c r="N725" s="18">
        <f>IF(COUNTA(A725,C725:H725,L725)=0,"",IF(NOT(ISNUMBER(A725)),"날짜를 확인하세요",IF(A725&gt;TODAY(),"오늘 이후 날짜예요",IF(COUNTIF($A$6:$A$1505,A725)&gt;1,"같은 날짜가 또 있어요",IF(COUNT(C725:H725)&lt;COUNTA(C725:H725),"금액에 글자가 있어요",IF(COUNTA(C725:H725)=0,"금액이 비었어요",IF(COUNTIF(C725:H725,"&lt;0")&gt;0,"금액이 0보다 작아요",IF(AND(L725&lt;&gt;"",OR(NOT(ISNUMBER(L725)),L725&lt;0,L725&lt;&gt;INT(N(L725)))),"손님 수를 확인하세요",""))))))))</f>
        <v/>
      </c>
      <c r="P725">
        <f>IF(I725="","",WEEKDAY(A725,2))</f>
        <v/>
      </c>
      <c r="Q725" s="19">
        <f>IF(I725="","",A725-WEEKDAY(A725,3))</f>
        <v/>
      </c>
    </row>
    <row r="726">
      <c r="A726" s="12" t="n"/>
      <c r="B726" s="13">
        <f>IF(ISNUMBER(A726),CHOOSE(WEEKDAY(A726),"일","월","화","수","목","금","토"),"")</f>
        <v/>
      </c>
      <c r="C726" s="14" t="n"/>
      <c r="D726" s="14" t="n"/>
      <c r="E726" s="14" t="n"/>
      <c r="F726" s="14" t="n"/>
      <c r="G726" s="14" t="n"/>
      <c r="H726" s="14" t="n"/>
      <c r="I726" s="15">
        <f>IF(OR(A726="",NOT(N726="")),"",SUM(C726:H726))</f>
        <v/>
      </c>
      <c r="J726" s="16">
        <f>IF(I726="","",SUM(C726:E726))</f>
        <v/>
      </c>
      <c r="K726" s="16">
        <f>IF(I726="","",SUM(F726:H726))</f>
        <v/>
      </c>
      <c r="L726" s="14" t="n"/>
      <c r="M726" s="17" t="n"/>
      <c r="N726" s="18">
        <f>IF(COUNTA(A726,C726:H726,L726)=0,"",IF(NOT(ISNUMBER(A726)),"날짜를 확인하세요",IF(A726&gt;TODAY(),"오늘 이후 날짜예요",IF(COUNTIF($A$6:$A$1505,A726)&gt;1,"같은 날짜가 또 있어요",IF(COUNT(C726:H726)&lt;COUNTA(C726:H726),"금액에 글자가 있어요",IF(COUNTA(C726:H726)=0,"금액이 비었어요",IF(COUNTIF(C726:H726,"&lt;0")&gt;0,"금액이 0보다 작아요",IF(AND(L726&lt;&gt;"",OR(NOT(ISNUMBER(L726)),L726&lt;0,L726&lt;&gt;INT(N(L726)))),"손님 수를 확인하세요",""))))))))</f>
        <v/>
      </c>
      <c r="P726">
        <f>IF(I726="","",WEEKDAY(A726,2))</f>
        <v/>
      </c>
      <c r="Q726" s="19">
        <f>IF(I726="","",A726-WEEKDAY(A726,3))</f>
        <v/>
      </c>
    </row>
    <row r="727">
      <c r="A727" s="12" t="n"/>
      <c r="B727" s="13">
        <f>IF(ISNUMBER(A727),CHOOSE(WEEKDAY(A727),"일","월","화","수","목","금","토"),"")</f>
        <v/>
      </c>
      <c r="C727" s="14" t="n"/>
      <c r="D727" s="14" t="n"/>
      <c r="E727" s="14" t="n"/>
      <c r="F727" s="14" t="n"/>
      <c r="G727" s="14" t="n"/>
      <c r="H727" s="14" t="n"/>
      <c r="I727" s="15">
        <f>IF(OR(A727="",NOT(N727="")),"",SUM(C727:H727))</f>
        <v/>
      </c>
      <c r="J727" s="16">
        <f>IF(I727="","",SUM(C727:E727))</f>
        <v/>
      </c>
      <c r="K727" s="16">
        <f>IF(I727="","",SUM(F727:H727))</f>
        <v/>
      </c>
      <c r="L727" s="14" t="n"/>
      <c r="M727" s="17" t="n"/>
      <c r="N727" s="18">
        <f>IF(COUNTA(A727,C727:H727,L727)=0,"",IF(NOT(ISNUMBER(A727)),"날짜를 확인하세요",IF(A727&gt;TODAY(),"오늘 이후 날짜예요",IF(COUNTIF($A$6:$A$1505,A727)&gt;1,"같은 날짜가 또 있어요",IF(COUNT(C727:H727)&lt;COUNTA(C727:H727),"금액에 글자가 있어요",IF(COUNTA(C727:H727)=0,"금액이 비었어요",IF(COUNTIF(C727:H727,"&lt;0")&gt;0,"금액이 0보다 작아요",IF(AND(L727&lt;&gt;"",OR(NOT(ISNUMBER(L727)),L727&lt;0,L727&lt;&gt;INT(N(L727)))),"손님 수를 확인하세요",""))))))))</f>
        <v/>
      </c>
      <c r="P727">
        <f>IF(I727="","",WEEKDAY(A727,2))</f>
        <v/>
      </c>
      <c r="Q727" s="19">
        <f>IF(I727="","",A727-WEEKDAY(A727,3))</f>
        <v/>
      </c>
    </row>
    <row r="728">
      <c r="A728" s="12" t="n"/>
      <c r="B728" s="13">
        <f>IF(ISNUMBER(A728),CHOOSE(WEEKDAY(A728),"일","월","화","수","목","금","토"),"")</f>
        <v/>
      </c>
      <c r="C728" s="14" t="n"/>
      <c r="D728" s="14" t="n"/>
      <c r="E728" s="14" t="n"/>
      <c r="F728" s="14" t="n"/>
      <c r="G728" s="14" t="n"/>
      <c r="H728" s="14" t="n"/>
      <c r="I728" s="15">
        <f>IF(OR(A728="",NOT(N728="")),"",SUM(C728:H728))</f>
        <v/>
      </c>
      <c r="J728" s="16">
        <f>IF(I728="","",SUM(C728:E728))</f>
        <v/>
      </c>
      <c r="K728" s="16">
        <f>IF(I728="","",SUM(F728:H728))</f>
        <v/>
      </c>
      <c r="L728" s="14" t="n"/>
      <c r="M728" s="17" t="n"/>
      <c r="N728" s="18">
        <f>IF(COUNTA(A728,C728:H728,L728)=0,"",IF(NOT(ISNUMBER(A728)),"날짜를 확인하세요",IF(A728&gt;TODAY(),"오늘 이후 날짜예요",IF(COUNTIF($A$6:$A$1505,A728)&gt;1,"같은 날짜가 또 있어요",IF(COUNT(C728:H728)&lt;COUNTA(C728:H728),"금액에 글자가 있어요",IF(COUNTA(C728:H728)=0,"금액이 비었어요",IF(COUNTIF(C728:H728,"&lt;0")&gt;0,"금액이 0보다 작아요",IF(AND(L728&lt;&gt;"",OR(NOT(ISNUMBER(L728)),L728&lt;0,L728&lt;&gt;INT(N(L728)))),"손님 수를 확인하세요",""))))))))</f>
        <v/>
      </c>
      <c r="P728">
        <f>IF(I728="","",WEEKDAY(A728,2))</f>
        <v/>
      </c>
      <c r="Q728" s="19">
        <f>IF(I728="","",A728-WEEKDAY(A728,3))</f>
        <v/>
      </c>
    </row>
    <row r="729">
      <c r="A729" s="12" t="n"/>
      <c r="B729" s="13">
        <f>IF(ISNUMBER(A729),CHOOSE(WEEKDAY(A729),"일","월","화","수","목","금","토"),"")</f>
        <v/>
      </c>
      <c r="C729" s="14" t="n"/>
      <c r="D729" s="14" t="n"/>
      <c r="E729" s="14" t="n"/>
      <c r="F729" s="14" t="n"/>
      <c r="G729" s="14" t="n"/>
      <c r="H729" s="14" t="n"/>
      <c r="I729" s="15">
        <f>IF(OR(A729="",NOT(N729="")),"",SUM(C729:H729))</f>
        <v/>
      </c>
      <c r="J729" s="16">
        <f>IF(I729="","",SUM(C729:E729))</f>
        <v/>
      </c>
      <c r="K729" s="16">
        <f>IF(I729="","",SUM(F729:H729))</f>
        <v/>
      </c>
      <c r="L729" s="14" t="n"/>
      <c r="M729" s="17" t="n"/>
      <c r="N729" s="18">
        <f>IF(COUNTA(A729,C729:H729,L729)=0,"",IF(NOT(ISNUMBER(A729)),"날짜를 확인하세요",IF(A729&gt;TODAY(),"오늘 이후 날짜예요",IF(COUNTIF($A$6:$A$1505,A729)&gt;1,"같은 날짜가 또 있어요",IF(COUNT(C729:H729)&lt;COUNTA(C729:H729),"금액에 글자가 있어요",IF(COUNTA(C729:H729)=0,"금액이 비었어요",IF(COUNTIF(C729:H729,"&lt;0")&gt;0,"금액이 0보다 작아요",IF(AND(L729&lt;&gt;"",OR(NOT(ISNUMBER(L729)),L729&lt;0,L729&lt;&gt;INT(N(L729)))),"손님 수를 확인하세요",""))))))))</f>
        <v/>
      </c>
      <c r="P729">
        <f>IF(I729="","",WEEKDAY(A729,2))</f>
        <v/>
      </c>
      <c r="Q729" s="19">
        <f>IF(I729="","",A729-WEEKDAY(A729,3))</f>
        <v/>
      </c>
    </row>
    <row r="730">
      <c r="A730" s="12" t="n"/>
      <c r="B730" s="13">
        <f>IF(ISNUMBER(A730),CHOOSE(WEEKDAY(A730),"일","월","화","수","목","금","토"),"")</f>
        <v/>
      </c>
      <c r="C730" s="14" t="n"/>
      <c r="D730" s="14" t="n"/>
      <c r="E730" s="14" t="n"/>
      <c r="F730" s="14" t="n"/>
      <c r="G730" s="14" t="n"/>
      <c r="H730" s="14" t="n"/>
      <c r="I730" s="15">
        <f>IF(OR(A730="",NOT(N730="")),"",SUM(C730:H730))</f>
        <v/>
      </c>
      <c r="J730" s="16">
        <f>IF(I730="","",SUM(C730:E730))</f>
        <v/>
      </c>
      <c r="K730" s="16">
        <f>IF(I730="","",SUM(F730:H730))</f>
        <v/>
      </c>
      <c r="L730" s="14" t="n"/>
      <c r="M730" s="17" t="n"/>
      <c r="N730" s="18">
        <f>IF(COUNTA(A730,C730:H730,L730)=0,"",IF(NOT(ISNUMBER(A730)),"날짜를 확인하세요",IF(A730&gt;TODAY(),"오늘 이후 날짜예요",IF(COUNTIF($A$6:$A$1505,A730)&gt;1,"같은 날짜가 또 있어요",IF(COUNT(C730:H730)&lt;COUNTA(C730:H730),"금액에 글자가 있어요",IF(COUNTA(C730:H730)=0,"금액이 비었어요",IF(COUNTIF(C730:H730,"&lt;0")&gt;0,"금액이 0보다 작아요",IF(AND(L730&lt;&gt;"",OR(NOT(ISNUMBER(L730)),L730&lt;0,L730&lt;&gt;INT(N(L730)))),"손님 수를 확인하세요",""))))))))</f>
        <v/>
      </c>
      <c r="P730">
        <f>IF(I730="","",WEEKDAY(A730,2))</f>
        <v/>
      </c>
      <c r="Q730" s="19">
        <f>IF(I730="","",A730-WEEKDAY(A730,3))</f>
        <v/>
      </c>
    </row>
    <row r="731">
      <c r="A731" s="12" t="n"/>
      <c r="B731" s="13">
        <f>IF(ISNUMBER(A731),CHOOSE(WEEKDAY(A731),"일","월","화","수","목","금","토"),"")</f>
        <v/>
      </c>
      <c r="C731" s="14" t="n"/>
      <c r="D731" s="14" t="n"/>
      <c r="E731" s="14" t="n"/>
      <c r="F731" s="14" t="n"/>
      <c r="G731" s="14" t="n"/>
      <c r="H731" s="14" t="n"/>
      <c r="I731" s="15">
        <f>IF(OR(A731="",NOT(N731="")),"",SUM(C731:H731))</f>
        <v/>
      </c>
      <c r="J731" s="16">
        <f>IF(I731="","",SUM(C731:E731))</f>
        <v/>
      </c>
      <c r="K731" s="16">
        <f>IF(I731="","",SUM(F731:H731))</f>
        <v/>
      </c>
      <c r="L731" s="14" t="n"/>
      <c r="M731" s="17" t="n"/>
      <c r="N731" s="18">
        <f>IF(COUNTA(A731,C731:H731,L731)=0,"",IF(NOT(ISNUMBER(A731)),"날짜를 확인하세요",IF(A731&gt;TODAY(),"오늘 이후 날짜예요",IF(COUNTIF($A$6:$A$1505,A731)&gt;1,"같은 날짜가 또 있어요",IF(COUNT(C731:H731)&lt;COUNTA(C731:H731),"금액에 글자가 있어요",IF(COUNTA(C731:H731)=0,"금액이 비었어요",IF(COUNTIF(C731:H731,"&lt;0")&gt;0,"금액이 0보다 작아요",IF(AND(L731&lt;&gt;"",OR(NOT(ISNUMBER(L731)),L731&lt;0,L731&lt;&gt;INT(N(L731)))),"손님 수를 확인하세요",""))))))))</f>
        <v/>
      </c>
      <c r="P731">
        <f>IF(I731="","",WEEKDAY(A731,2))</f>
        <v/>
      </c>
      <c r="Q731" s="19">
        <f>IF(I731="","",A731-WEEKDAY(A731,3))</f>
        <v/>
      </c>
    </row>
    <row r="732">
      <c r="A732" s="12" t="n"/>
      <c r="B732" s="13">
        <f>IF(ISNUMBER(A732),CHOOSE(WEEKDAY(A732),"일","월","화","수","목","금","토"),"")</f>
        <v/>
      </c>
      <c r="C732" s="14" t="n"/>
      <c r="D732" s="14" t="n"/>
      <c r="E732" s="14" t="n"/>
      <c r="F732" s="14" t="n"/>
      <c r="G732" s="14" t="n"/>
      <c r="H732" s="14" t="n"/>
      <c r="I732" s="15">
        <f>IF(OR(A732="",NOT(N732="")),"",SUM(C732:H732))</f>
        <v/>
      </c>
      <c r="J732" s="16">
        <f>IF(I732="","",SUM(C732:E732))</f>
        <v/>
      </c>
      <c r="K732" s="16">
        <f>IF(I732="","",SUM(F732:H732))</f>
        <v/>
      </c>
      <c r="L732" s="14" t="n"/>
      <c r="M732" s="17" t="n"/>
      <c r="N732" s="18">
        <f>IF(COUNTA(A732,C732:H732,L732)=0,"",IF(NOT(ISNUMBER(A732)),"날짜를 확인하세요",IF(A732&gt;TODAY(),"오늘 이후 날짜예요",IF(COUNTIF($A$6:$A$1505,A732)&gt;1,"같은 날짜가 또 있어요",IF(COUNT(C732:H732)&lt;COUNTA(C732:H732),"금액에 글자가 있어요",IF(COUNTA(C732:H732)=0,"금액이 비었어요",IF(COUNTIF(C732:H732,"&lt;0")&gt;0,"금액이 0보다 작아요",IF(AND(L732&lt;&gt;"",OR(NOT(ISNUMBER(L732)),L732&lt;0,L732&lt;&gt;INT(N(L732)))),"손님 수를 확인하세요",""))))))))</f>
        <v/>
      </c>
      <c r="P732">
        <f>IF(I732="","",WEEKDAY(A732,2))</f>
        <v/>
      </c>
      <c r="Q732" s="19">
        <f>IF(I732="","",A732-WEEKDAY(A732,3))</f>
        <v/>
      </c>
    </row>
    <row r="733">
      <c r="A733" s="12" t="n"/>
      <c r="B733" s="13">
        <f>IF(ISNUMBER(A733),CHOOSE(WEEKDAY(A733),"일","월","화","수","목","금","토"),"")</f>
        <v/>
      </c>
      <c r="C733" s="14" t="n"/>
      <c r="D733" s="14" t="n"/>
      <c r="E733" s="14" t="n"/>
      <c r="F733" s="14" t="n"/>
      <c r="G733" s="14" t="n"/>
      <c r="H733" s="14" t="n"/>
      <c r="I733" s="15">
        <f>IF(OR(A733="",NOT(N733="")),"",SUM(C733:H733))</f>
        <v/>
      </c>
      <c r="J733" s="16">
        <f>IF(I733="","",SUM(C733:E733))</f>
        <v/>
      </c>
      <c r="K733" s="16">
        <f>IF(I733="","",SUM(F733:H733))</f>
        <v/>
      </c>
      <c r="L733" s="14" t="n"/>
      <c r="M733" s="17" t="n"/>
      <c r="N733" s="18">
        <f>IF(COUNTA(A733,C733:H733,L733)=0,"",IF(NOT(ISNUMBER(A733)),"날짜를 확인하세요",IF(A733&gt;TODAY(),"오늘 이후 날짜예요",IF(COUNTIF($A$6:$A$1505,A733)&gt;1,"같은 날짜가 또 있어요",IF(COUNT(C733:H733)&lt;COUNTA(C733:H733),"금액에 글자가 있어요",IF(COUNTA(C733:H733)=0,"금액이 비었어요",IF(COUNTIF(C733:H733,"&lt;0")&gt;0,"금액이 0보다 작아요",IF(AND(L733&lt;&gt;"",OR(NOT(ISNUMBER(L733)),L733&lt;0,L733&lt;&gt;INT(N(L733)))),"손님 수를 확인하세요",""))))))))</f>
        <v/>
      </c>
      <c r="P733">
        <f>IF(I733="","",WEEKDAY(A733,2))</f>
        <v/>
      </c>
      <c r="Q733" s="19">
        <f>IF(I733="","",A733-WEEKDAY(A733,3))</f>
        <v/>
      </c>
    </row>
    <row r="734">
      <c r="A734" s="12" t="n"/>
      <c r="B734" s="13">
        <f>IF(ISNUMBER(A734),CHOOSE(WEEKDAY(A734),"일","월","화","수","목","금","토"),"")</f>
        <v/>
      </c>
      <c r="C734" s="14" t="n"/>
      <c r="D734" s="14" t="n"/>
      <c r="E734" s="14" t="n"/>
      <c r="F734" s="14" t="n"/>
      <c r="G734" s="14" t="n"/>
      <c r="H734" s="14" t="n"/>
      <c r="I734" s="15">
        <f>IF(OR(A734="",NOT(N734="")),"",SUM(C734:H734))</f>
        <v/>
      </c>
      <c r="J734" s="16">
        <f>IF(I734="","",SUM(C734:E734))</f>
        <v/>
      </c>
      <c r="K734" s="16">
        <f>IF(I734="","",SUM(F734:H734))</f>
        <v/>
      </c>
      <c r="L734" s="14" t="n"/>
      <c r="M734" s="17" t="n"/>
      <c r="N734" s="18">
        <f>IF(COUNTA(A734,C734:H734,L734)=0,"",IF(NOT(ISNUMBER(A734)),"날짜를 확인하세요",IF(A734&gt;TODAY(),"오늘 이후 날짜예요",IF(COUNTIF($A$6:$A$1505,A734)&gt;1,"같은 날짜가 또 있어요",IF(COUNT(C734:H734)&lt;COUNTA(C734:H734),"금액에 글자가 있어요",IF(COUNTA(C734:H734)=0,"금액이 비었어요",IF(COUNTIF(C734:H734,"&lt;0")&gt;0,"금액이 0보다 작아요",IF(AND(L734&lt;&gt;"",OR(NOT(ISNUMBER(L734)),L734&lt;0,L734&lt;&gt;INT(N(L734)))),"손님 수를 확인하세요",""))))))))</f>
        <v/>
      </c>
      <c r="P734">
        <f>IF(I734="","",WEEKDAY(A734,2))</f>
        <v/>
      </c>
      <c r="Q734" s="19">
        <f>IF(I734="","",A734-WEEKDAY(A734,3))</f>
        <v/>
      </c>
    </row>
    <row r="735">
      <c r="A735" s="12" t="n"/>
      <c r="B735" s="13">
        <f>IF(ISNUMBER(A735),CHOOSE(WEEKDAY(A735),"일","월","화","수","목","금","토"),"")</f>
        <v/>
      </c>
      <c r="C735" s="14" t="n"/>
      <c r="D735" s="14" t="n"/>
      <c r="E735" s="14" t="n"/>
      <c r="F735" s="14" t="n"/>
      <c r="G735" s="14" t="n"/>
      <c r="H735" s="14" t="n"/>
      <c r="I735" s="15">
        <f>IF(OR(A735="",NOT(N735="")),"",SUM(C735:H735))</f>
        <v/>
      </c>
      <c r="J735" s="16">
        <f>IF(I735="","",SUM(C735:E735))</f>
        <v/>
      </c>
      <c r="K735" s="16">
        <f>IF(I735="","",SUM(F735:H735))</f>
        <v/>
      </c>
      <c r="L735" s="14" t="n"/>
      <c r="M735" s="17" t="n"/>
      <c r="N735" s="18">
        <f>IF(COUNTA(A735,C735:H735,L735)=0,"",IF(NOT(ISNUMBER(A735)),"날짜를 확인하세요",IF(A735&gt;TODAY(),"오늘 이후 날짜예요",IF(COUNTIF($A$6:$A$1505,A735)&gt;1,"같은 날짜가 또 있어요",IF(COUNT(C735:H735)&lt;COUNTA(C735:H735),"금액에 글자가 있어요",IF(COUNTA(C735:H735)=0,"금액이 비었어요",IF(COUNTIF(C735:H735,"&lt;0")&gt;0,"금액이 0보다 작아요",IF(AND(L735&lt;&gt;"",OR(NOT(ISNUMBER(L735)),L735&lt;0,L735&lt;&gt;INT(N(L735)))),"손님 수를 확인하세요",""))))))))</f>
        <v/>
      </c>
      <c r="P735">
        <f>IF(I735="","",WEEKDAY(A735,2))</f>
        <v/>
      </c>
      <c r="Q735" s="19">
        <f>IF(I735="","",A735-WEEKDAY(A735,3))</f>
        <v/>
      </c>
    </row>
    <row r="736">
      <c r="A736" s="12" t="n"/>
      <c r="B736" s="13">
        <f>IF(ISNUMBER(A736),CHOOSE(WEEKDAY(A736),"일","월","화","수","목","금","토"),"")</f>
        <v/>
      </c>
      <c r="C736" s="14" t="n"/>
      <c r="D736" s="14" t="n"/>
      <c r="E736" s="14" t="n"/>
      <c r="F736" s="14" t="n"/>
      <c r="G736" s="14" t="n"/>
      <c r="H736" s="14" t="n"/>
      <c r="I736" s="15">
        <f>IF(OR(A736="",NOT(N736="")),"",SUM(C736:H736))</f>
        <v/>
      </c>
      <c r="J736" s="16">
        <f>IF(I736="","",SUM(C736:E736))</f>
        <v/>
      </c>
      <c r="K736" s="16">
        <f>IF(I736="","",SUM(F736:H736))</f>
        <v/>
      </c>
      <c r="L736" s="14" t="n"/>
      <c r="M736" s="17" t="n"/>
      <c r="N736" s="18">
        <f>IF(COUNTA(A736,C736:H736,L736)=0,"",IF(NOT(ISNUMBER(A736)),"날짜를 확인하세요",IF(A736&gt;TODAY(),"오늘 이후 날짜예요",IF(COUNTIF($A$6:$A$1505,A736)&gt;1,"같은 날짜가 또 있어요",IF(COUNT(C736:H736)&lt;COUNTA(C736:H736),"금액에 글자가 있어요",IF(COUNTA(C736:H736)=0,"금액이 비었어요",IF(COUNTIF(C736:H736,"&lt;0")&gt;0,"금액이 0보다 작아요",IF(AND(L736&lt;&gt;"",OR(NOT(ISNUMBER(L736)),L736&lt;0,L736&lt;&gt;INT(N(L736)))),"손님 수를 확인하세요",""))))))))</f>
        <v/>
      </c>
      <c r="P736">
        <f>IF(I736="","",WEEKDAY(A736,2))</f>
        <v/>
      </c>
      <c r="Q736" s="19">
        <f>IF(I736="","",A736-WEEKDAY(A736,3))</f>
        <v/>
      </c>
    </row>
    <row r="737">
      <c r="A737" s="12" t="n"/>
      <c r="B737" s="13">
        <f>IF(ISNUMBER(A737),CHOOSE(WEEKDAY(A737),"일","월","화","수","목","금","토"),"")</f>
        <v/>
      </c>
      <c r="C737" s="14" t="n"/>
      <c r="D737" s="14" t="n"/>
      <c r="E737" s="14" t="n"/>
      <c r="F737" s="14" t="n"/>
      <c r="G737" s="14" t="n"/>
      <c r="H737" s="14" t="n"/>
      <c r="I737" s="15">
        <f>IF(OR(A737="",NOT(N737="")),"",SUM(C737:H737))</f>
        <v/>
      </c>
      <c r="J737" s="16">
        <f>IF(I737="","",SUM(C737:E737))</f>
        <v/>
      </c>
      <c r="K737" s="16">
        <f>IF(I737="","",SUM(F737:H737))</f>
        <v/>
      </c>
      <c r="L737" s="14" t="n"/>
      <c r="M737" s="17" t="n"/>
      <c r="N737" s="18">
        <f>IF(COUNTA(A737,C737:H737,L737)=0,"",IF(NOT(ISNUMBER(A737)),"날짜를 확인하세요",IF(A737&gt;TODAY(),"오늘 이후 날짜예요",IF(COUNTIF($A$6:$A$1505,A737)&gt;1,"같은 날짜가 또 있어요",IF(COUNT(C737:H737)&lt;COUNTA(C737:H737),"금액에 글자가 있어요",IF(COUNTA(C737:H737)=0,"금액이 비었어요",IF(COUNTIF(C737:H737,"&lt;0")&gt;0,"금액이 0보다 작아요",IF(AND(L737&lt;&gt;"",OR(NOT(ISNUMBER(L737)),L737&lt;0,L737&lt;&gt;INT(N(L737)))),"손님 수를 확인하세요",""))))))))</f>
        <v/>
      </c>
      <c r="P737">
        <f>IF(I737="","",WEEKDAY(A737,2))</f>
        <v/>
      </c>
      <c r="Q737" s="19">
        <f>IF(I737="","",A737-WEEKDAY(A737,3))</f>
        <v/>
      </c>
    </row>
    <row r="738">
      <c r="A738" s="12" t="n"/>
      <c r="B738" s="13">
        <f>IF(ISNUMBER(A738),CHOOSE(WEEKDAY(A738),"일","월","화","수","목","금","토"),"")</f>
        <v/>
      </c>
      <c r="C738" s="14" t="n"/>
      <c r="D738" s="14" t="n"/>
      <c r="E738" s="14" t="n"/>
      <c r="F738" s="14" t="n"/>
      <c r="G738" s="14" t="n"/>
      <c r="H738" s="14" t="n"/>
      <c r="I738" s="15">
        <f>IF(OR(A738="",NOT(N738="")),"",SUM(C738:H738))</f>
        <v/>
      </c>
      <c r="J738" s="16">
        <f>IF(I738="","",SUM(C738:E738))</f>
        <v/>
      </c>
      <c r="K738" s="16">
        <f>IF(I738="","",SUM(F738:H738))</f>
        <v/>
      </c>
      <c r="L738" s="14" t="n"/>
      <c r="M738" s="17" t="n"/>
      <c r="N738" s="18">
        <f>IF(COUNTA(A738,C738:H738,L738)=0,"",IF(NOT(ISNUMBER(A738)),"날짜를 확인하세요",IF(A738&gt;TODAY(),"오늘 이후 날짜예요",IF(COUNTIF($A$6:$A$1505,A738)&gt;1,"같은 날짜가 또 있어요",IF(COUNT(C738:H738)&lt;COUNTA(C738:H738),"금액에 글자가 있어요",IF(COUNTA(C738:H738)=0,"금액이 비었어요",IF(COUNTIF(C738:H738,"&lt;0")&gt;0,"금액이 0보다 작아요",IF(AND(L738&lt;&gt;"",OR(NOT(ISNUMBER(L738)),L738&lt;0,L738&lt;&gt;INT(N(L738)))),"손님 수를 확인하세요",""))))))))</f>
        <v/>
      </c>
      <c r="P738">
        <f>IF(I738="","",WEEKDAY(A738,2))</f>
        <v/>
      </c>
      <c r="Q738" s="19">
        <f>IF(I738="","",A738-WEEKDAY(A738,3))</f>
        <v/>
      </c>
    </row>
    <row r="739">
      <c r="A739" s="12" t="n"/>
      <c r="B739" s="13">
        <f>IF(ISNUMBER(A739),CHOOSE(WEEKDAY(A739),"일","월","화","수","목","금","토"),"")</f>
        <v/>
      </c>
      <c r="C739" s="14" t="n"/>
      <c r="D739" s="14" t="n"/>
      <c r="E739" s="14" t="n"/>
      <c r="F739" s="14" t="n"/>
      <c r="G739" s="14" t="n"/>
      <c r="H739" s="14" t="n"/>
      <c r="I739" s="15">
        <f>IF(OR(A739="",NOT(N739="")),"",SUM(C739:H739))</f>
        <v/>
      </c>
      <c r="J739" s="16">
        <f>IF(I739="","",SUM(C739:E739))</f>
        <v/>
      </c>
      <c r="K739" s="16">
        <f>IF(I739="","",SUM(F739:H739))</f>
        <v/>
      </c>
      <c r="L739" s="14" t="n"/>
      <c r="M739" s="17" t="n"/>
      <c r="N739" s="18">
        <f>IF(COUNTA(A739,C739:H739,L739)=0,"",IF(NOT(ISNUMBER(A739)),"날짜를 확인하세요",IF(A739&gt;TODAY(),"오늘 이후 날짜예요",IF(COUNTIF($A$6:$A$1505,A739)&gt;1,"같은 날짜가 또 있어요",IF(COUNT(C739:H739)&lt;COUNTA(C739:H739),"금액에 글자가 있어요",IF(COUNTA(C739:H739)=0,"금액이 비었어요",IF(COUNTIF(C739:H739,"&lt;0")&gt;0,"금액이 0보다 작아요",IF(AND(L739&lt;&gt;"",OR(NOT(ISNUMBER(L739)),L739&lt;0,L739&lt;&gt;INT(N(L739)))),"손님 수를 확인하세요",""))))))))</f>
        <v/>
      </c>
      <c r="P739">
        <f>IF(I739="","",WEEKDAY(A739,2))</f>
        <v/>
      </c>
      <c r="Q739" s="19">
        <f>IF(I739="","",A739-WEEKDAY(A739,3))</f>
        <v/>
      </c>
    </row>
    <row r="740">
      <c r="A740" s="12" t="n"/>
      <c r="B740" s="13">
        <f>IF(ISNUMBER(A740),CHOOSE(WEEKDAY(A740),"일","월","화","수","목","금","토"),"")</f>
        <v/>
      </c>
      <c r="C740" s="14" t="n"/>
      <c r="D740" s="14" t="n"/>
      <c r="E740" s="14" t="n"/>
      <c r="F740" s="14" t="n"/>
      <c r="G740" s="14" t="n"/>
      <c r="H740" s="14" t="n"/>
      <c r="I740" s="15">
        <f>IF(OR(A740="",NOT(N740="")),"",SUM(C740:H740))</f>
        <v/>
      </c>
      <c r="J740" s="16">
        <f>IF(I740="","",SUM(C740:E740))</f>
        <v/>
      </c>
      <c r="K740" s="16">
        <f>IF(I740="","",SUM(F740:H740))</f>
        <v/>
      </c>
      <c r="L740" s="14" t="n"/>
      <c r="M740" s="17" t="n"/>
      <c r="N740" s="18">
        <f>IF(COUNTA(A740,C740:H740,L740)=0,"",IF(NOT(ISNUMBER(A740)),"날짜를 확인하세요",IF(A740&gt;TODAY(),"오늘 이후 날짜예요",IF(COUNTIF($A$6:$A$1505,A740)&gt;1,"같은 날짜가 또 있어요",IF(COUNT(C740:H740)&lt;COUNTA(C740:H740),"금액에 글자가 있어요",IF(COUNTA(C740:H740)=0,"금액이 비었어요",IF(COUNTIF(C740:H740,"&lt;0")&gt;0,"금액이 0보다 작아요",IF(AND(L740&lt;&gt;"",OR(NOT(ISNUMBER(L740)),L740&lt;0,L740&lt;&gt;INT(N(L740)))),"손님 수를 확인하세요",""))))))))</f>
        <v/>
      </c>
      <c r="P740">
        <f>IF(I740="","",WEEKDAY(A740,2))</f>
        <v/>
      </c>
      <c r="Q740" s="19">
        <f>IF(I740="","",A740-WEEKDAY(A740,3))</f>
        <v/>
      </c>
    </row>
    <row r="741">
      <c r="A741" s="12" t="n"/>
      <c r="B741" s="13">
        <f>IF(ISNUMBER(A741),CHOOSE(WEEKDAY(A741),"일","월","화","수","목","금","토"),"")</f>
        <v/>
      </c>
      <c r="C741" s="14" t="n"/>
      <c r="D741" s="14" t="n"/>
      <c r="E741" s="14" t="n"/>
      <c r="F741" s="14" t="n"/>
      <c r="G741" s="14" t="n"/>
      <c r="H741" s="14" t="n"/>
      <c r="I741" s="15">
        <f>IF(OR(A741="",NOT(N741="")),"",SUM(C741:H741))</f>
        <v/>
      </c>
      <c r="J741" s="16">
        <f>IF(I741="","",SUM(C741:E741))</f>
        <v/>
      </c>
      <c r="K741" s="16">
        <f>IF(I741="","",SUM(F741:H741))</f>
        <v/>
      </c>
      <c r="L741" s="14" t="n"/>
      <c r="M741" s="17" t="n"/>
      <c r="N741" s="18">
        <f>IF(COUNTA(A741,C741:H741,L741)=0,"",IF(NOT(ISNUMBER(A741)),"날짜를 확인하세요",IF(A741&gt;TODAY(),"오늘 이후 날짜예요",IF(COUNTIF($A$6:$A$1505,A741)&gt;1,"같은 날짜가 또 있어요",IF(COUNT(C741:H741)&lt;COUNTA(C741:H741),"금액에 글자가 있어요",IF(COUNTA(C741:H741)=0,"금액이 비었어요",IF(COUNTIF(C741:H741,"&lt;0")&gt;0,"금액이 0보다 작아요",IF(AND(L741&lt;&gt;"",OR(NOT(ISNUMBER(L741)),L741&lt;0,L741&lt;&gt;INT(N(L741)))),"손님 수를 확인하세요",""))))))))</f>
        <v/>
      </c>
      <c r="P741">
        <f>IF(I741="","",WEEKDAY(A741,2))</f>
        <v/>
      </c>
      <c r="Q741" s="19">
        <f>IF(I741="","",A741-WEEKDAY(A741,3))</f>
        <v/>
      </c>
    </row>
    <row r="742">
      <c r="A742" s="12" t="n"/>
      <c r="B742" s="13">
        <f>IF(ISNUMBER(A742),CHOOSE(WEEKDAY(A742),"일","월","화","수","목","금","토"),"")</f>
        <v/>
      </c>
      <c r="C742" s="14" t="n"/>
      <c r="D742" s="14" t="n"/>
      <c r="E742" s="14" t="n"/>
      <c r="F742" s="14" t="n"/>
      <c r="G742" s="14" t="n"/>
      <c r="H742" s="14" t="n"/>
      <c r="I742" s="15">
        <f>IF(OR(A742="",NOT(N742="")),"",SUM(C742:H742))</f>
        <v/>
      </c>
      <c r="J742" s="16">
        <f>IF(I742="","",SUM(C742:E742))</f>
        <v/>
      </c>
      <c r="K742" s="16">
        <f>IF(I742="","",SUM(F742:H742))</f>
        <v/>
      </c>
      <c r="L742" s="14" t="n"/>
      <c r="M742" s="17" t="n"/>
      <c r="N742" s="18">
        <f>IF(COUNTA(A742,C742:H742,L742)=0,"",IF(NOT(ISNUMBER(A742)),"날짜를 확인하세요",IF(A742&gt;TODAY(),"오늘 이후 날짜예요",IF(COUNTIF($A$6:$A$1505,A742)&gt;1,"같은 날짜가 또 있어요",IF(COUNT(C742:H742)&lt;COUNTA(C742:H742),"금액에 글자가 있어요",IF(COUNTA(C742:H742)=0,"금액이 비었어요",IF(COUNTIF(C742:H742,"&lt;0")&gt;0,"금액이 0보다 작아요",IF(AND(L742&lt;&gt;"",OR(NOT(ISNUMBER(L742)),L742&lt;0,L742&lt;&gt;INT(N(L742)))),"손님 수를 확인하세요",""))))))))</f>
        <v/>
      </c>
      <c r="P742">
        <f>IF(I742="","",WEEKDAY(A742,2))</f>
        <v/>
      </c>
      <c r="Q742" s="19">
        <f>IF(I742="","",A742-WEEKDAY(A742,3))</f>
        <v/>
      </c>
    </row>
    <row r="743">
      <c r="A743" s="12" t="n"/>
      <c r="B743" s="13">
        <f>IF(ISNUMBER(A743),CHOOSE(WEEKDAY(A743),"일","월","화","수","목","금","토"),"")</f>
        <v/>
      </c>
      <c r="C743" s="14" t="n"/>
      <c r="D743" s="14" t="n"/>
      <c r="E743" s="14" t="n"/>
      <c r="F743" s="14" t="n"/>
      <c r="G743" s="14" t="n"/>
      <c r="H743" s="14" t="n"/>
      <c r="I743" s="15">
        <f>IF(OR(A743="",NOT(N743="")),"",SUM(C743:H743))</f>
        <v/>
      </c>
      <c r="J743" s="16">
        <f>IF(I743="","",SUM(C743:E743))</f>
        <v/>
      </c>
      <c r="K743" s="16">
        <f>IF(I743="","",SUM(F743:H743))</f>
        <v/>
      </c>
      <c r="L743" s="14" t="n"/>
      <c r="M743" s="17" t="n"/>
      <c r="N743" s="18">
        <f>IF(COUNTA(A743,C743:H743,L743)=0,"",IF(NOT(ISNUMBER(A743)),"날짜를 확인하세요",IF(A743&gt;TODAY(),"오늘 이후 날짜예요",IF(COUNTIF($A$6:$A$1505,A743)&gt;1,"같은 날짜가 또 있어요",IF(COUNT(C743:H743)&lt;COUNTA(C743:H743),"금액에 글자가 있어요",IF(COUNTA(C743:H743)=0,"금액이 비었어요",IF(COUNTIF(C743:H743,"&lt;0")&gt;0,"금액이 0보다 작아요",IF(AND(L743&lt;&gt;"",OR(NOT(ISNUMBER(L743)),L743&lt;0,L743&lt;&gt;INT(N(L743)))),"손님 수를 확인하세요",""))))))))</f>
        <v/>
      </c>
      <c r="P743">
        <f>IF(I743="","",WEEKDAY(A743,2))</f>
        <v/>
      </c>
      <c r="Q743" s="19">
        <f>IF(I743="","",A743-WEEKDAY(A743,3))</f>
        <v/>
      </c>
    </row>
    <row r="744">
      <c r="A744" s="12" t="n"/>
      <c r="B744" s="13">
        <f>IF(ISNUMBER(A744),CHOOSE(WEEKDAY(A744),"일","월","화","수","목","금","토"),"")</f>
        <v/>
      </c>
      <c r="C744" s="14" t="n"/>
      <c r="D744" s="14" t="n"/>
      <c r="E744" s="14" t="n"/>
      <c r="F744" s="14" t="n"/>
      <c r="G744" s="14" t="n"/>
      <c r="H744" s="14" t="n"/>
      <c r="I744" s="15">
        <f>IF(OR(A744="",NOT(N744="")),"",SUM(C744:H744))</f>
        <v/>
      </c>
      <c r="J744" s="16">
        <f>IF(I744="","",SUM(C744:E744))</f>
        <v/>
      </c>
      <c r="K744" s="16">
        <f>IF(I744="","",SUM(F744:H744))</f>
        <v/>
      </c>
      <c r="L744" s="14" t="n"/>
      <c r="M744" s="17" t="n"/>
      <c r="N744" s="18">
        <f>IF(COUNTA(A744,C744:H744,L744)=0,"",IF(NOT(ISNUMBER(A744)),"날짜를 확인하세요",IF(A744&gt;TODAY(),"오늘 이후 날짜예요",IF(COUNTIF($A$6:$A$1505,A744)&gt;1,"같은 날짜가 또 있어요",IF(COUNT(C744:H744)&lt;COUNTA(C744:H744),"금액에 글자가 있어요",IF(COUNTA(C744:H744)=0,"금액이 비었어요",IF(COUNTIF(C744:H744,"&lt;0")&gt;0,"금액이 0보다 작아요",IF(AND(L744&lt;&gt;"",OR(NOT(ISNUMBER(L744)),L744&lt;0,L744&lt;&gt;INT(N(L744)))),"손님 수를 확인하세요",""))))))))</f>
        <v/>
      </c>
      <c r="P744">
        <f>IF(I744="","",WEEKDAY(A744,2))</f>
        <v/>
      </c>
      <c r="Q744" s="19">
        <f>IF(I744="","",A744-WEEKDAY(A744,3))</f>
        <v/>
      </c>
    </row>
    <row r="745">
      <c r="A745" s="12" t="n"/>
      <c r="B745" s="13">
        <f>IF(ISNUMBER(A745),CHOOSE(WEEKDAY(A745),"일","월","화","수","목","금","토"),"")</f>
        <v/>
      </c>
      <c r="C745" s="14" t="n"/>
      <c r="D745" s="14" t="n"/>
      <c r="E745" s="14" t="n"/>
      <c r="F745" s="14" t="n"/>
      <c r="G745" s="14" t="n"/>
      <c r="H745" s="14" t="n"/>
      <c r="I745" s="15">
        <f>IF(OR(A745="",NOT(N745="")),"",SUM(C745:H745))</f>
        <v/>
      </c>
      <c r="J745" s="16">
        <f>IF(I745="","",SUM(C745:E745))</f>
        <v/>
      </c>
      <c r="K745" s="16">
        <f>IF(I745="","",SUM(F745:H745))</f>
        <v/>
      </c>
      <c r="L745" s="14" t="n"/>
      <c r="M745" s="17" t="n"/>
      <c r="N745" s="18">
        <f>IF(COUNTA(A745,C745:H745,L745)=0,"",IF(NOT(ISNUMBER(A745)),"날짜를 확인하세요",IF(A745&gt;TODAY(),"오늘 이후 날짜예요",IF(COUNTIF($A$6:$A$1505,A745)&gt;1,"같은 날짜가 또 있어요",IF(COUNT(C745:H745)&lt;COUNTA(C745:H745),"금액에 글자가 있어요",IF(COUNTA(C745:H745)=0,"금액이 비었어요",IF(COUNTIF(C745:H745,"&lt;0")&gt;0,"금액이 0보다 작아요",IF(AND(L745&lt;&gt;"",OR(NOT(ISNUMBER(L745)),L745&lt;0,L745&lt;&gt;INT(N(L745)))),"손님 수를 확인하세요",""))))))))</f>
        <v/>
      </c>
      <c r="P745">
        <f>IF(I745="","",WEEKDAY(A745,2))</f>
        <v/>
      </c>
      <c r="Q745" s="19">
        <f>IF(I745="","",A745-WEEKDAY(A745,3))</f>
        <v/>
      </c>
    </row>
    <row r="746">
      <c r="A746" s="12" t="n"/>
      <c r="B746" s="13">
        <f>IF(ISNUMBER(A746),CHOOSE(WEEKDAY(A746),"일","월","화","수","목","금","토"),"")</f>
        <v/>
      </c>
      <c r="C746" s="14" t="n"/>
      <c r="D746" s="14" t="n"/>
      <c r="E746" s="14" t="n"/>
      <c r="F746" s="14" t="n"/>
      <c r="G746" s="14" t="n"/>
      <c r="H746" s="14" t="n"/>
      <c r="I746" s="15">
        <f>IF(OR(A746="",NOT(N746="")),"",SUM(C746:H746))</f>
        <v/>
      </c>
      <c r="J746" s="16">
        <f>IF(I746="","",SUM(C746:E746))</f>
        <v/>
      </c>
      <c r="K746" s="16">
        <f>IF(I746="","",SUM(F746:H746))</f>
        <v/>
      </c>
      <c r="L746" s="14" t="n"/>
      <c r="M746" s="17" t="n"/>
      <c r="N746" s="18">
        <f>IF(COUNTA(A746,C746:H746,L746)=0,"",IF(NOT(ISNUMBER(A746)),"날짜를 확인하세요",IF(A746&gt;TODAY(),"오늘 이후 날짜예요",IF(COUNTIF($A$6:$A$1505,A746)&gt;1,"같은 날짜가 또 있어요",IF(COUNT(C746:H746)&lt;COUNTA(C746:H746),"금액에 글자가 있어요",IF(COUNTA(C746:H746)=0,"금액이 비었어요",IF(COUNTIF(C746:H746,"&lt;0")&gt;0,"금액이 0보다 작아요",IF(AND(L746&lt;&gt;"",OR(NOT(ISNUMBER(L746)),L746&lt;0,L746&lt;&gt;INT(N(L746)))),"손님 수를 확인하세요",""))))))))</f>
        <v/>
      </c>
      <c r="P746">
        <f>IF(I746="","",WEEKDAY(A746,2))</f>
        <v/>
      </c>
      <c r="Q746" s="19">
        <f>IF(I746="","",A746-WEEKDAY(A746,3))</f>
        <v/>
      </c>
    </row>
    <row r="747">
      <c r="A747" s="12" t="n"/>
      <c r="B747" s="13">
        <f>IF(ISNUMBER(A747),CHOOSE(WEEKDAY(A747),"일","월","화","수","목","금","토"),"")</f>
        <v/>
      </c>
      <c r="C747" s="14" t="n"/>
      <c r="D747" s="14" t="n"/>
      <c r="E747" s="14" t="n"/>
      <c r="F747" s="14" t="n"/>
      <c r="G747" s="14" t="n"/>
      <c r="H747" s="14" t="n"/>
      <c r="I747" s="15">
        <f>IF(OR(A747="",NOT(N747="")),"",SUM(C747:H747))</f>
        <v/>
      </c>
      <c r="J747" s="16">
        <f>IF(I747="","",SUM(C747:E747))</f>
        <v/>
      </c>
      <c r="K747" s="16">
        <f>IF(I747="","",SUM(F747:H747))</f>
        <v/>
      </c>
      <c r="L747" s="14" t="n"/>
      <c r="M747" s="17" t="n"/>
      <c r="N747" s="18">
        <f>IF(COUNTA(A747,C747:H747,L747)=0,"",IF(NOT(ISNUMBER(A747)),"날짜를 확인하세요",IF(A747&gt;TODAY(),"오늘 이후 날짜예요",IF(COUNTIF($A$6:$A$1505,A747)&gt;1,"같은 날짜가 또 있어요",IF(COUNT(C747:H747)&lt;COUNTA(C747:H747),"금액에 글자가 있어요",IF(COUNTA(C747:H747)=0,"금액이 비었어요",IF(COUNTIF(C747:H747,"&lt;0")&gt;0,"금액이 0보다 작아요",IF(AND(L747&lt;&gt;"",OR(NOT(ISNUMBER(L747)),L747&lt;0,L747&lt;&gt;INT(N(L747)))),"손님 수를 확인하세요",""))))))))</f>
        <v/>
      </c>
      <c r="P747">
        <f>IF(I747="","",WEEKDAY(A747,2))</f>
        <v/>
      </c>
      <c r="Q747" s="19">
        <f>IF(I747="","",A747-WEEKDAY(A747,3))</f>
        <v/>
      </c>
    </row>
    <row r="748">
      <c r="A748" s="12" t="n"/>
      <c r="B748" s="13">
        <f>IF(ISNUMBER(A748),CHOOSE(WEEKDAY(A748),"일","월","화","수","목","금","토"),"")</f>
        <v/>
      </c>
      <c r="C748" s="14" t="n"/>
      <c r="D748" s="14" t="n"/>
      <c r="E748" s="14" t="n"/>
      <c r="F748" s="14" t="n"/>
      <c r="G748" s="14" t="n"/>
      <c r="H748" s="14" t="n"/>
      <c r="I748" s="15">
        <f>IF(OR(A748="",NOT(N748="")),"",SUM(C748:H748))</f>
        <v/>
      </c>
      <c r="J748" s="16">
        <f>IF(I748="","",SUM(C748:E748))</f>
        <v/>
      </c>
      <c r="K748" s="16">
        <f>IF(I748="","",SUM(F748:H748))</f>
        <v/>
      </c>
      <c r="L748" s="14" t="n"/>
      <c r="M748" s="17" t="n"/>
      <c r="N748" s="18">
        <f>IF(COUNTA(A748,C748:H748,L748)=0,"",IF(NOT(ISNUMBER(A748)),"날짜를 확인하세요",IF(A748&gt;TODAY(),"오늘 이후 날짜예요",IF(COUNTIF($A$6:$A$1505,A748)&gt;1,"같은 날짜가 또 있어요",IF(COUNT(C748:H748)&lt;COUNTA(C748:H748),"금액에 글자가 있어요",IF(COUNTA(C748:H748)=0,"금액이 비었어요",IF(COUNTIF(C748:H748,"&lt;0")&gt;0,"금액이 0보다 작아요",IF(AND(L748&lt;&gt;"",OR(NOT(ISNUMBER(L748)),L748&lt;0,L748&lt;&gt;INT(N(L748)))),"손님 수를 확인하세요",""))))))))</f>
        <v/>
      </c>
      <c r="P748">
        <f>IF(I748="","",WEEKDAY(A748,2))</f>
        <v/>
      </c>
      <c r="Q748" s="19">
        <f>IF(I748="","",A748-WEEKDAY(A748,3))</f>
        <v/>
      </c>
    </row>
    <row r="749">
      <c r="A749" s="12" t="n"/>
      <c r="B749" s="13">
        <f>IF(ISNUMBER(A749),CHOOSE(WEEKDAY(A749),"일","월","화","수","목","금","토"),"")</f>
        <v/>
      </c>
      <c r="C749" s="14" t="n"/>
      <c r="D749" s="14" t="n"/>
      <c r="E749" s="14" t="n"/>
      <c r="F749" s="14" t="n"/>
      <c r="G749" s="14" t="n"/>
      <c r="H749" s="14" t="n"/>
      <c r="I749" s="15">
        <f>IF(OR(A749="",NOT(N749="")),"",SUM(C749:H749))</f>
        <v/>
      </c>
      <c r="J749" s="16">
        <f>IF(I749="","",SUM(C749:E749))</f>
        <v/>
      </c>
      <c r="K749" s="16">
        <f>IF(I749="","",SUM(F749:H749))</f>
        <v/>
      </c>
      <c r="L749" s="14" t="n"/>
      <c r="M749" s="17" t="n"/>
      <c r="N749" s="18">
        <f>IF(COUNTA(A749,C749:H749,L749)=0,"",IF(NOT(ISNUMBER(A749)),"날짜를 확인하세요",IF(A749&gt;TODAY(),"오늘 이후 날짜예요",IF(COUNTIF($A$6:$A$1505,A749)&gt;1,"같은 날짜가 또 있어요",IF(COUNT(C749:H749)&lt;COUNTA(C749:H749),"금액에 글자가 있어요",IF(COUNTA(C749:H749)=0,"금액이 비었어요",IF(COUNTIF(C749:H749,"&lt;0")&gt;0,"금액이 0보다 작아요",IF(AND(L749&lt;&gt;"",OR(NOT(ISNUMBER(L749)),L749&lt;0,L749&lt;&gt;INT(N(L749)))),"손님 수를 확인하세요",""))))))))</f>
        <v/>
      </c>
      <c r="P749">
        <f>IF(I749="","",WEEKDAY(A749,2))</f>
        <v/>
      </c>
      <c r="Q749" s="19">
        <f>IF(I749="","",A749-WEEKDAY(A749,3))</f>
        <v/>
      </c>
    </row>
    <row r="750">
      <c r="A750" s="12" t="n"/>
      <c r="B750" s="13">
        <f>IF(ISNUMBER(A750),CHOOSE(WEEKDAY(A750),"일","월","화","수","목","금","토"),"")</f>
        <v/>
      </c>
      <c r="C750" s="14" t="n"/>
      <c r="D750" s="14" t="n"/>
      <c r="E750" s="14" t="n"/>
      <c r="F750" s="14" t="n"/>
      <c r="G750" s="14" t="n"/>
      <c r="H750" s="14" t="n"/>
      <c r="I750" s="15">
        <f>IF(OR(A750="",NOT(N750="")),"",SUM(C750:H750))</f>
        <v/>
      </c>
      <c r="J750" s="16">
        <f>IF(I750="","",SUM(C750:E750))</f>
        <v/>
      </c>
      <c r="K750" s="16">
        <f>IF(I750="","",SUM(F750:H750))</f>
        <v/>
      </c>
      <c r="L750" s="14" t="n"/>
      <c r="M750" s="17" t="n"/>
      <c r="N750" s="18">
        <f>IF(COUNTA(A750,C750:H750,L750)=0,"",IF(NOT(ISNUMBER(A750)),"날짜를 확인하세요",IF(A750&gt;TODAY(),"오늘 이후 날짜예요",IF(COUNTIF($A$6:$A$1505,A750)&gt;1,"같은 날짜가 또 있어요",IF(COUNT(C750:H750)&lt;COUNTA(C750:H750),"금액에 글자가 있어요",IF(COUNTA(C750:H750)=0,"금액이 비었어요",IF(COUNTIF(C750:H750,"&lt;0")&gt;0,"금액이 0보다 작아요",IF(AND(L750&lt;&gt;"",OR(NOT(ISNUMBER(L750)),L750&lt;0,L750&lt;&gt;INT(N(L750)))),"손님 수를 확인하세요",""))))))))</f>
        <v/>
      </c>
      <c r="P750">
        <f>IF(I750="","",WEEKDAY(A750,2))</f>
        <v/>
      </c>
      <c r="Q750" s="19">
        <f>IF(I750="","",A750-WEEKDAY(A750,3))</f>
        <v/>
      </c>
    </row>
    <row r="751">
      <c r="A751" s="12" t="n"/>
      <c r="B751" s="13">
        <f>IF(ISNUMBER(A751),CHOOSE(WEEKDAY(A751),"일","월","화","수","목","금","토"),"")</f>
        <v/>
      </c>
      <c r="C751" s="14" t="n"/>
      <c r="D751" s="14" t="n"/>
      <c r="E751" s="14" t="n"/>
      <c r="F751" s="14" t="n"/>
      <c r="G751" s="14" t="n"/>
      <c r="H751" s="14" t="n"/>
      <c r="I751" s="15">
        <f>IF(OR(A751="",NOT(N751="")),"",SUM(C751:H751))</f>
        <v/>
      </c>
      <c r="J751" s="16">
        <f>IF(I751="","",SUM(C751:E751))</f>
        <v/>
      </c>
      <c r="K751" s="16">
        <f>IF(I751="","",SUM(F751:H751))</f>
        <v/>
      </c>
      <c r="L751" s="14" t="n"/>
      <c r="M751" s="17" t="n"/>
      <c r="N751" s="18">
        <f>IF(COUNTA(A751,C751:H751,L751)=0,"",IF(NOT(ISNUMBER(A751)),"날짜를 확인하세요",IF(A751&gt;TODAY(),"오늘 이후 날짜예요",IF(COUNTIF($A$6:$A$1505,A751)&gt;1,"같은 날짜가 또 있어요",IF(COUNT(C751:H751)&lt;COUNTA(C751:H751),"금액에 글자가 있어요",IF(COUNTA(C751:H751)=0,"금액이 비었어요",IF(COUNTIF(C751:H751,"&lt;0")&gt;0,"금액이 0보다 작아요",IF(AND(L751&lt;&gt;"",OR(NOT(ISNUMBER(L751)),L751&lt;0,L751&lt;&gt;INT(N(L751)))),"손님 수를 확인하세요",""))))))))</f>
        <v/>
      </c>
      <c r="P751">
        <f>IF(I751="","",WEEKDAY(A751,2))</f>
        <v/>
      </c>
      <c r="Q751" s="19">
        <f>IF(I751="","",A751-WEEKDAY(A751,3))</f>
        <v/>
      </c>
    </row>
    <row r="752">
      <c r="A752" s="12" t="n"/>
      <c r="B752" s="13">
        <f>IF(ISNUMBER(A752),CHOOSE(WEEKDAY(A752),"일","월","화","수","목","금","토"),"")</f>
        <v/>
      </c>
      <c r="C752" s="14" t="n"/>
      <c r="D752" s="14" t="n"/>
      <c r="E752" s="14" t="n"/>
      <c r="F752" s="14" t="n"/>
      <c r="G752" s="14" t="n"/>
      <c r="H752" s="14" t="n"/>
      <c r="I752" s="15">
        <f>IF(OR(A752="",NOT(N752="")),"",SUM(C752:H752))</f>
        <v/>
      </c>
      <c r="J752" s="16">
        <f>IF(I752="","",SUM(C752:E752))</f>
        <v/>
      </c>
      <c r="K752" s="16">
        <f>IF(I752="","",SUM(F752:H752))</f>
        <v/>
      </c>
      <c r="L752" s="14" t="n"/>
      <c r="M752" s="17" t="n"/>
      <c r="N752" s="18">
        <f>IF(COUNTA(A752,C752:H752,L752)=0,"",IF(NOT(ISNUMBER(A752)),"날짜를 확인하세요",IF(A752&gt;TODAY(),"오늘 이후 날짜예요",IF(COUNTIF($A$6:$A$1505,A752)&gt;1,"같은 날짜가 또 있어요",IF(COUNT(C752:H752)&lt;COUNTA(C752:H752),"금액에 글자가 있어요",IF(COUNTA(C752:H752)=0,"금액이 비었어요",IF(COUNTIF(C752:H752,"&lt;0")&gt;0,"금액이 0보다 작아요",IF(AND(L752&lt;&gt;"",OR(NOT(ISNUMBER(L752)),L752&lt;0,L752&lt;&gt;INT(N(L752)))),"손님 수를 확인하세요",""))))))))</f>
        <v/>
      </c>
      <c r="P752">
        <f>IF(I752="","",WEEKDAY(A752,2))</f>
        <v/>
      </c>
      <c r="Q752" s="19">
        <f>IF(I752="","",A752-WEEKDAY(A752,3))</f>
        <v/>
      </c>
    </row>
    <row r="753">
      <c r="A753" s="12" t="n"/>
      <c r="B753" s="13">
        <f>IF(ISNUMBER(A753),CHOOSE(WEEKDAY(A753),"일","월","화","수","목","금","토"),"")</f>
        <v/>
      </c>
      <c r="C753" s="14" t="n"/>
      <c r="D753" s="14" t="n"/>
      <c r="E753" s="14" t="n"/>
      <c r="F753" s="14" t="n"/>
      <c r="G753" s="14" t="n"/>
      <c r="H753" s="14" t="n"/>
      <c r="I753" s="15">
        <f>IF(OR(A753="",NOT(N753="")),"",SUM(C753:H753))</f>
        <v/>
      </c>
      <c r="J753" s="16">
        <f>IF(I753="","",SUM(C753:E753))</f>
        <v/>
      </c>
      <c r="K753" s="16">
        <f>IF(I753="","",SUM(F753:H753))</f>
        <v/>
      </c>
      <c r="L753" s="14" t="n"/>
      <c r="M753" s="17" t="n"/>
      <c r="N753" s="18">
        <f>IF(COUNTA(A753,C753:H753,L753)=0,"",IF(NOT(ISNUMBER(A753)),"날짜를 확인하세요",IF(A753&gt;TODAY(),"오늘 이후 날짜예요",IF(COUNTIF($A$6:$A$1505,A753)&gt;1,"같은 날짜가 또 있어요",IF(COUNT(C753:H753)&lt;COUNTA(C753:H753),"금액에 글자가 있어요",IF(COUNTA(C753:H753)=0,"금액이 비었어요",IF(COUNTIF(C753:H753,"&lt;0")&gt;0,"금액이 0보다 작아요",IF(AND(L753&lt;&gt;"",OR(NOT(ISNUMBER(L753)),L753&lt;0,L753&lt;&gt;INT(N(L753)))),"손님 수를 확인하세요",""))))))))</f>
        <v/>
      </c>
      <c r="P753">
        <f>IF(I753="","",WEEKDAY(A753,2))</f>
        <v/>
      </c>
      <c r="Q753" s="19">
        <f>IF(I753="","",A753-WEEKDAY(A753,3))</f>
        <v/>
      </c>
    </row>
    <row r="754">
      <c r="A754" s="12" t="n"/>
      <c r="B754" s="13">
        <f>IF(ISNUMBER(A754),CHOOSE(WEEKDAY(A754),"일","월","화","수","목","금","토"),"")</f>
        <v/>
      </c>
      <c r="C754" s="14" t="n"/>
      <c r="D754" s="14" t="n"/>
      <c r="E754" s="14" t="n"/>
      <c r="F754" s="14" t="n"/>
      <c r="G754" s="14" t="n"/>
      <c r="H754" s="14" t="n"/>
      <c r="I754" s="15">
        <f>IF(OR(A754="",NOT(N754="")),"",SUM(C754:H754))</f>
        <v/>
      </c>
      <c r="J754" s="16">
        <f>IF(I754="","",SUM(C754:E754))</f>
        <v/>
      </c>
      <c r="K754" s="16">
        <f>IF(I754="","",SUM(F754:H754))</f>
        <v/>
      </c>
      <c r="L754" s="14" t="n"/>
      <c r="M754" s="17" t="n"/>
      <c r="N754" s="18">
        <f>IF(COUNTA(A754,C754:H754,L754)=0,"",IF(NOT(ISNUMBER(A754)),"날짜를 확인하세요",IF(A754&gt;TODAY(),"오늘 이후 날짜예요",IF(COUNTIF($A$6:$A$1505,A754)&gt;1,"같은 날짜가 또 있어요",IF(COUNT(C754:H754)&lt;COUNTA(C754:H754),"금액에 글자가 있어요",IF(COUNTA(C754:H754)=0,"금액이 비었어요",IF(COUNTIF(C754:H754,"&lt;0")&gt;0,"금액이 0보다 작아요",IF(AND(L754&lt;&gt;"",OR(NOT(ISNUMBER(L754)),L754&lt;0,L754&lt;&gt;INT(N(L754)))),"손님 수를 확인하세요",""))))))))</f>
        <v/>
      </c>
      <c r="P754">
        <f>IF(I754="","",WEEKDAY(A754,2))</f>
        <v/>
      </c>
      <c r="Q754" s="19">
        <f>IF(I754="","",A754-WEEKDAY(A754,3))</f>
        <v/>
      </c>
    </row>
    <row r="755">
      <c r="A755" s="12" t="n"/>
      <c r="B755" s="13">
        <f>IF(ISNUMBER(A755),CHOOSE(WEEKDAY(A755),"일","월","화","수","목","금","토"),"")</f>
        <v/>
      </c>
      <c r="C755" s="14" t="n"/>
      <c r="D755" s="14" t="n"/>
      <c r="E755" s="14" t="n"/>
      <c r="F755" s="14" t="n"/>
      <c r="G755" s="14" t="n"/>
      <c r="H755" s="14" t="n"/>
      <c r="I755" s="15">
        <f>IF(OR(A755="",NOT(N755="")),"",SUM(C755:H755))</f>
        <v/>
      </c>
      <c r="J755" s="16">
        <f>IF(I755="","",SUM(C755:E755))</f>
        <v/>
      </c>
      <c r="K755" s="16">
        <f>IF(I755="","",SUM(F755:H755))</f>
        <v/>
      </c>
      <c r="L755" s="14" t="n"/>
      <c r="M755" s="17" t="n"/>
      <c r="N755" s="18">
        <f>IF(COUNTA(A755,C755:H755,L755)=0,"",IF(NOT(ISNUMBER(A755)),"날짜를 확인하세요",IF(A755&gt;TODAY(),"오늘 이후 날짜예요",IF(COUNTIF($A$6:$A$1505,A755)&gt;1,"같은 날짜가 또 있어요",IF(COUNT(C755:H755)&lt;COUNTA(C755:H755),"금액에 글자가 있어요",IF(COUNTA(C755:H755)=0,"금액이 비었어요",IF(COUNTIF(C755:H755,"&lt;0")&gt;0,"금액이 0보다 작아요",IF(AND(L755&lt;&gt;"",OR(NOT(ISNUMBER(L755)),L755&lt;0,L755&lt;&gt;INT(N(L755)))),"손님 수를 확인하세요",""))))))))</f>
        <v/>
      </c>
      <c r="P755">
        <f>IF(I755="","",WEEKDAY(A755,2))</f>
        <v/>
      </c>
      <c r="Q755" s="19">
        <f>IF(I755="","",A755-WEEKDAY(A755,3))</f>
        <v/>
      </c>
    </row>
    <row r="756">
      <c r="A756" s="12" t="n"/>
      <c r="B756" s="13">
        <f>IF(ISNUMBER(A756),CHOOSE(WEEKDAY(A756),"일","월","화","수","목","금","토"),"")</f>
        <v/>
      </c>
      <c r="C756" s="14" t="n"/>
      <c r="D756" s="14" t="n"/>
      <c r="E756" s="14" t="n"/>
      <c r="F756" s="14" t="n"/>
      <c r="G756" s="14" t="n"/>
      <c r="H756" s="14" t="n"/>
      <c r="I756" s="15">
        <f>IF(OR(A756="",NOT(N756="")),"",SUM(C756:H756))</f>
        <v/>
      </c>
      <c r="J756" s="16">
        <f>IF(I756="","",SUM(C756:E756))</f>
        <v/>
      </c>
      <c r="K756" s="16">
        <f>IF(I756="","",SUM(F756:H756))</f>
        <v/>
      </c>
      <c r="L756" s="14" t="n"/>
      <c r="M756" s="17" t="n"/>
      <c r="N756" s="18">
        <f>IF(COUNTA(A756,C756:H756,L756)=0,"",IF(NOT(ISNUMBER(A756)),"날짜를 확인하세요",IF(A756&gt;TODAY(),"오늘 이후 날짜예요",IF(COUNTIF($A$6:$A$1505,A756)&gt;1,"같은 날짜가 또 있어요",IF(COUNT(C756:H756)&lt;COUNTA(C756:H756),"금액에 글자가 있어요",IF(COUNTA(C756:H756)=0,"금액이 비었어요",IF(COUNTIF(C756:H756,"&lt;0")&gt;0,"금액이 0보다 작아요",IF(AND(L756&lt;&gt;"",OR(NOT(ISNUMBER(L756)),L756&lt;0,L756&lt;&gt;INT(N(L756)))),"손님 수를 확인하세요",""))))))))</f>
        <v/>
      </c>
      <c r="P756">
        <f>IF(I756="","",WEEKDAY(A756,2))</f>
        <v/>
      </c>
      <c r="Q756" s="19">
        <f>IF(I756="","",A756-WEEKDAY(A756,3))</f>
        <v/>
      </c>
    </row>
    <row r="757">
      <c r="A757" s="12" t="n"/>
      <c r="B757" s="13">
        <f>IF(ISNUMBER(A757),CHOOSE(WEEKDAY(A757),"일","월","화","수","목","금","토"),"")</f>
        <v/>
      </c>
      <c r="C757" s="14" t="n"/>
      <c r="D757" s="14" t="n"/>
      <c r="E757" s="14" t="n"/>
      <c r="F757" s="14" t="n"/>
      <c r="G757" s="14" t="n"/>
      <c r="H757" s="14" t="n"/>
      <c r="I757" s="15">
        <f>IF(OR(A757="",NOT(N757="")),"",SUM(C757:H757))</f>
        <v/>
      </c>
      <c r="J757" s="16">
        <f>IF(I757="","",SUM(C757:E757))</f>
        <v/>
      </c>
      <c r="K757" s="16">
        <f>IF(I757="","",SUM(F757:H757))</f>
        <v/>
      </c>
      <c r="L757" s="14" t="n"/>
      <c r="M757" s="17" t="n"/>
      <c r="N757" s="18">
        <f>IF(COUNTA(A757,C757:H757,L757)=0,"",IF(NOT(ISNUMBER(A757)),"날짜를 확인하세요",IF(A757&gt;TODAY(),"오늘 이후 날짜예요",IF(COUNTIF($A$6:$A$1505,A757)&gt;1,"같은 날짜가 또 있어요",IF(COUNT(C757:H757)&lt;COUNTA(C757:H757),"금액에 글자가 있어요",IF(COUNTA(C757:H757)=0,"금액이 비었어요",IF(COUNTIF(C757:H757,"&lt;0")&gt;0,"금액이 0보다 작아요",IF(AND(L757&lt;&gt;"",OR(NOT(ISNUMBER(L757)),L757&lt;0,L757&lt;&gt;INT(N(L757)))),"손님 수를 확인하세요",""))))))))</f>
        <v/>
      </c>
      <c r="P757">
        <f>IF(I757="","",WEEKDAY(A757,2))</f>
        <v/>
      </c>
      <c r="Q757" s="19">
        <f>IF(I757="","",A757-WEEKDAY(A757,3))</f>
        <v/>
      </c>
    </row>
    <row r="758">
      <c r="A758" s="12" t="n"/>
      <c r="B758" s="13">
        <f>IF(ISNUMBER(A758),CHOOSE(WEEKDAY(A758),"일","월","화","수","목","금","토"),"")</f>
        <v/>
      </c>
      <c r="C758" s="14" t="n"/>
      <c r="D758" s="14" t="n"/>
      <c r="E758" s="14" t="n"/>
      <c r="F758" s="14" t="n"/>
      <c r="G758" s="14" t="n"/>
      <c r="H758" s="14" t="n"/>
      <c r="I758" s="15">
        <f>IF(OR(A758="",NOT(N758="")),"",SUM(C758:H758))</f>
        <v/>
      </c>
      <c r="J758" s="16">
        <f>IF(I758="","",SUM(C758:E758))</f>
        <v/>
      </c>
      <c r="K758" s="16">
        <f>IF(I758="","",SUM(F758:H758))</f>
        <v/>
      </c>
      <c r="L758" s="14" t="n"/>
      <c r="M758" s="17" t="n"/>
      <c r="N758" s="18">
        <f>IF(COUNTA(A758,C758:H758,L758)=0,"",IF(NOT(ISNUMBER(A758)),"날짜를 확인하세요",IF(A758&gt;TODAY(),"오늘 이후 날짜예요",IF(COUNTIF($A$6:$A$1505,A758)&gt;1,"같은 날짜가 또 있어요",IF(COUNT(C758:H758)&lt;COUNTA(C758:H758),"금액에 글자가 있어요",IF(COUNTA(C758:H758)=0,"금액이 비었어요",IF(COUNTIF(C758:H758,"&lt;0")&gt;0,"금액이 0보다 작아요",IF(AND(L758&lt;&gt;"",OR(NOT(ISNUMBER(L758)),L758&lt;0,L758&lt;&gt;INT(N(L758)))),"손님 수를 확인하세요",""))))))))</f>
        <v/>
      </c>
      <c r="P758">
        <f>IF(I758="","",WEEKDAY(A758,2))</f>
        <v/>
      </c>
      <c r="Q758" s="19">
        <f>IF(I758="","",A758-WEEKDAY(A758,3))</f>
        <v/>
      </c>
    </row>
    <row r="759">
      <c r="A759" s="12" t="n"/>
      <c r="B759" s="13">
        <f>IF(ISNUMBER(A759),CHOOSE(WEEKDAY(A759),"일","월","화","수","목","금","토"),"")</f>
        <v/>
      </c>
      <c r="C759" s="14" t="n"/>
      <c r="D759" s="14" t="n"/>
      <c r="E759" s="14" t="n"/>
      <c r="F759" s="14" t="n"/>
      <c r="G759" s="14" t="n"/>
      <c r="H759" s="14" t="n"/>
      <c r="I759" s="15">
        <f>IF(OR(A759="",NOT(N759="")),"",SUM(C759:H759))</f>
        <v/>
      </c>
      <c r="J759" s="16">
        <f>IF(I759="","",SUM(C759:E759))</f>
        <v/>
      </c>
      <c r="K759" s="16">
        <f>IF(I759="","",SUM(F759:H759))</f>
        <v/>
      </c>
      <c r="L759" s="14" t="n"/>
      <c r="M759" s="17" t="n"/>
      <c r="N759" s="18">
        <f>IF(COUNTA(A759,C759:H759,L759)=0,"",IF(NOT(ISNUMBER(A759)),"날짜를 확인하세요",IF(A759&gt;TODAY(),"오늘 이후 날짜예요",IF(COUNTIF($A$6:$A$1505,A759)&gt;1,"같은 날짜가 또 있어요",IF(COUNT(C759:H759)&lt;COUNTA(C759:H759),"금액에 글자가 있어요",IF(COUNTA(C759:H759)=0,"금액이 비었어요",IF(COUNTIF(C759:H759,"&lt;0")&gt;0,"금액이 0보다 작아요",IF(AND(L759&lt;&gt;"",OR(NOT(ISNUMBER(L759)),L759&lt;0,L759&lt;&gt;INT(N(L759)))),"손님 수를 확인하세요",""))))))))</f>
        <v/>
      </c>
      <c r="P759">
        <f>IF(I759="","",WEEKDAY(A759,2))</f>
        <v/>
      </c>
      <c r="Q759" s="19">
        <f>IF(I759="","",A759-WEEKDAY(A759,3))</f>
        <v/>
      </c>
    </row>
    <row r="760">
      <c r="A760" s="12" t="n"/>
      <c r="B760" s="13">
        <f>IF(ISNUMBER(A760),CHOOSE(WEEKDAY(A760),"일","월","화","수","목","금","토"),"")</f>
        <v/>
      </c>
      <c r="C760" s="14" t="n"/>
      <c r="D760" s="14" t="n"/>
      <c r="E760" s="14" t="n"/>
      <c r="F760" s="14" t="n"/>
      <c r="G760" s="14" t="n"/>
      <c r="H760" s="14" t="n"/>
      <c r="I760" s="15">
        <f>IF(OR(A760="",NOT(N760="")),"",SUM(C760:H760))</f>
        <v/>
      </c>
      <c r="J760" s="16">
        <f>IF(I760="","",SUM(C760:E760))</f>
        <v/>
      </c>
      <c r="K760" s="16">
        <f>IF(I760="","",SUM(F760:H760))</f>
        <v/>
      </c>
      <c r="L760" s="14" t="n"/>
      <c r="M760" s="17" t="n"/>
      <c r="N760" s="18">
        <f>IF(COUNTA(A760,C760:H760,L760)=0,"",IF(NOT(ISNUMBER(A760)),"날짜를 확인하세요",IF(A760&gt;TODAY(),"오늘 이후 날짜예요",IF(COUNTIF($A$6:$A$1505,A760)&gt;1,"같은 날짜가 또 있어요",IF(COUNT(C760:H760)&lt;COUNTA(C760:H760),"금액에 글자가 있어요",IF(COUNTA(C760:H760)=0,"금액이 비었어요",IF(COUNTIF(C760:H760,"&lt;0")&gt;0,"금액이 0보다 작아요",IF(AND(L760&lt;&gt;"",OR(NOT(ISNUMBER(L760)),L760&lt;0,L760&lt;&gt;INT(N(L760)))),"손님 수를 확인하세요",""))))))))</f>
        <v/>
      </c>
      <c r="P760">
        <f>IF(I760="","",WEEKDAY(A760,2))</f>
        <v/>
      </c>
      <c r="Q760" s="19">
        <f>IF(I760="","",A760-WEEKDAY(A760,3))</f>
        <v/>
      </c>
    </row>
    <row r="761">
      <c r="A761" s="12" t="n"/>
      <c r="B761" s="13">
        <f>IF(ISNUMBER(A761),CHOOSE(WEEKDAY(A761),"일","월","화","수","목","금","토"),"")</f>
        <v/>
      </c>
      <c r="C761" s="14" t="n"/>
      <c r="D761" s="14" t="n"/>
      <c r="E761" s="14" t="n"/>
      <c r="F761" s="14" t="n"/>
      <c r="G761" s="14" t="n"/>
      <c r="H761" s="14" t="n"/>
      <c r="I761" s="15">
        <f>IF(OR(A761="",NOT(N761="")),"",SUM(C761:H761))</f>
        <v/>
      </c>
      <c r="J761" s="16">
        <f>IF(I761="","",SUM(C761:E761))</f>
        <v/>
      </c>
      <c r="K761" s="16">
        <f>IF(I761="","",SUM(F761:H761))</f>
        <v/>
      </c>
      <c r="L761" s="14" t="n"/>
      <c r="M761" s="17" t="n"/>
      <c r="N761" s="18">
        <f>IF(COUNTA(A761,C761:H761,L761)=0,"",IF(NOT(ISNUMBER(A761)),"날짜를 확인하세요",IF(A761&gt;TODAY(),"오늘 이후 날짜예요",IF(COUNTIF($A$6:$A$1505,A761)&gt;1,"같은 날짜가 또 있어요",IF(COUNT(C761:H761)&lt;COUNTA(C761:H761),"금액에 글자가 있어요",IF(COUNTA(C761:H761)=0,"금액이 비었어요",IF(COUNTIF(C761:H761,"&lt;0")&gt;0,"금액이 0보다 작아요",IF(AND(L761&lt;&gt;"",OR(NOT(ISNUMBER(L761)),L761&lt;0,L761&lt;&gt;INT(N(L761)))),"손님 수를 확인하세요",""))))))))</f>
        <v/>
      </c>
      <c r="P761">
        <f>IF(I761="","",WEEKDAY(A761,2))</f>
        <v/>
      </c>
      <c r="Q761" s="19">
        <f>IF(I761="","",A761-WEEKDAY(A761,3))</f>
        <v/>
      </c>
    </row>
    <row r="762">
      <c r="A762" s="12" t="n"/>
      <c r="B762" s="13">
        <f>IF(ISNUMBER(A762),CHOOSE(WEEKDAY(A762),"일","월","화","수","목","금","토"),"")</f>
        <v/>
      </c>
      <c r="C762" s="14" t="n"/>
      <c r="D762" s="14" t="n"/>
      <c r="E762" s="14" t="n"/>
      <c r="F762" s="14" t="n"/>
      <c r="G762" s="14" t="n"/>
      <c r="H762" s="14" t="n"/>
      <c r="I762" s="15">
        <f>IF(OR(A762="",NOT(N762="")),"",SUM(C762:H762))</f>
        <v/>
      </c>
      <c r="J762" s="16">
        <f>IF(I762="","",SUM(C762:E762))</f>
        <v/>
      </c>
      <c r="K762" s="16">
        <f>IF(I762="","",SUM(F762:H762))</f>
        <v/>
      </c>
      <c r="L762" s="14" t="n"/>
      <c r="M762" s="17" t="n"/>
      <c r="N762" s="18">
        <f>IF(COUNTA(A762,C762:H762,L762)=0,"",IF(NOT(ISNUMBER(A762)),"날짜를 확인하세요",IF(A762&gt;TODAY(),"오늘 이후 날짜예요",IF(COUNTIF($A$6:$A$1505,A762)&gt;1,"같은 날짜가 또 있어요",IF(COUNT(C762:H762)&lt;COUNTA(C762:H762),"금액에 글자가 있어요",IF(COUNTA(C762:H762)=0,"금액이 비었어요",IF(COUNTIF(C762:H762,"&lt;0")&gt;0,"금액이 0보다 작아요",IF(AND(L762&lt;&gt;"",OR(NOT(ISNUMBER(L762)),L762&lt;0,L762&lt;&gt;INT(N(L762)))),"손님 수를 확인하세요",""))))))))</f>
        <v/>
      </c>
      <c r="P762">
        <f>IF(I762="","",WEEKDAY(A762,2))</f>
        <v/>
      </c>
      <c r="Q762" s="19">
        <f>IF(I762="","",A762-WEEKDAY(A762,3))</f>
        <v/>
      </c>
    </row>
    <row r="763">
      <c r="A763" s="12" t="n"/>
      <c r="B763" s="13">
        <f>IF(ISNUMBER(A763),CHOOSE(WEEKDAY(A763),"일","월","화","수","목","금","토"),"")</f>
        <v/>
      </c>
      <c r="C763" s="14" t="n"/>
      <c r="D763" s="14" t="n"/>
      <c r="E763" s="14" t="n"/>
      <c r="F763" s="14" t="n"/>
      <c r="G763" s="14" t="n"/>
      <c r="H763" s="14" t="n"/>
      <c r="I763" s="15">
        <f>IF(OR(A763="",NOT(N763="")),"",SUM(C763:H763))</f>
        <v/>
      </c>
      <c r="J763" s="16">
        <f>IF(I763="","",SUM(C763:E763))</f>
        <v/>
      </c>
      <c r="K763" s="16">
        <f>IF(I763="","",SUM(F763:H763))</f>
        <v/>
      </c>
      <c r="L763" s="14" t="n"/>
      <c r="M763" s="17" t="n"/>
      <c r="N763" s="18">
        <f>IF(COUNTA(A763,C763:H763,L763)=0,"",IF(NOT(ISNUMBER(A763)),"날짜를 확인하세요",IF(A763&gt;TODAY(),"오늘 이후 날짜예요",IF(COUNTIF($A$6:$A$1505,A763)&gt;1,"같은 날짜가 또 있어요",IF(COUNT(C763:H763)&lt;COUNTA(C763:H763),"금액에 글자가 있어요",IF(COUNTA(C763:H763)=0,"금액이 비었어요",IF(COUNTIF(C763:H763,"&lt;0")&gt;0,"금액이 0보다 작아요",IF(AND(L763&lt;&gt;"",OR(NOT(ISNUMBER(L763)),L763&lt;0,L763&lt;&gt;INT(N(L763)))),"손님 수를 확인하세요",""))))))))</f>
        <v/>
      </c>
      <c r="P763">
        <f>IF(I763="","",WEEKDAY(A763,2))</f>
        <v/>
      </c>
      <c r="Q763" s="19">
        <f>IF(I763="","",A763-WEEKDAY(A763,3))</f>
        <v/>
      </c>
    </row>
    <row r="764">
      <c r="A764" s="12" t="n"/>
      <c r="B764" s="13">
        <f>IF(ISNUMBER(A764),CHOOSE(WEEKDAY(A764),"일","월","화","수","목","금","토"),"")</f>
        <v/>
      </c>
      <c r="C764" s="14" t="n"/>
      <c r="D764" s="14" t="n"/>
      <c r="E764" s="14" t="n"/>
      <c r="F764" s="14" t="n"/>
      <c r="G764" s="14" t="n"/>
      <c r="H764" s="14" t="n"/>
      <c r="I764" s="15">
        <f>IF(OR(A764="",NOT(N764="")),"",SUM(C764:H764))</f>
        <v/>
      </c>
      <c r="J764" s="16">
        <f>IF(I764="","",SUM(C764:E764))</f>
        <v/>
      </c>
      <c r="K764" s="16">
        <f>IF(I764="","",SUM(F764:H764))</f>
        <v/>
      </c>
      <c r="L764" s="14" t="n"/>
      <c r="M764" s="17" t="n"/>
      <c r="N764" s="18">
        <f>IF(COUNTA(A764,C764:H764,L764)=0,"",IF(NOT(ISNUMBER(A764)),"날짜를 확인하세요",IF(A764&gt;TODAY(),"오늘 이후 날짜예요",IF(COUNTIF($A$6:$A$1505,A764)&gt;1,"같은 날짜가 또 있어요",IF(COUNT(C764:H764)&lt;COUNTA(C764:H764),"금액에 글자가 있어요",IF(COUNTA(C764:H764)=0,"금액이 비었어요",IF(COUNTIF(C764:H764,"&lt;0")&gt;0,"금액이 0보다 작아요",IF(AND(L764&lt;&gt;"",OR(NOT(ISNUMBER(L764)),L764&lt;0,L764&lt;&gt;INT(N(L764)))),"손님 수를 확인하세요",""))))))))</f>
        <v/>
      </c>
      <c r="P764">
        <f>IF(I764="","",WEEKDAY(A764,2))</f>
        <v/>
      </c>
      <c r="Q764" s="19">
        <f>IF(I764="","",A764-WEEKDAY(A764,3))</f>
        <v/>
      </c>
    </row>
    <row r="765">
      <c r="A765" s="12" t="n"/>
      <c r="B765" s="13">
        <f>IF(ISNUMBER(A765),CHOOSE(WEEKDAY(A765),"일","월","화","수","목","금","토"),"")</f>
        <v/>
      </c>
      <c r="C765" s="14" t="n"/>
      <c r="D765" s="14" t="n"/>
      <c r="E765" s="14" t="n"/>
      <c r="F765" s="14" t="n"/>
      <c r="G765" s="14" t="n"/>
      <c r="H765" s="14" t="n"/>
      <c r="I765" s="15">
        <f>IF(OR(A765="",NOT(N765="")),"",SUM(C765:H765))</f>
        <v/>
      </c>
      <c r="J765" s="16">
        <f>IF(I765="","",SUM(C765:E765))</f>
        <v/>
      </c>
      <c r="K765" s="16">
        <f>IF(I765="","",SUM(F765:H765))</f>
        <v/>
      </c>
      <c r="L765" s="14" t="n"/>
      <c r="M765" s="17" t="n"/>
      <c r="N765" s="18">
        <f>IF(COUNTA(A765,C765:H765,L765)=0,"",IF(NOT(ISNUMBER(A765)),"날짜를 확인하세요",IF(A765&gt;TODAY(),"오늘 이후 날짜예요",IF(COUNTIF($A$6:$A$1505,A765)&gt;1,"같은 날짜가 또 있어요",IF(COUNT(C765:H765)&lt;COUNTA(C765:H765),"금액에 글자가 있어요",IF(COUNTA(C765:H765)=0,"금액이 비었어요",IF(COUNTIF(C765:H765,"&lt;0")&gt;0,"금액이 0보다 작아요",IF(AND(L765&lt;&gt;"",OR(NOT(ISNUMBER(L765)),L765&lt;0,L765&lt;&gt;INT(N(L765)))),"손님 수를 확인하세요",""))))))))</f>
        <v/>
      </c>
      <c r="P765">
        <f>IF(I765="","",WEEKDAY(A765,2))</f>
        <v/>
      </c>
      <c r="Q765" s="19">
        <f>IF(I765="","",A765-WEEKDAY(A765,3))</f>
        <v/>
      </c>
    </row>
    <row r="766">
      <c r="A766" s="12" t="n"/>
      <c r="B766" s="13">
        <f>IF(ISNUMBER(A766),CHOOSE(WEEKDAY(A766),"일","월","화","수","목","금","토"),"")</f>
        <v/>
      </c>
      <c r="C766" s="14" t="n"/>
      <c r="D766" s="14" t="n"/>
      <c r="E766" s="14" t="n"/>
      <c r="F766" s="14" t="n"/>
      <c r="G766" s="14" t="n"/>
      <c r="H766" s="14" t="n"/>
      <c r="I766" s="15">
        <f>IF(OR(A766="",NOT(N766="")),"",SUM(C766:H766))</f>
        <v/>
      </c>
      <c r="J766" s="16">
        <f>IF(I766="","",SUM(C766:E766))</f>
        <v/>
      </c>
      <c r="K766" s="16">
        <f>IF(I766="","",SUM(F766:H766))</f>
        <v/>
      </c>
      <c r="L766" s="14" t="n"/>
      <c r="M766" s="17" t="n"/>
      <c r="N766" s="18">
        <f>IF(COUNTA(A766,C766:H766,L766)=0,"",IF(NOT(ISNUMBER(A766)),"날짜를 확인하세요",IF(A766&gt;TODAY(),"오늘 이후 날짜예요",IF(COUNTIF($A$6:$A$1505,A766)&gt;1,"같은 날짜가 또 있어요",IF(COUNT(C766:H766)&lt;COUNTA(C766:H766),"금액에 글자가 있어요",IF(COUNTA(C766:H766)=0,"금액이 비었어요",IF(COUNTIF(C766:H766,"&lt;0")&gt;0,"금액이 0보다 작아요",IF(AND(L766&lt;&gt;"",OR(NOT(ISNUMBER(L766)),L766&lt;0,L766&lt;&gt;INT(N(L766)))),"손님 수를 확인하세요",""))))))))</f>
        <v/>
      </c>
      <c r="P766">
        <f>IF(I766="","",WEEKDAY(A766,2))</f>
        <v/>
      </c>
      <c r="Q766" s="19">
        <f>IF(I766="","",A766-WEEKDAY(A766,3))</f>
        <v/>
      </c>
    </row>
    <row r="767">
      <c r="A767" s="12" t="n"/>
      <c r="B767" s="13">
        <f>IF(ISNUMBER(A767),CHOOSE(WEEKDAY(A767),"일","월","화","수","목","금","토"),"")</f>
        <v/>
      </c>
      <c r="C767" s="14" t="n"/>
      <c r="D767" s="14" t="n"/>
      <c r="E767" s="14" t="n"/>
      <c r="F767" s="14" t="n"/>
      <c r="G767" s="14" t="n"/>
      <c r="H767" s="14" t="n"/>
      <c r="I767" s="15">
        <f>IF(OR(A767="",NOT(N767="")),"",SUM(C767:H767))</f>
        <v/>
      </c>
      <c r="J767" s="16">
        <f>IF(I767="","",SUM(C767:E767))</f>
        <v/>
      </c>
      <c r="K767" s="16">
        <f>IF(I767="","",SUM(F767:H767))</f>
        <v/>
      </c>
      <c r="L767" s="14" t="n"/>
      <c r="M767" s="17" t="n"/>
      <c r="N767" s="18">
        <f>IF(COUNTA(A767,C767:H767,L767)=0,"",IF(NOT(ISNUMBER(A767)),"날짜를 확인하세요",IF(A767&gt;TODAY(),"오늘 이후 날짜예요",IF(COUNTIF($A$6:$A$1505,A767)&gt;1,"같은 날짜가 또 있어요",IF(COUNT(C767:H767)&lt;COUNTA(C767:H767),"금액에 글자가 있어요",IF(COUNTA(C767:H767)=0,"금액이 비었어요",IF(COUNTIF(C767:H767,"&lt;0")&gt;0,"금액이 0보다 작아요",IF(AND(L767&lt;&gt;"",OR(NOT(ISNUMBER(L767)),L767&lt;0,L767&lt;&gt;INT(N(L767)))),"손님 수를 확인하세요",""))))))))</f>
        <v/>
      </c>
      <c r="P767">
        <f>IF(I767="","",WEEKDAY(A767,2))</f>
        <v/>
      </c>
      <c r="Q767" s="19">
        <f>IF(I767="","",A767-WEEKDAY(A767,3))</f>
        <v/>
      </c>
    </row>
    <row r="768">
      <c r="A768" s="12" t="n"/>
      <c r="B768" s="13">
        <f>IF(ISNUMBER(A768),CHOOSE(WEEKDAY(A768),"일","월","화","수","목","금","토"),"")</f>
        <v/>
      </c>
      <c r="C768" s="14" t="n"/>
      <c r="D768" s="14" t="n"/>
      <c r="E768" s="14" t="n"/>
      <c r="F768" s="14" t="n"/>
      <c r="G768" s="14" t="n"/>
      <c r="H768" s="14" t="n"/>
      <c r="I768" s="15">
        <f>IF(OR(A768="",NOT(N768="")),"",SUM(C768:H768))</f>
        <v/>
      </c>
      <c r="J768" s="16">
        <f>IF(I768="","",SUM(C768:E768))</f>
        <v/>
      </c>
      <c r="K768" s="16">
        <f>IF(I768="","",SUM(F768:H768))</f>
        <v/>
      </c>
      <c r="L768" s="14" t="n"/>
      <c r="M768" s="17" t="n"/>
      <c r="N768" s="18">
        <f>IF(COUNTA(A768,C768:H768,L768)=0,"",IF(NOT(ISNUMBER(A768)),"날짜를 확인하세요",IF(A768&gt;TODAY(),"오늘 이후 날짜예요",IF(COUNTIF($A$6:$A$1505,A768)&gt;1,"같은 날짜가 또 있어요",IF(COUNT(C768:H768)&lt;COUNTA(C768:H768),"금액에 글자가 있어요",IF(COUNTA(C768:H768)=0,"금액이 비었어요",IF(COUNTIF(C768:H768,"&lt;0")&gt;0,"금액이 0보다 작아요",IF(AND(L768&lt;&gt;"",OR(NOT(ISNUMBER(L768)),L768&lt;0,L768&lt;&gt;INT(N(L768)))),"손님 수를 확인하세요",""))))))))</f>
        <v/>
      </c>
      <c r="P768">
        <f>IF(I768="","",WEEKDAY(A768,2))</f>
        <v/>
      </c>
      <c r="Q768" s="19">
        <f>IF(I768="","",A768-WEEKDAY(A768,3))</f>
        <v/>
      </c>
    </row>
    <row r="769">
      <c r="A769" s="12" t="n"/>
      <c r="B769" s="13">
        <f>IF(ISNUMBER(A769),CHOOSE(WEEKDAY(A769),"일","월","화","수","목","금","토"),"")</f>
        <v/>
      </c>
      <c r="C769" s="14" t="n"/>
      <c r="D769" s="14" t="n"/>
      <c r="E769" s="14" t="n"/>
      <c r="F769" s="14" t="n"/>
      <c r="G769" s="14" t="n"/>
      <c r="H769" s="14" t="n"/>
      <c r="I769" s="15">
        <f>IF(OR(A769="",NOT(N769="")),"",SUM(C769:H769))</f>
        <v/>
      </c>
      <c r="J769" s="16">
        <f>IF(I769="","",SUM(C769:E769))</f>
        <v/>
      </c>
      <c r="K769" s="16">
        <f>IF(I769="","",SUM(F769:H769))</f>
        <v/>
      </c>
      <c r="L769" s="14" t="n"/>
      <c r="M769" s="17" t="n"/>
      <c r="N769" s="18">
        <f>IF(COUNTA(A769,C769:H769,L769)=0,"",IF(NOT(ISNUMBER(A769)),"날짜를 확인하세요",IF(A769&gt;TODAY(),"오늘 이후 날짜예요",IF(COUNTIF($A$6:$A$1505,A769)&gt;1,"같은 날짜가 또 있어요",IF(COUNT(C769:H769)&lt;COUNTA(C769:H769),"금액에 글자가 있어요",IF(COUNTA(C769:H769)=0,"금액이 비었어요",IF(COUNTIF(C769:H769,"&lt;0")&gt;0,"금액이 0보다 작아요",IF(AND(L769&lt;&gt;"",OR(NOT(ISNUMBER(L769)),L769&lt;0,L769&lt;&gt;INT(N(L769)))),"손님 수를 확인하세요",""))))))))</f>
        <v/>
      </c>
      <c r="P769">
        <f>IF(I769="","",WEEKDAY(A769,2))</f>
        <v/>
      </c>
      <c r="Q769" s="19">
        <f>IF(I769="","",A769-WEEKDAY(A769,3))</f>
        <v/>
      </c>
    </row>
    <row r="770">
      <c r="A770" s="12" t="n"/>
      <c r="B770" s="13">
        <f>IF(ISNUMBER(A770),CHOOSE(WEEKDAY(A770),"일","월","화","수","목","금","토"),"")</f>
        <v/>
      </c>
      <c r="C770" s="14" t="n"/>
      <c r="D770" s="14" t="n"/>
      <c r="E770" s="14" t="n"/>
      <c r="F770" s="14" t="n"/>
      <c r="G770" s="14" t="n"/>
      <c r="H770" s="14" t="n"/>
      <c r="I770" s="15">
        <f>IF(OR(A770="",NOT(N770="")),"",SUM(C770:H770))</f>
        <v/>
      </c>
      <c r="J770" s="16">
        <f>IF(I770="","",SUM(C770:E770))</f>
        <v/>
      </c>
      <c r="K770" s="16">
        <f>IF(I770="","",SUM(F770:H770))</f>
        <v/>
      </c>
      <c r="L770" s="14" t="n"/>
      <c r="M770" s="17" t="n"/>
      <c r="N770" s="18">
        <f>IF(COUNTA(A770,C770:H770,L770)=0,"",IF(NOT(ISNUMBER(A770)),"날짜를 확인하세요",IF(A770&gt;TODAY(),"오늘 이후 날짜예요",IF(COUNTIF($A$6:$A$1505,A770)&gt;1,"같은 날짜가 또 있어요",IF(COUNT(C770:H770)&lt;COUNTA(C770:H770),"금액에 글자가 있어요",IF(COUNTA(C770:H770)=0,"금액이 비었어요",IF(COUNTIF(C770:H770,"&lt;0")&gt;0,"금액이 0보다 작아요",IF(AND(L770&lt;&gt;"",OR(NOT(ISNUMBER(L770)),L770&lt;0,L770&lt;&gt;INT(N(L770)))),"손님 수를 확인하세요",""))))))))</f>
        <v/>
      </c>
      <c r="P770">
        <f>IF(I770="","",WEEKDAY(A770,2))</f>
        <v/>
      </c>
      <c r="Q770" s="19">
        <f>IF(I770="","",A770-WEEKDAY(A770,3))</f>
        <v/>
      </c>
    </row>
    <row r="771">
      <c r="A771" s="12" t="n"/>
      <c r="B771" s="13">
        <f>IF(ISNUMBER(A771),CHOOSE(WEEKDAY(A771),"일","월","화","수","목","금","토"),"")</f>
        <v/>
      </c>
      <c r="C771" s="14" t="n"/>
      <c r="D771" s="14" t="n"/>
      <c r="E771" s="14" t="n"/>
      <c r="F771" s="14" t="n"/>
      <c r="G771" s="14" t="n"/>
      <c r="H771" s="14" t="n"/>
      <c r="I771" s="15">
        <f>IF(OR(A771="",NOT(N771="")),"",SUM(C771:H771))</f>
        <v/>
      </c>
      <c r="J771" s="16">
        <f>IF(I771="","",SUM(C771:E771))</f>
        <v/>
      </c>
      <c r="K771" s="16">
        <f>IF(I771="","",SUM(F771:H771))</f>
        <v/>
      </c>
      <c r="L771" s="14" t="n"/>
      <c r="M771" s="17" t="n"/>
      <c r="N771" s="18">
        <f>IF(COUNTA(A771,C771:H771,L771)=0,"",IF(NOT(ISNUMBER(A771)),"날짜를 확인하세요",IF(A771&gt;TODAY(),"오늘 이후 날짜예요",IF(COUNTIF($A$6:$A$1505,A771)&gt;1,"같은 날짜가 또 있어요",IF(COUNT(C771:H771)&lt;COUNTA(C771:H771),"금액에 글자가 있어요",IF(COUNTA(C771:H771)=0,"금액이 비었어요",IF(COUNTIF(C771:H771,"&lt;0")&gt;0,"금액이 0보다 작아요",IF(AND(L771&lt;&gt;"",OR(NOT(ISNUMBER(L771)),L771&lt;0,L771&lt;&gt;INT(N(L771)))),"손님 수를 확인하세요",""))))))))</f>
        <v/>
      </c>
      <c r="P771">
        <f>IF(I771="","",WEEKDAY(A771,2))</f>
        <v/>
      </c>
      <c r="Q771" s="19">
        <f>IF(I771="","",A771-WEEKDAY(A771,3))</f>
        <v/>
      </c>
    </row>
    <row r="772">
      <c r="A772" s="12" t="n"/>
      <c r="B772" s="13">
        <f>IF(ISNUMBER(A772),CHOOSE(WEEKDAY(A772),"일","월","화","수","목","금","토"),"")</f>
        <v/>
      </c>
      <c r="C772" s="14" t="n"/>
      <c r="D772" s="14" t="n"/>
      <c r="E772" s="14" t="n"/>
      <c r="F772" s="14" t="n"/>
      <c r="G772" s="14" t="n"/>
      <c r="H772" s="14" t="n"/>
      <c r="I772" s="15">
        <f>IF(OR(A772="",NOT(N772="")),"",SUM(C772:H772))</f>
        <v/>
      </c>
      <c r="J772" s="16">
        <f>IF(I772="","",SUM(C772:E772))</f>
        <v/>
      </c>
      <c r="K772" s="16">
        <f>IF(I772="","",SUM(F772:H772))</f>
        <v/>
      </c>
      <c r="L772" s="14" t="n"/>
      <c r="M772" s="17" t="n"/>
      <c r="N772" s="18">
        <f>IF(COUNTA(A772,C772:H772,L772)=0,"",IF(NOT(ISNUMBER(A772)),"날짜를 확인하세요",IF(A772&gt;TODAY(),"오늘 이후 날짜예요",IF(COUNTIF($A$6:$A$1505,A772)&gt;1,"같은 날짜가 또 있어요",IF(COUNT(C772:H772)&lt;COUNTA(C772:H772),"금액에 글자가 있어요",IF(COUNTA(C772:H772)=0,"금액이 비었어요",IF(COUNTIF(C772:H772,"&lt;0")&gt;0,"금액이 0보다 작아요",IF(AND(L772&lt;&gt;"",OR(NOT(ISNUMBER(L772)),L772&lt;0,L772&lt;&gt;INT(N(L772)))),"손님 수를 확인하세요",""))))))))</f>
        <v/>
      </c>
      <c r="P772">
        <f>IF(I772="","",WEEKDAY(A772,2))</f>
        <v/>
      </c>
      <c r="Q772" s="19">
        <f>IF(I772="","",A772-WEEKDAY(A772,3))</f>
        <v/>
      </c>
    </row>
    <row r="773">
      <c r="A773" s="12" t="n"/>
      <c r="B773" s="13">
        <f>IF(ISNUMBER(A773),CHOOSE(WEEKDAY(A773),"일","월","화","수","목","금","토"),"")</f>
        <v/>
      </c>
      <c r="C773" s="14" t="n"/>
      <c r="D773" s="14" t="n"/>
      <c r="E773" s="14" t="n"/>
      <c r="F773" s="14" t="n"/>
      <c r="G773" s="14" t="n"/>
      <c r="H773" s="14" t="n"/>
      <c r="I773" s="15">
        <f>IF(OR(A773="",NOT(N773="")),"",SUM(C773:H773))</f>
        <v/>
      </c>
      <c r="J773" s="16">
        <f>IF(I773="","",SUM(C773:E773))</f>
        <v/>
      </c>
      <c r="K773" s="16">
        <f>IF(I773="","",SUM(F773:H773))</f>
        <v/>
      </c>
      <c r="L773" s="14" t="n"/>
      <c r="M773" s="17" t="n"/>
      <c r="N773" s="18">
        <f>IF(COUNTA(A773,C773:H773,L773)=0,"",IF(NOT(ISNUMBER(A773)),"날짜를 확인하세요",IF(A773&gt;TODAY(),"오늘 이후 날짜예요",IF(COUNTIF($A$6:$A$1505,A773)&gt;1,"같은 날짜가 또 있어요",IF(COUNT(C773:H773)&lt;COUNTA(C773:H773),"금액에 글자가 있어요",IF(COUNTA(C773:H773)=0,"금액이 비었어요",IF(COUNTIF(C773:H773,"&lt;0")&gt;0,"금액이 0보다 작아요",IF(AND(L773&lt;&gt;"",OR(NOT(ISNUMBER(L773)),L773&lt;0,L773&lt;&gt;INT(N(L773)))),"손님 수를 확인하세요",""))))))))</f>
        <v/>
      </c>
      <c r="P773">
        <f>IF(I773="","",WEEKDAY(A773,2))</f>
        <v/>
      </c>
      <c r="Q773" s="19">
        <f>IF(I773="","",A773-WEEKDAY(A773,3))</f>
        <v/>
      </c>
    </row>
    <row r="774">
      <c r="A774" s="12" t="n"/>
      <c r="B774" s="13">
        <f>IF(ISNUMBER(A774),CHOOSE(WEEKDAY(A774),"일","월","화","수","목","금","토"),"")</f>
        <v/>
      </c>
      <c r="C774" s="14" t="n"/>
      <c r="D774" s="14" t="n"/>
      <c r="E774" s="14" t="n"/>
      <c r="F774" s="14" t="n"/>
      <c r="G774" s="14" t="n"/>
      <c r="H774" s="14" t="n"/>
      <c r="I774" s="15">
        <f>IF(OR(A774="",NOT(N774="")),"",SUM(C774:H774))</f>
        <v/>
      </c>
      <c r="J774" s="16">
        <f>IF(I774="","",SUM(C774:E774))</f>
        <v/>
      </c>
      <c r="K774" s="16">
        <f>IF(I774="","",SUM(F774:H774))</f>
        <v/>
      </c>
      <c r="L774" s="14" t="n"/>
      <c r="M774" s="17" t="n"/>
      <c r="N774" s="18">
        <f>IF(COUNTA(A774,C774:H774,L774)=0,"",IF(NOT(ISNUMBER(A774)),"날짜를 확인하세요",IF(A774&gt;TODAY(),"오늘 이후 날짜예요",IF(COUNTIF($A$6:$A$1505,A774)&gt;1,"같은 날짜가 또 있어요",IF(COUNT(C774:H774)&lt;COUNTA(C774:H774),"금액에 글자가 있어요",IF(COUNTA(C774:H774)=0,"금액이 비었어요",IF(COUNTIF(C774:H774,"&lt;0")&gt;0,"금액이 0보다 작아요",IF(AND(L774&lt;&gt;"",OR(NOT(ISNUMBER(L774)),L774&lt;0,L774&lt;&gt;INT(N(L774)))),"손님 수를 확인하세요",""))))))))</f>
        <v/>
      </c>
      <c r="P774">
        <f>IF(I774="","",WEEKDAY(A774,2))</f>
        <v/>
      </c>
      <c r="Q774" s="19">
        <f>IF(I774="","",A774-WEEKDAY(A774,3))</f>
        <v/>
      </c>
    </row>
    <row r="775">
      <c r="A775" s="12" t="n"/>
      <c r="B775" s="13">
        <f>IF(ISNUMBER(A775),CHOOSE(WEEKDAY(A775),"일","월","화","수","목","금","토"),"")</f>
        <v/>
      </c>
      <c r="C775" s="14" t="n"/>
      <c r="D775" s="14" t="n"/>
      <c r="E775" s="14" t="n"/>
      <c r="F775" s="14" t="n"/>
      <c r="G775" s="14" t="n"/>
      <c r="H775" s="14" t="n"/>
      <c r="I775" s="15">
        <f>IF(OR(A775="",NOT(N775="")),"",SUM(C775:H775))</f>
        <v/>
      </c>
      <c r="J775" s="16">
        <f>IF(I775="","",SUM(C775:E775))</f>
        <v/>
      </c>
      <c r="K775" s="16">
        <f>IF(I775="","",SUM(F775:H775))</f>
        <v/>
      </c>
      <c r="L775" s="14" t="n"/>
      <c r="M775" s="17" t="n"/>
      <c r="N775" s="18">
        <f>IF(COUNTA(A775,C775:H775,L775)=0,"",IF(NOT(ISNUMBER(A775)),"날짜를 확인하세요",IF(A775&gt;TODAY(),"오늘 이후 날짜예요",IF(COUNTIF($A$6:$A$1505,A775)&gt;1,"같은 날짜가 또 있어요",IF(COUNT(C775:H775)&lt;COUNTA(C775:H775),"금액에 글자가 있어요",IF(COUNTA(C775:H775)=0,"금액이 비었어요",IF(COUNTIF(C775:H775,"&lt;0")&gt;0,"금액이 0보다 작아요",IF(AND(L775&lt;&gt;"",OR(NOT(ISNUMBER(L775)),L775&lt;0,L775&lt;&gt;INT(N(L775)))),"손님 수를 확인하세요",""))))))))</f>
        <v/>
      </c>
      <c r="P775">
        <f>IF(I775="","",WEEKDAY(A775,2))</f>
        <v/>
      </c>
      <c r="Q775" s="19">
        <f>IF(I775="","",A775-WEEKDAY(A775,3))</f>
        <v/>
      </c>
    </row>
    <row r="776">
      <c r="A776" s="12" t="n"/>
      <c r="B776" s="13">
        <f>IF(ISNUMBER(A776),CHOOSE(WEEKDAY(A776),"일","월","화","수","목","금","토"),"")</f>
        <v/>
      </c>
      <c r="C776" s="14" t="n"/>
      <c r="D776" s="14" t="n"/>
      <c r="E776" s="14" t="n"/>
      <c r="F776" s="14" t="n"/>
      <c r="G776" s="14" t="n"/>
      <c r="H776" s="14" t="n"/>
      <c r="I776" s="15">
        <f>IF(OR(A776="",NOT(N776="")),"",SUM(C776:H776))</f>
        <v/>
      </c>
      <c r="J776" s="16">
        <f>IF(I776="","",SUM(C776:E776))</f>
        <v/>
      </c>
      <c r="K776" s="16">
        <f>IF(I776="","",SUM(F776:H776))</f>
        <v/>
      </c>
      <c r="L776" s="14" t="n"/>
      <c r="M776" s="17" t="n"/>
      <c r="N776" s="18">
        <f>IF(COUNTA(A776,C776:H776,L776)=0,"",IF(NOT(ISNUMBER(A776)),"날짜를 확인하세요",IF(A776&gt;TODAY(),"오늘 이후 날짜예요",IF(COUNTIF($A$6:$A$1505,A776)&gt;1,"같은 날짜가 또 있어요",IF(COUNT(C776:H776)&lt;COUNTA(C776:H776),"금액에 글자가 있어요",IF(COUNTA(C776:H776)=0,"금액이 비었어요",IF(COUNTIF(C776:H776,"&lt;0")&gt;0,"금액이 0보다 작아요",IF(AND(L776&lt;&gt;"",OR(NOT(ISNUMBER(L776)),L776&lt;0,L776&lt;&gt;INT(N(L776)))),"손님 수를 확인하세요",""))))))))</f>
        <v/>
      </c>
      <c r="P776">
        <f>IF(I776="","",WEEKDAY(A776,2))</f>
        <v/>
      </c>
      <c r="Q776" s="19">
        <f>IF(I776="","",A776-WEEKDAY(A776,3))</f>
        <v/>
      </c>
    </row>
    <row r="777">
      <c r="A777" s="12" t="n"/>
      <c r="B777" s="13">
        <f>IF(ISNUMBER(A777),CHOOSE(WEEKDAY(A777),"일","월","화","수","목","금","토"),"")</f>
        <v/>
      </c>
      <c r="C777" s="14" t="n"/>
      <c r="D777" s="14" t="n"/>
      <c r="E777" s="14" t="n"/>
      <c r="F777" s="14" t="n"/>
      <c r="G777" s="14" t="n"/>
      <c r="H777" s="14" t="n"/>
      <c r="I777" s="15">
        <f>IF(OR(A777="",NOT(N777="")),"",SUM(C777:H777))</f>
        <v/>
      </c>
      <c r="J777" s="16">
        <f>IF(I777="","",SUM(C777:E777))</f>
        <v/>
      </c>
      <c r="K777" s="16">
        <f>IF(I777="","",SUM(F777:H777))</f>
        <v/>
      </c>
      <c r="L777" s="14" t="n"/>
      <c r="M777" s="17" t="n"/>
      <c r="N777" s="18">
        <f>IF(COUNTA(A777,C777:H777,L777)=0,"",IF(NOT(ISNUMBER(A777)),"날짜를 확인하세요",IF(A777&gt;TODAY(),"오늘 이후 날짜예요",IF(COUNTIF($A$6:$A$1505,A777)&gt;1,"같은 날짜가 또 있어요",IF(COUNT(C777:H777)&lt;COUNTA(C777:H777),"금액에 글자가 있어요",IF(COUNTA(C777:H777)=0,"금액이 비었어요",IF(COUNTIF(C777:H777,"&lt;0")&gt;0,"금액이 0보다 작아요",IF(AND(L777&lt;&gt;"",OR(NOT(ISNUMBER(L777)),L777&lt;0,L777&lt;&gt;INT(N(L777)))),"손님 수를 확인하세요",""))))))))</f>
        <v/>
      </c>
      <c r="P777">
        <f>IF(I777="","",WEEKDAY(A777,2))</f>
        <v/>
      </c>
      <c r="Q777" s="19">
        <f>IF(I777="","",A777-WEEKDAY(A777,3))</f>
        <v/>
      </c>
    </row>
    <row r="778">
      <c r="A778" s="12" t="n"/>
      <c r="B778" s="13">
        <f>IF(ISNUMBER(A778),CHOOSE(WEEKDAY(A778),"일","월","화","수","목","금","토"),"")</f>
        <v/>
      </c>
      <c r="C778" s="14" t="n"/>
      <c r="D778" s="14" t="n"/>
      <c r="E778" s="14" t="n"/>
      <c r="F778" s="14" t="n"/>
      <c r="G778" s="14" t="n"/>
      <c r="H778" s="14" t="n"/>
      <c r="I778" s="15">
        <f>IF(OR(A778="",NOT(N778="")),"",SUM(C778:H778))</f>
        <v/>
      </c>
      <c r="J778" s="16">
        <f>IF(I778="","",SUM(C778:E778))</f>
        <v/>
      </c>
      <c r="K778" s="16">
        <f>IF(I778="","",SUM(F778:H778))</f>
        <v/>
      </c>
      <c r="L778" s="14" t="n"/>
      <c r="M778" s="17" t="n"/>
      <c r="N778" s="18">
        <f>IF(COUNTA(A778,C778:H778,L778)=0,"",IF(NOT(ISNUMBER(A778)),"날짜를 확인하세요",IF(A778&gt;TODAY(),"오늘 이후 날짜예요",IF(COUNTIF($A$6:$A$1505,A778)&gt;1,"같은 날짜가 또 있어요",IF(COUNT(C778:H778)&lt;COUNTA(C778:H778),"금액에 글자가 있어요",IF(COUNTA(C778:H778)=0,"금액이 비었어요",IF(COUNTIF(C778:H778,"&lt;0")&gt;0,"금액이 0보다 작아요",IF(AND(L778&lt;&gt;"",OR(NOT(ISNUMBER(L778)),L778&lt;0,L778&lt;&gt;INT(N(L778)))),"손님 수를 확인하세요",""))))))))</f>
        <v/>
      </c>
      <c r="P778">
        <f>IF(I778="","",WEEKDAY(A778,2))</f>
        <v/>
      </c>
      <c r="Q778" s="19">
        <f>IF(I778="","",A778-WEEKDAY(A778,3))</f>
        <v/>
      </c>
    </row>
    <row r="779">
      <c r="A779" s="12" t="n"/>
      <c r="B779" s="13">
        <f>IF(ISNUMBER(A779),CHOOSE(WEEKDAY(A779),"일","월","화","수","목","금","토"),"")</f>
        <v/>
      </c>
      <c r="C779" s="14" t="n"/>
      <c r="D779" s="14" t="n"/>
      <c r="E779" s="14" t="n"/>
      <c r="F779" s="14" t="n"/>
      <c r="G779" s="14" t="n"/>
      <c r="H779" s="14" t="n"/>
      <c r="I779" s="15">
        <f>IF(OR(A779="",NOT(N779="")),"",SUM(C779:H779))</f>
        <v/>
      </c>
      <c r="J779" s="16">
        <f>IF(I779="","",SUM(C779:E779))</f>
        <v/>
      </c>
      <c r="K779" s="16">
        <f>IF(I779="","",SUM(F779:H779))</f>
        <v/>
      </c>
      <c r="L779" s="14" t="n"/>
      <c r="M779" s="17" t="n"/>
      <c r="N779" s="18">
        <f>IF(COUNTA(A779,C779:H779,L779)=0,"",IF(NOT(ISNUMBER(A779)),"날짜를 확인하세요",IF(A779&gt;TODAY(),"오늘 이후 날짜예요",IF(COUNTIF($A$6:$A$1505,A779)&gt;1,"같은 날짜가 또 있어요",IF(COUNT(C779:H779)&lt;COUNTA(C779:H779),"금액에 글자가 있어요",IF(COUNTA(C779:H779)=0,"금액이 비었어요",IF(COUNTIF(C779:H779,"&lt;0")&gt;0,"금액이 0보다 작아요",IF(AND(L779&lt;&gt;"",OR(NOT(ISNUMBER(L779)),L779&lt;0,L779&lt;&gt;INT(N(L779)))),"손님 수를 확인하세요",""))))))))</f>
        <v/>
      </c>
      <c r="P779">
        <f>IF(I779="","",WEEKDAY(A779,2))</f>
        <v/>
      </c>
      <c r="Q779" s="19">
        <f>IF(I779="","",A779-WEEKDAY(A779,3))</f>
        <v/>
      </c>
    </row>
    <row r="780">
      <c r="A780" s="12" t="n"/>
      <c r="B780" s="13">
        <f>IF(ISNUMBER(A780),CHOOSE(WEEKDAY(A780),"일","월","화","수","목","금","토"),"")</f>
        <v/>
      </c>
      <c r="C780" s="14" t="n"/>
      <c r="D780" s="14" t="n"/>
      <c r="E780" s="14" t="n"/>
      <c r="F780" s="14" t="n"/>
      <c r="G780" s="14" t="n"/>
      <c r="H780" s="14" t="n"/>
      <c r="I780" s="15">
        <f>IF(OR(A780="",NOT(N780="")),"",SUM(C780:H780))</f>
        <v/>
      </c>
      <c r="J780" s="16">
        <f>IF(I780="","",SUM(C780:E780))</f>
        <v/>
      </c>
      <c r="K780" s="16">
        <f>IF(I780="","",SUM(F780:H780))</f>
        <v/>
      </c>
      <c r="L780" s="14" t="n"/>
      <c r="M780" s="17" t="n"/>
      <c r="N780" s="18">
        <f>IF(COUNTA(A780,C780:H780,L780)=0,"",IF(NOT(ISNUMBER(A780)),"날짜를 확인하세요",IF(A780&gt;TODAY(),"오늘 이후 날짜예요",IF(COUNTIF($A$6:$A$1505,A780)&gt;1,"같은 날짜가 또 있어요",IF(COUNT(C780:H780)&lt;COUNTA(C780:H780),"금액에 글자가 있어요",IF(COUNTA(C780:H780)=0,"금액이 비었어요",IF(COUNTIF(C780:H780,"&lt;0")&gt;0,"금액이 0보다 작아요",IF(AND(L780&lt;&gt;"",OR(NOT(ISNUMBER(L780)),L780&lt;0,L780&lt;&gt;INT(N(L780)))),"손님 수를 확인하세요",""))))))))</f>
        <v/>
      </c>
      <c r="P780">
        <f>IF(I780="","",WEEKDAY(A780,2))</f>
        <v/>
      </c>
      <c r="Q780" s="19">
        <f>IF(I780="","",A780-WEEKDAY(A780,3))</f>
        <v/>
      </c>
    </row>
    <row r="781">
      <c r="A781" s="12" t="n"/>
      <c r="B781" s="13">
        <f>IF(ISNUMBER(A781),CHOOSE(WEEKDAY(A781),"일","월","화","수","목","금","토"),"")</f>
        <v/>
      </c>
      <c r="C781" s="14" t="n"/>
      <c r="D781" s="14" t="n"/>
      <c r="E781" s="14" t="n"/>
      <c r="F781" s="14" t="n"/>
      <c r="G781" s="14" t="n"/>
      <c r="H781" s="14" t="n"/>
      <c r="I781" s="15">
        <f>IF(OR(A781="",NOT(N781="")),"",SUM(C781:H781))</f>
        <v/>
      </c>
      <c r="J781" s="16">
        <f>IF(I781="","",SUM(C781:E781))</f>
        <v/>
      </c>
      <c r="K781" s="16">
        <f>IF(I781="","",SUM(F781:H781))</f>
        <v/>
      </c>
      <c r="L781" s="14" t="n"/>
      <c r="M781" s="17" t="n"/>
      <c r="N781" s="18">
        <f>IF(COUNTA(A781,C781:H781,L781)=0,"",IF(NOT(ISNUMBER(A781)),"날짜를 확인하세요",IF(A781&gt;TODAY(),"오늘 이후 날짜예요",IF(COUNTIF($A$6:$A$1505,A781)&gt;1,"같은 날짜가 또 있어요",IF(COUNT(C781:H781)&lt;COUNTA(C781:H781),"금액에 글자가 있어요",IF(COUNTA(C781:H781)=0,"금액이 비었어요",IF(COUNTIF(C781:H781,"&lt;0")&gt;0,"금액이 0보다 작아요",IF(AND(L781&lt;&gt;"",OR(NOT(ISNUMBER(L781)),L781&lt;0,L781&lt;&gt;INT(N(L781)))),"손님 수를 확인하세요",""))))))))</f>
        <v/>
      </c>
      <c r="P781">
        <f>IF(I781="","",WEEKDAY(A781,2))</f>
        <v/>
      </c>
      <c r="Q781" s="19">
        <f>IF(I781="","",A781-WEEKDAY(A781,3))</f>
        <v/>
      </c>
    </row>
    <row r="782">
      <c r="A782" s="12" t="n"/>
      <c r="B782" s="13">
        <f>IF(ISNUMBER(A782),CHOOSE(WEEKDAY(A782),"일","월","화","수","목","금","토"),"")</f>
        <v/>
      </c>
      <c r="C782" s="14" t="n"/>
      <c r="D782" s="14" t="n"/>
      <c r="E782" s="14" t="n"/>
      <c r="F782" s="14" t="n"/>
      <c r="G782" s="14" t="n"/>
      <c r="H782" s="14" t="n"/>
      <c r="I782" s="15">
        <f>IF(OR(A782="",NOT(N782="")),"",SUM(C782:H782))</f>
        <v/>
      </c>
      <c r="J782" s="16">
        <f>IF(I782="","",SUM(C782:E782))</f>
        <v/>
      </c>
      <c r="K782" s="16">
        <f>IF(I782="","",SUM(F782:H782))</f>
        <v/>
      </c>
      <c r="L782" s="14" t="n"/>
      <c r="M782" s="17" t="n"/>
      <c r="N782" s="18">
        <f>IF(COUNTA(A782,C782:H782,L782)=0,"",IF(NOT(ISNUMBER(A782)),"날짜를 확인하세요",IF(A782&gt;TODAY(),"오늘 이후 날짜예요",IF(COUNTIF($A$6:$A$1505,A782)&gt;1,"같은 날짜가 또 있어요",IF(COUNT(C782:H782)&lt;COUNTA(C782:H782),"금액에 글자가 있어요",IF(COUNTA(C782:H782)=0,"금액이 비었어요",IF(COUNTIF(C782:H782,"&lt;0")&gt;0,"금액이 0보다 작아요",IF(AND(L782&lt;&gt;"",OR(NOT(ISNUMBER(L782)),L782&lt;0,L782&lt;&gt;INT(N(L782)))),"손님 수를 확인하세요",""))))))))</f>
        <v/>
      </c>
      <c r="P782">
        <f>IF(I782="","",WEEKDAY(A782,2))</f>
        <v/>
      </c>
      <c r="Q782" s="19">
        <f>IF(I782="","",A782-WEEKDAY(A782,3))</f>
        <v/>
      </c>
    </row>
    <row r="783">
      <c r="A783" s="12" t="n"/>
      <c r="B783" s="13">
        <f>IF(ISNUMBER(A783),CHOOSE(WEEKDAY(A783),"일","월","화","수","목","금","토"),"")</f>
        <v/>
      </c>
      <c r="C783" s="14" t="n"/>
      <c r="D783" s="14" t="n"/>
      <c r="E783" s="14" t="n"/>
      <c r="F783" s="14" t="n"/>
      <c r="G783" s="14" t="n"/>
      <c r="H783" s="14" t="n"/>
      <c r="I783" s="15">
        <f>IF(OR(A783="",NOT(N783="")),"",SUM(C783:H783))</f>
        <v/>
      </c>
      <c r="J783" s="16">
        <f>IF(I783="","",SUM(C783:E783))</f>
        <v/>
      </c>
      <c r="K783" s="16">
        <f>IF(I783="","",SUM(F783:H783))</f>
        <v/>
      </c>
      <c r="L783" s="14" t="n"/>
      <c r="M783" s="17" t="n"/>
      <c r="N783" s="18">
        <f>IF(COUNTA(A783,C783:H783,L783)=0,"",IF(NOT(ISNUMBER(A783)),"날짜를 확인하세요",IF(A783&gt;TODAY(),"오늘 이후 날짜예요",IF(COUNTIF($A$6:$A$1505,A783)&gt;1,"같은 날짜가 또 있어요",IF(COUNT(C783:H783)&lt;COUNTA(C783:H783),"금액에 글자가 있어요",IF(COUNTA(C783:H783)=0,"금액이 비었어요",IF(COUNTIF(C783:H783,"&lt;0")&gt;0,"금액이 0보다 작아요",IF(AND(L783&lt;&gt;"",OR(NOT(ISNUMBER(L783)),L783&lt;0,L783&lt;&gt;INT(N(L783)))),"손님 수를 확인하세요",""))))))))</f>
        <v/>
      </c>
      <c r="P783">
        <f>IF(I783="","",WEEKDAY(A783,2))</f>
        <v/>
      </c>
      <c r="Q783" s="19">
        <f>IF(I783="","",A783-WEEKDAY(A783,3))</f>
        <v/>
      </c>
    </row>
    <row r="784">
      <c r="A784" s="12" t="n"/>
      <c r="B784" s="13">
        <f>IF(ISNUMBER(A784),CHOOSE(WEEKDAY(A784),"일","월","화","수","목","금","토"),"")</f>
        <v/>
      </c>
      <c r="C784" s="14" t="n"/>
      <c r="D784" s="14" t="n"/>
      <c r="E784" s="14" t="n"/>
      <c r="F784" s="14" t="n"/>
      <c r="G784" s="14" t="n"/>
      <c r="H784" s="14" t="n"/>
      <c r="I784" s="15">
        <f>IF(OR(A784="",NOT(N784="")),"",SUM(C784:H784))</f>
        <v/>
      </c>
      <c r="J784" s="16">
        <f>IF(I784="","",SUM(C784:E784))</f>
        <v/>
      </c>
      <c r="K784" s="16">
        <f>IF(I784="","",SUM(F784:H784))</f>
        <v/>
      </c>
      <c r="L784" s="14" t="n"/>
      <c r="M784" s="17" t="n"/>
      <c r="N784" s="18">
        <f>IF(COUNTA(A784,C784:H784,L784)=0,"",IF(NOT(ISNUMBER(A784)),"날짜를 확인하세요",IF(A784&gt;TODAY(),"오늘 이후 날짜예요",IF(COUNTIF($A$6:$A$1505,A784)&gt;1,"같은 날짜가 또 있어요",IF(COUNT(C784:H784)&lt;COUNTA(C784:H784),"금액에 글자가 있어요",IF(COUNTA(C784:H784)=0,"금액이 비었어요",IF(COUNTIF(C784:H784,"&lt;0")&gt;0,"금액이 0보다 작아요",IF(AND(L784&lt;&gt;"",OR(NOT(ISNUMBER(L784)),L784&lt;0,L784&lt;&gt;INT(N(L784)))),"손님 수를 확인하세요",""))))))))</f>
        <v/>
      </c>
      <c r="P784">
        <f>IF(I784="","",WEEKDAY(A784,2))</f>
        <v/>
      </c>
      <c r="Q784" s="19">
        <f>IF(I784="","",A784-WEEKDAY(A784,3))</f>
        <v/>
      </c>
    </row>
    <row r="785">
      <c r="A785" s="12" t="n"/>
      <c r="B785" s="13">
        <f>IF(ISNUMBER(A785),CHOOSE(WEEKDAY(A785),"일","월","화","수","목","금","토"),"")</f>
        <v/>
      </c>
      <c r="C785" s="14" t="n"/>
      <c r="D785" s="14" t="n"/>
      <c r="E785" s="14" t="n"/>
      <c r="F785" s="14" t="n"/>
      <c r="G785" s="14" t="n"/>
      <c r="H785" s="14" t="n"/>
      <c r="I785" s="15">
        <f>IF(OR(A785="",NOT(N785="")),"",SUM(C785:H785))</f>
        <v/>
      </c>
      <c r="J785" s="16">
        <f>IF(I785="","",SUM(C785:E785))</f>
        <v/>
      </c>
      <c r="K785" s="16">
        <f>IF(I785="","",SUM(F785:H785))</f>
        <v/>
      </c>
      <c r="L785" s="14" t="n"/>
      <c r="M785" s="17" t="n"/>
      <c r="N785" s="18">
        <f>IF(COUNTA(A785,C785:H785,L785)=0,"",IF(NOT(ISNUMBER(A785)),"날짜를 확인하세요",IF(A785&gt;TODAY(),"오늘 이후 날짜예요",IF(COUNTIF($A$6:$A$1505,A785)&gt;1,"같은 날짜가 또 있어요",IF(COUNT(C785:H785)&lt;COUNTA(C785:H785),"금액에 글자가 있어요",IF(COUNTA(C785:H785)=0,"금액이 비었어요",IF(COUNTIF(C785:H785,"&lt;0")&gt;0,"금액이 0보다 작아요",IF(AND(L785&lt;&gt;"",OR(NOT(ISNUMBER(L785)),L785&lt;0,L785&lt;&gt;INT(N(L785)))),"손님 수를 확인하세요",""))))))))</f>
        <v/>
      </c>
      <c r="P785">
        <f>IF(I785="","",WEEKDAY(A785,2))</f>
        <v/>
      </c>
      <c r="Q785" s="19">
        <f>IF(I785="","",A785-WEEKDAY(A785,3))</f>
        <v/>
      </c>
    </row>
    <row r="786">
      <c r="A786" s="12" t="n"/>
      <c r="B786" s="13">
        <f>IF(ISNUMBER(A786),CHOOSE(WEEKDAY(A786),"일","월","화","수","목","금","토"),"")</f>
        <v/>
      </c>
      <c r="C786" s="14" t="n"/>
      <c r="D786" s="14" t="n"/>
      <c r="E786" s="14" t="n"/>
      <c r="F786" s="14" t="n"/>
      <c r="G786" s="14" t="n"/>
      <c r="H786" s="14" t="n"/>
      <c r="I786" s="15">
        <f>IF(OR(A786="",NOT(N786="")),"",SUM(C786:H786))</f>
        <v/>
      </c>
      <c r="J786" s="16">
        <f>IF(I786="","",SUM(C786:E786))</f>
        <v/>
      </c>
      <c r="K786" s="16">
        <f>IF(I786="","",SUM(F786:H786))</f>
        <v/>
      </c>
      <c r="L786" s="14" t="n"/>
      <c r="M786" s="17" t="n"/>
      <c r="N786" s="18">
        <f>IF(COUNTA(A786,C786:H786,L786)=0,"",IF(NOT(ISNUMBER(A786)),"날짜를 확인하세요",IF(A786&gt;TODAY(),"오늘 이후 날짜예요",IF(COUNTIF($A$6:$A$1505,A786)&gt;1,"같은 날짜가 또 있어요",IF(COUNT(C786:H786)&lt;COUNTA(C786:H786),"금액에 글자가 있어요",IF(COUNTA(C786:H786)=0,"금액이 비었어요",IF(COUNTIF(C786:H786,"&lt;0")&gt;0,"금액이 0보다 작아요",IF(AND(L786&lt;&gt;"",OR(NOT(ISNUMBER(L786)),L786&lt;0,L786&lt;&gt;INT(N(L786)))),"손님 수를 확인하세요",""))))))))</f>
        <v/>
      </c>
      <c r="P786">
        <f>IF(I786="","",WEEKDAY(A786,2))</f>
        <v/>
      </c>
      <c r="Q786" s="19">
        <f>IF(I786="","",A786-WEEKDAY(A786,3))</f>
        <v/>
      </c>
    </row>
    <row r="787">
      <c r="A787" s="12" t="n"/>
      <c r="B787" s="13">
        <f>IF(ISNUMBER(A787),CHOOSE(WEEKDAY(A787),"일","월","화","수","목","금","토"),"")</f>
        <v/>
      </c>
      <c r="C787" s="14" t="n"/>
      <c r="D787" s="14" t="n"/>
      <c r="E787" s="14" t="n"/>
      <c r="F787" s="14" t="n"/>
      <c r="G787" s="14" t="n"/>
      <c r="H787" s="14" t="n"/>
      <c r="I787" s="15">
        <f>IF(OR(A787="",NOT(N787="")),"",SUM(C787:H787))</f>
        <v/>
      </c>
      <c r="J787" s="16">
        <f>IF(I787="","",SUM(C787:E787))</f>
        <v/>
      </c>
      <c r="K787" s="16">
        <f>IF(I787="","",SUM(F787:H787))</f>
        <v/>
      </c>
      <c r="L787" s="14" t="n"/>
      <c r="M787" s="17" t="n"/>
      <c r="N787" s="18">
        <f>IF(COUNTA(A787,C787:H787,L787)=0,"",IF(NOT(ISNUMBER(A787)),"날짜를 확인하세요",IF(A787&gt;TODAY(),"오늘 이후 날짜예요",IF(COUNTIF($A$6:$A$1505,A787)&gt;1,"같은 날짜가 또 있어요",IF(COUNT(C787:H787)&lt;COUNTA(C787:H787),"금액에 글자가 있어요",IF(COUNTA(C787:H787)=0,"금액이 비었어요",IF(COUNTIF(C787:H787,"&lt;0")&gt;0,"금액이 0보다 작아요",IF(AND(L787&lt;&gt;"",OR(NOT(ISNUMBER(L787)),L787&lt;0,L787&lt;&gt;INT(N(L787)))),"손님 수를 확인하세요",""))))))))</f>
        <v/>
      </c>
      <c r="P787">
        <f>IF(I787="","",WEEKDAY(A787,2))</f>
        <v/>
      </c>
      <c r="Q787" s="19">
        <f>IF(I787="","",A787-WEEKDAY(A787,3))</f>
        <v/>
      </c>
    </row>
    <row r="788">
      <c r="A788" s="12" t="n"/>
      <c r="B788" s="13">
        <f>IF(ISNUMBER(A788),CHOOSE(WEEKDAY(A788),"일","월","화","수","목","금","토"),"")</f>
        <v/>
      </c>
      <c r="C788" s="14" t="n"/>
      <c r="D788" s="14" t="n"/>
      <c r="E788" s="14" t="n"/>
      <c r="F788" s="14" t="n"/>
      <c r="G788" s="14" t="n"/>
      <c r="H788" s="14" t="n"/>
      <c r="I788" s="15">
        <f>IF(OR(A788="",NOT(N788="")),"",SUM(C788:H788))</f>
        <v/>
      </c>
      <c r="J788" s="16">
        <f>IF(I788="","",SUM(C788:E788))</f>
        <v/>
      </c>
      <c r="K788" s="16">
        <f>IF(I788="","",SUM(F788:H788))</f>
        <v/>
      </c>
      <c r="L788" s="14" t="n"/>
      <c r="M788" s="17" t="n"/>
      <c r="N788" s="18">
        <f>IF(COUNTA(A788,C788:H788,L788)=0,"",IF(NOT(ISNUMBER(A788)),"날짜를 확인하세요",IF(A788&gt;TODAY(),"오늘 이후 날짜예요",IF(COUNTIF($A$6:$A$1505,A788)&gt;1,"같은 날짜가 또 있어요",IF(COUNT(C788:H788)&lt;COUNTA(C788:H788),"금액에 글자가 있어요",IF(COUNTA(C788:H788)=0,"금액이 비었어요",IF(COUNTIF(C788:H788,"&lt;0")&gt;0,"금액이 0보다 작아요",IF(AND(L788&lt;&gt;"",OR(NOT(ISNUMBER(L788)),L788&lt;0,L788&lt;&gt;INT(N(L788)))),"손님 수를 확인하세요",""))))))))</f>
        <v/>
      </c>
      <c r="P788">
        <f>IF(I788="","",WEEKDAY(A788,2))</f>
        <v/>
      </c>
      <c r="Q788" s="19">
        <f>IF(I788="","",A788-WEEKDAY(A788,3))</f>
        <v/>
      </c>
    </row>
    <row r="789">
      <c r="A789" s="12" t="n"/>
      <c r="B789" s="13">
        <f>IF(ISNUMBER(A789),CHOOSE(WEEKDAY(A789),"일","월","화","수","목","금","토"),"")</f>
        <v/>
      </c>
      <c r="C789" s="14" t="n"/>
      <c r="D789" s="14" t="n"/>
      <c r="E789" s="14" t="n"/>
      <c r="F789" s="14" t="n"/>
      <c r="G789" s="14" t="n"/>
      <c r="H789" s="14" t="n"/>
      <c r="I789" s="15">
        <f>IF(OR(A789="",NOT(N789="")),"",SUM(C789:H789))</f>
        <v/>
      </c>
      <c r="J789" s="16">
        <f>IF(I789="","",SUM(C789:E789))</f>
        <v/>
      </c>
      <c r="K789" s="16">
        <f>IF(I789="","",SUM(F789:H789))</f>
        <v/>
      </c>
      <c r="L789" s="14" t="n"/>
      <c r="M789" s="17" t="n"/>
      <c r="N789" s="18">
        <f>IF(COUNTA(A789,C789:H789,L789)=0,"",IF(NOT(ISNUMBER(A789)),"날짜를 확인하세요",IF(A789&gt;TODAY(),"오늘 이후 날짜예요",IF(COUNTIF($A$6:$A$1505,A789)&gt;1,"같은 날짜가 또 있어요",IF(COUNT(C789:H789)&lt;COUNTA(C789:H789),"금액에 글자가 있어요",IF(COUNTA(C789:H789)=0,"금액이 비었어요",IF(COUNTIF(C789:H789,"&lt;0")&gt;0,"금액이 0보다 작아요",IF(AND(L789&lt;&gt;"",OR(NOT(ISNUMBER(L789)),L789&lt;0,L789&lt;&gt;INT(N(L789)))),"손님 수를 확인하세요",""))))))))</f>
        <v/>
      </c>
      <c r="P789">
        <f>IF(I789="","",WEEKDAY(A789,2))</f>
        <v/>
      </c>
      <c r="Q789" s="19">
        <f>IF(I789="","",A789-WEEKDAY(A789,3))</f>
        <v/>
      </c>
    </row>
    <row r="790">
      <c r="A790" s="12" t="n"/>
      <c r="B790" s="13">
        <f>IF(ISNUMBER(A790),CHOOSE(WEEKDAY(A790),"일","월","화","수","목","금","토"),"")</f>
        <v/>
      </c>
      <c r="C790" s="14" t="n"/>
      <c r="D790" s="14" t="n"/>
      <c r="E790" s="14" t="n"/>
      <c r="F790" s="14" t="n"/>
      <c r="G790" s="14" t="n"/>
      <c r="H790" s="14" t="n"/>
      <c r="I790" s="15">
        <f>IF(OR(A790="",NOT(N790="")),"",SUM(C790:H790))</f>
        <v/>
      </c>
      <c r="J790" s="16">
        <f>IF(I790="","",SUM(C790:E790))</f>
        <v/>
      </c>
      <c r="K790" s="16">
        <f>IF(I790="","",SUM(F790:H790))</f>
        <v/>
      </c>
      <c r="L790" s="14" t="n"/>
      <c r="M790" s="17" t="n"/>
      <c r="N790" s="18">
        <f>IF(COUNTA(A790,C790:H790,L790)=0,"",IF(NOT(ISNUMBER(A790)),"날짜를 확인하세요",IF(A790&gt;TODAY(),"오늘 이후 날짜예요",IF(COUNTIF($A$6:$A$1505,A790)&gt;1,"같은 날짜가 또 있어요",IF(COUNT(C790:H790)&lt;COUNTA(C790:H790),"금액에 글자가 있어요",IF(COUNTA(C790:H790)=0,"금액이 비었어요",IF(COUNTIF(C790:H790,"&lt;0")&gt;0,"금액이 0보다 작아요",IF(AND(L790&lt;&gt;"",OR(NOT(ISNUMBER(L790)),L790&lt;0,L790&lt;&gt;INT(N(L790)))),"손님 수를 확인하세요",""))))))))</f>
        <v/>
      </c>
      <c r="P790">
        <f>IF(I790="","",WEEKDAY(A790,2))</f>
        <v/>
      </c>
      <c r="Q790" s="19">
        <f>IF(I790="","",A790-WEEKDAY(A790,3))</f>
        <v/>
      </c>
    </row>
    <row r="791">
      <c r="A791" s="12" t="n"/>
      <c r="B791" s="13">
        <f>IF(ISNUMBER(A791),CHOOSE(WEEKDAY(A791),"일","월","화","수","목","금","토"),"")</f>
        <v/>
      </c>
      <c r="C791" s="14" t="n"/>
      <c r="D791" s="14" t="n"/>
      <c r="E791" s="14" t="n"/>
      <c r="F791" s="14" t="n"/>
      <c r="G791" s="14" t="n"/>
      <c r="H791" s="14" t="n"/>
      <c r="I791" s="15">
        <f>IF(OR(A791="",NOT(N791="")),"",SUM(C791:H791))</f>
        <v/>
      </c>
      <c r="J791" s="16">
        <f>IF(I791="","",SUM(C791:E791))</f>
        <v/>
      </c>
      <c r="K791" s="16">
        <f>IF(I791="","",SUM(F791:H791))</f>
        <v/>
      </c>
      <c r="L791" s="14" t="n"/>
      <c r="M791" s="17" t="n"/>
      <c r="N791" s="18">
        <f>IF(COUNTA(A791,C791:H791,L791)=0,"",IF(NOT(ISNUMBER(A791)),"날짜를 확인하세요",IF(A791&gt;TODAY(),"오늘 이후 날짜예요",IF(COUNTIF($A$6:$A$1505,A791)&gt;1,"같은 날짜가 또 있어요",IF(COUNT(C791:H791)&lt;COUNTA(C791:H791),"금액에 글자가 있어요",IF(COUNTA(C791:H791)=0,"금액이 비었어요",IF(COUNTIF(C791:H791,"&lt;0")&gt;0,"금액이 0보다 작아요",IF(AND(L791&lt;&gt;"",OR(NOT(ISNUMBER(L791)),L791&lt;0,L791&lt;&gt;INT(N(L791)))),"손님 수를 확인하세요",""))))))))</f>
        <v/>
      </c>
      <c r="P791">
        <f>IF(I791="","",WEEKDAY(A791,2))</f>
        <v/>
      </c>
      <c r="Q791" s="19">
        <f>IF(I791="","",A791-WEEKDAY(A791,3))</f>
        <v/>
      </c>
    </row>
    <row r="792">
      <c r="A792" s="12" t="n"/>
      <c r="B792" s="13">
        <f>IF(ISNUMBER(A792),CHOOSE(WEEKDAY(A792),"일","월","화","수","목","금","토"),"")</f>
        <v/>
      </c>
      <c r="C792" s="14" t="n"/>
      <c r="D792" s="14" t="n"/>
      <c r="E792" s="14" t="n"/>
      <c r="F792" s="14" t="n"/>
      <c r="G792" s="14" t="n"/>
      <c r="H792" s="14" t="n"/>
      <c r="I792" s="15">
        <f>IF(OR(A792="",NOT(N792="")),"",SUM(C792:H792))</f>
        <v/>
      </c>
      <c r="J792" s="16">
        <f>IF(I792="","",SUM(C792:E792))</f>
        <v/>
      </c>
      <c r="K792" s="16">
        <f>IF(I792="","",SUM(F792:H792))</f>
        <v/>
      </c>
      <c r="L792" s="14" t="n"/>
      <c r="M792" s="17" t="n"/>
      <c r="N792" s="18">
        <f>IF(COUNTA(A792,C792:H792,L792)=0,"",IF(NOT(ISNUMBER(A792)),"날짜를 확인하세요",IF(A792&gt;TODAY(),"오늘 이후 날짜예요",IF(COUNTIF($A$6:$A$1505,A792)&gt;1,"같은 날짜가 또 있어요",IF(COUNT(C792:H792)&lt;COUNTA(C792:H792),"금액에 글자가 있어요",IF(COUNTA(C792:H792)=0,"금액이 비었어요",IF(COUNTIF(C792:H792,"&lt;0")&gt;0,"금액이 0보다 작아요",IF(AND(L792&lt;&gt;"",OR(NOT(ISNUMBER(L792)),L792&lt;0,L792&lt;&gt;INT(N(L792)))),"손님 수를 확인하세요",""))))))))</f>
        <v/>
      </c>
      <c r="P792">
        <f>IF(I792="","",WEEKDAY(A792,2))</f>
        <v/>
      </c>
      <c r="Q792" s="19">
        <f>IF(I792="","",A792-WEEKDAY(A792,3))</f>
        <v/>
      </c>
    </row>
    <row r="793">
      <c r="A793" s="12" t="n"/>
      <c r="B793" s="13">
        <f>IF(ISNUMBER(A793),CHOOSE(WEEKDAY(A793),"일","월","화","수","목","금","토"),"")</f>
        <v/>
      </c>
      <c r="C793" s="14" t="n"/>
      <c r="D793" s="14" t="n"/>
      <c r="E793" s="14" t="n"/>
      <c r="F793" s="14" t="n"/>
      <c r="G793" s="14" t="n"/>
      <c r="H793" s="14" t="n"/>
      <c r="I793" s="15">
        <f>IF(OR(A793="",NOT(N793="")),"",SUM(C793:H793))</f>
        <v/>
      </c>
      <c r="J793" s="16">
        <f>IF(I793="","",SUM(C793:E793))</f>
        <v/>
      </c>
      <c r="K793" s="16">
        <f>IF(I793="","",SUM(F793:H793))</f>
        <v/>
      </c>
      <c r="L793" s="14" t="n"/>
      <c r="M793" s="17" t="n"/>
      <c r="N793" s="18">
        <f>IF(COUNTA(A793,C793:H793,L793)=0,"",IF(NOT(ISNUMBER(A793)),"날짜를 확인하세요",IF(A793&gt;TODAY(),"오늘 이후 날짜예요",IF(COUNTIF($A$6:$A$1505,A793)&gt;1,"같은 날짜가 또 있어요",IF(COUNT(C793:H793)&lt;COUNTA(C793:H793),"금액에 글자가 있어요",IF(COUNTA(C793:H793)=0,"금액이 비었어요",IF(COUNTIF(C793:H793,"&lt;0")&gt;0,"금액이 0보다 작아요",IF(AND(L793&lt;&gt;"",OR(NOT(ISNUMBER(L793)),L793&lt;0,L793&lt;&gt;INT(N(L793)))),"손님 수를 확인하세요",""))))))))</f>
        <v/>
      </c>
      <c r="P793">
        <f>IF(I793="","",WEEKDAY(A793,2))</f>
        <v/>
      </c>
      <c r="Q793" s="19">
        <f>IF(I793="","",A793-WEEKDAY(A793,3))</f>
        <v/>
      </c>
    </row>
    <row r="794">
      <c r="A794" s="12" t="n"/>
      <c r="B794" s="13">
        <f>IF(ISNUMBER(A794),CHOOSE(WEEKDAY(A794),"일","월","화","수","목","금","토"),"")</f>
        <v/>
      </c>
      <c r="C794" s="14" t="n"/>
      <c r="D794" s="14" t="n"/>
      <c r="E794" s="14" t="n"/>
      <c r="F794" s="14" t="n"/>
      <c r="G794" s="14" t="n"/>
      <c r="H794" s="14" t="n"/>
      <c r="I794" s="15">
        <f>IF(OR(A794="",NOT(N794="")),"",SUM(C794:H794))</f>
        <v/>
      </c>
      <c r="J794" s="16">
        <f>IF(I794="","",SUM(C794:E794))</f>
        <v/>
      </c>
      <c r="K794" s="16">
        <f>IF(I794="","",SUM(F794:H794))</f>
        <v/>
      </c>
      <c r="L794" s="14" t="n"/>
      <c r="M794" s="17" t="n"/>
      <c r="N794" s="18">
        <f>IF(COUNTA(A794,C794:H794,L794)=0,"",IF(NOT(ISNUMBER(A794)),"날짜를 확인하세요",IF(A794&gt;TODAY(),"오늘 이후 날짜예요",IF(COUNTIF($A$6:$A$1505,A794)&gt;1,"같은 날짜가 또 있어요",IF(COUNT(C794:H794)&lt;COUNTA(C794:H794),"금액에 글자가 있어요",IF(COUNTA(C794:H794)=0,"금액이 비었어요",IF(COUNTIF(C794:H794,"&lt;0")&gt;0,"금액이 0보다 작아요",IF(AND(L794&lt;&gt;"",OR(NOT(ISNUMBER(L794)),L794&lt;0,L794&lt;&gt;INT(N(L794)))),"손님 수를 확인하세요",""))))))))</f>
        <v/>
      </c>
      <c r="P794">
        <f>IF(I794="","",WEEKDAY(A794,2))</f>
        <v/>
      </c>
      <c r="Q794" s="19">
        <f>IF(I794="","",A794-WEEKDAY(A794,3))</f>
        <v/>
      </c>
    </row>
    <row r="795">
      <c r="A795" s="12" t="n"/>
      <c r="B795" s="13">
        <f>IF(ISNUMBER(A795),CHOOSE(WEEKDAY(A795),"일","월","화","수","목","금","토"),"")</f>
        <v/>
      </c>
      <c r="C795" s="14" t="n"/>
      <c r="D795" s="14" t="n"/>
      <c r="E795" s="14" t="n"/>
      <c r="F795" s="14" t="n"/>
      <c r="G795" s="14" t="n"/>
      <c r="H795" s="14" t="n"/>
      <c r="I795" s="15">
        <f>IF(OR(A795="",NOT(N795="")),"",SUM(C795:H795))</f>
        <v/>
      </c>
      <c r="J795" s="16">
        <f>IF(I795="","",SUM(C795:E795))</f>
        <v/>
      </c>
      <c r="K795" s="16">
        <f>IF(I795="","",SUM(F795:H795))</f>
        <v/>
      </c>
      <c r="L795" s="14" t="n"/>
      <c r="M795" s="17" t="n"/>
      <c r="N795" s="18">
        <f>IF(COUNTA(A795,C795:H795,L795)=0,"",IF(NOT(ISNUMBER(A795)),"날짜를 확인하세요",IF(A795&gt;TODAY(),"오늘 이후 날짜예요",IF(COUNTIF($A$6:$A$1505,A795)&gt;1,"같은 날짜가 또 있어요",IF(COUNT(C795:H795)&lt;COUNTA(C795:H795),"금액에 글자가 있어요",IF(COUNTA(C795:H795)=0,"금액이 비었어요",IF(COUNTIF(C795:H795,"&lt;0")&gt;0,"금액이 0보다 작아요",IF(AND(L795&lt;&gt;"",OR(NOT(ISNUMBER(L795)),L795&lt;0,L795&lt;&gt;INT(N(L795)))),"손님 수를 확인하세요",""))))))))</f>
        <v/>
      </c>
      <c r="P795">
        <f>IF(I795="","",WEEKDAY(A795,2))</f>
        <v/>
      </c>
      <c r="Q795" s="19">
        <f>IF(I795="","",A795-WEEKDAY(A795,3))</f>
        <v/>
      </c>
    </row>
    <row r="796">
      <c r="A796" s="12" t="n"/>
      <c r="B796" s="13">
        <f>IF(ISNUMBER(A796),CHOOSE(WEEKDAY(A796),"일","월","화","수","목","금","토"),"")</f>
        <v/>
      </c>
      <c r="C796" s="14" t="n"/>
      <c r="D796" s="14" t="n"/>
      <c r="E796" s="14" t="n"/>
      <c r="F796" s="14" t="n"/>
      <c r="G796" s="14" t="n"/>
      <c r="H796" s="14" t="n"/>
      <c r="I796" s="15">
        <f>IF(OR(A796="",NOT(N796="")),"",SUM(C796:H796))</f>
        <v/>
      </c>
      <c r="J796" s="16">
        <f>IF(I796="","",SUM(C796:E796))</f>
        <v/>
      </c>
      <c r="K796" s="16">
        <f>IF(I796="","",SUM(F796:H796))</f>
        <v/>
      </c>
      <c r="L796" s="14" t="n"/>
      <c r="M796" s="17" t="n"/>
      <c r="N796" s="18">
        <f>IF(COUNTA(A796,C796:H796,L796)=0,"",IF(NOT(ISNUMBER(A796)),"날짜를 확인하세요",IF(A796&gt;TODAY(),"오늘 이후 날짜예요",IF(COUNTIF($A$6:$A$1505,A796)&gt;1,"같은 날짜가 또 있어요",IF(COUNT(C796:H796)&lt;COUNTA(C796:H796),"금액에 글자가 있어요",IF(COUNTA(C796:H796)=0,"금액이 비었어요",IF(COUNTIF(C796:H796,"&lt;0")&gt;0,"금액이 0보다 작아요",IF(AND(L796&lt;&gt;"",OR(NOT(ISNUMBER(L796)),L796&lt;0,L796&lt;&gt;INT(N(L796)))),"손님 수를 확인하세요",""))))))))</f>
        <v/>
      </c>
      <c r="P796">
        <f>IF(I796="","",WEEKDAY(A796,2))</f>
        <v/>
      </c>
      <c r="Q796" s="19">
        <f>IF(I796="","",A796-WEEKDAY(A796,3))</f>
        <v/>
      </c>
    </row>
    <row r="797">
      <c r="A797" s="12" t="n"/>
      <c r="B797" s="13">
        <f>IF(ISNUMBER(A797),CHOOSE(WEEKDAY(A797),"일","월","화","수","목","금","토"),"")</f>
        <v/>
      </c>
      <c r="C797" s="14" t="n"/>
      <c r="D797" s="14" t="n"/>
      <c r="E797" s="14" t="n"/>
      <c r="F797" s="14" t="n"/>
      <c r="G797" s="14" t="n"/>
      <c r="H797" s="14" t="n"/>
      <c r="I797" s="15">
        <f>IF(OR(A797="",NOT(N797="")),"",SUM(C797:H797))</f>
        <v/>
      </c>
      <c r="J797" s="16">
        <f>IF(I797="","",SUM(C797:E797))</f>
        <v/>
      </c>
      <c r="K797" s="16">
        <f>IF(I797="","",SUM(F797:H797))</f>
        <v/>
      </c>
      <c r="L797" s="14" t="n"/>
      <c r="M797" s="17" t="n"/>
      <c r="N797" s="18">
        <f>IF(COUNTA(A797,C797:H797,L797)=0,"",IF(NOT(ISNUMBER(A797)),"날짜를 확인하세요",IF(A797&gt;TODAY(),"오늘 이후 날짜예요",IF(COUNTIF($A$6:$A$1505,A797)&gt;1,"같은 날짜가 또 있어요",IF(COUNT(C797:H797)&lt;COUNTA(C797:H797),"금액에 글자가 있어요",IF(COUNTA(C797:H797)=0,"금액이 비었어요",IF(COUNTIF(C797:H797,"&lt;0")&gt;0,"금액이 0보다 작아요",IF(AND(L797&lt;&gt;"",OR(NOT(ISNUMBER(L797)),L797&lt;0,L797&lt;&gt;INT(N(L797)))),"손님 수를 확인하세요",""))))))))</f>
        <v/>
      </c>
      <c r="P797">
        <f>IF(I797="","",WEEKDAY(A797,2))</f>
        <v/>
      </c>
      <c r="Q797" s="19">
        <f>IF(I797="","",A797-WEEKDAY(A797,3))</f>
        <v/>
      </c>
    </row>
    <row r="798">
      <c r="A798" s="12" t="n"/>
      <c r="B798" s="13">
        <f>IF(ISNUMBER(A798),CHOOSE(WEEKDAY(A798),"일","월","화","수","목","금","토"),"")</f>
        <v/>
      </c>
      <c r="C798" s="14" t="n"/>
      <c r="D798" s="14" t="n"/>
      <c r="E798" s="14" t="n"/>
      <c r="F798" s="14" t="n"/>
      <c r="G798" s="14" t="n"/>
      <c r="H798" s="14" t="n"/>
      <c r="I798" s="15">
        <f>IF(OR(A798="",NOT(N798="")),"",SUM(C798:H798))</f>
        <v/>
      </c>
      <c r="J798" s="16">
        <f>IF(I798="","",SUM(C798:E798))</f>
        <v/>
      </c>
      <c r="K798" s="16">
        <f>IF(I798="","",SUM(F798:H798))</f>
        <v/>
      </c>
      <c r="L798" s="14" t="n"/>
      <c r="M798" s="17" t="n"/>
      <c r="N798" s="18">
        <f>IF(COUNTA(A798,C798:H798,L798)=0,"",IF(NOT(ISNUMBER(A798)),"날짜를 확인하세요",IF(A798&gt;TODAY(),"오늘 이후 날짜예요",IF(COUNTIF($A$6:$A$1505,A798)&gt;1,"같은 날짜가 또 있어요",IF(COUNT(C798:H798)&lt;COUNTA(C798:H798),"금액에 글자가 있어요",IF(COUNTA(C798:H798)=0,"금액이 비었어요",IF(COUNTIF(C798:H798,"&lt;0")&gt;0,"금액이 0보다 작아요",IF(AND(L798&lt;&gt;"",OR(NOT(ISNUMBER(L798)),L798&lt;0,L798&lt;&gt;INT(N(L798)))),"손님 수를 확인하세요",""))))))))</f>
        <v/>
      </c>
      <c r="P798">
        <f>IF(I798="","",WEEKDAY(A798,2))</f>
        <v/>
      </c>
      <c r="Q798" s="19">
        <f>IF(I798="","",A798-WEEKDAY(A798,3))</f>
        <v/>
      </c>
    </row>
    <row r="799">
      <c r="A799" s="12" t="n"/>
      <c r="B799" s="13">
        <f>IF(ISNUMBER(A799),CHOOSE(WEEKDAY(A799),"일","월","화","수","목","금","토"),"")</f>
        <v/>
      </c>
      <c r="C799" s="14" t="n"/>
      <c r="D799" s="14" t="n"/>
      <c r="E799" s="14" t="n"/>
      <c r="F799" s="14" t="n"/>
      <c r="G799" s="14" t="n"/>
      <c r="H799" s="14" t="n"/>
      <c r="I799" s="15">
        <f>IF(OR(A799="",NOT(N799="")),"",SUM(C799:H799))</f>
        <v/>
      </c>
      <c r="J799" s="16">
        <f>IF(I799="","",SUM(C799:E799))</f>
        <v/>
      </c>
      <c r="K799" s="16">
        <f>IF(I799="","",SUM(F799:H799))</f>
        <v/>
      </c>
      <c r="L799" s="14" t="n"/>
      <c r="M799" s="17" t="n"/>
      <c r="N799" s="18">
        <f>IF(COUNTA(A799,C799:H799,L799)=0,"",IF(NOT(ISNUMBER(A799)),"날짜를 확인하세요",IF(A799&gt;TODAY(),"오늘 이후 날짜예요",IF(COUNTIF($A$6:$A$1505,A799)&gt;1,"같은 날짜가 또 있어요",IF(COUNT(C799:H799)&lt;COUNTA(C799:H799),"금액에 글자가 있어요",IF(COUNTA(C799:H799)=0,"금액이 비었어요",IF(COUNTIF(C799:H799,"&lt;0")&gt;0,"금액이 0보다 작아요",IF(AND(L799&lt;&gt;"",OR(NOT(ISNUMBER(L799)),L799&lt;0,L799&lt;&gt;INT(N(L799)))),"손님 수를 확인하세요",""))))))))</f>
        <v/>
      </c>
      <c r="P799">
        <f>IF(I799="","",WEEKDAY(A799,2))</f>
        <v/>
      </c>
      <c r="Q799" s="19">
        <f>IF(I799="","",A799-WEEKDAY(A799,3))</f>
        <v/>
      </c>
    </row>
    <row r="800">
      <c r="A800" s="12" t="n"/>
      <c r="B800" s="13">
        <f>IF(ISNUMBER(A800),CHOOSE(WEEKDAY(A800),"일","월","화","수","목","금","토"),"")</f>
        <v/>
      </c>
      <c r="C800" s="14" t="n"/>
      <c r="D800" s="14" t="n"/>
      <c r="E800" s="14" t="n"/>
      <c r="F800" s="14" t="n"/>
      <c r="G800" s="14" t="n"/>
      <c r="H800" s="14" t="n"/>
      <c r="I800" s="15">
        <f>IF(OR(A800="",NOT(N800="")),"",SUM(C800:H800))</f>
        <v/>
      </c>
      <c r="J800" s="16">
        <f>IF(I800="","",SUM(C800:E800))</f>
        <v/>
      </c>
      <c r="K800" s="16">
        <f>IF(I800="","",SUM(F800:H800))</f>
        <v/>
      </c>
      <c r="L800" s="14" t="n"/>
      <c r="M800" s="17" t="n"/>
      <c r="N800" s="18">
        <f>IF(COUNTA(A800,C800:H800,L800)=0,"",IF(NOT(ISNUMBER(A800)),"날짜를 확인하세요",IF(A800&gt;TODAY(),"오늘 이후 날짜예요",IF(COUNTIF($A$6:$A$1505,A800)&gt;1,"같은 날짜가 또 있어요",IF(COUNT(C800:H800)&lt;COUNTA(C800:H800),"금액에 글자가 있어요",IF(COUNTA(C800:H800)=0,"금액이 비었어요",IF(COUNTIF(C800:H800,"&lt;0")&gt;0,"금액이 0보다 작아요",IF(AND(L800&lt;&gt;"",OR(NOT(ISNUMBER(L800)),L800&lt;0,L800&lt;&gt;INT(N(L800)))),"손님 수를 확인하세요",""))))))))</f>
        <v/>
      </c>
      <c r="P800">
        <f>IF(I800="","",WEEKDAY(A800,2))</f>
        <v/>
      </c>
      <c r="Q800" s="19">
        <f>IF(I800="","",A800-WEEKDAY(A800,3))</f>
        <v/>
      </c>
    </row>
    <row r="801">
      <c r="A801" s="12" t="n"/>
      <c r="B801" s="13">
        <f>IF(ISNUMBER(A801),CHOOSE(WEEKDAY(A801),"일","월","화","수","목","금","토"),"")</f>
        <v/>
      </c>
      <c r="C801" s="14" t="n"/>
      <c r="D801" s="14" t="n"/>
      <c r="E801" s="14" t="n"/>
      <c r="F801" s="14" t="n"/>
      <c r="G801" s="14" t="n"/>
      <c r="H801" s="14" t="n"/>
      <c r="I801" s="15">
        <f>IF(OR(A801="",NOT(N801="")),"",SUM(C801:H801))</f>
        <v/>
      </c>
      <c r="J801" s="16">
        <f>IF(I801="","",SUM(C801:E801))</f>
        <v/>
      </c>
      <c r="K801" s="16">
        <f>IF(I801="","",SUM(F801:H801))</f>
        <v/>
      </c>
      <c r="L801" s="14" t="n"/>
      <c r="M801" s="17" t="n"/>
      <c r="N801" s="18">
        <f>IF(COUNTA(A801,C801:H801,L801)=0,"",IF(NOT(ISNUMBER(A801)),"날짜를 확인하세요",IF(A801&gt;TODAY(),"오늘 이후 날짜예요",IF(COUNTIF($A$6:$A$1505,A801)&gt;1,"같은 날짜가 또 있어요",IF(COUNT(C801:H801)&lt;COUNTA(C801:H801),"금액에 글자가 있어요",IF(COUNTA(C801:H801)=0,"금액이 비었어요",IF(COUNTIF(C801:H801,"&lt;0")&gt;0,"금액이 0보다 작아요",IF(AND(L801&lt;&gt;"",OR(NOT(ISNUMBER(L801)),L801&lt;0,L801&lt;&gt;INT(N(L801)))),"손님 수를 확인하세요",""))))))))</f>
        <v/>
      </c>
      <c r="P801">
        <f>IF(I801="","",WEEKDAY(A801,2))</f>
        <v/>
      </c>
      <c r="Q801" s="19">
        <f>IF(I801="","",A801-WEEKDAY(A801,3))</f>
        <v/>
      </c>
    </row>
    <row r="802">
      <c r="A802" s="12" t="n"/>
      <c r="B802" s="13">
        <f>IF(ISNUMBER(A802),CHOOSE(WEEKDAY(A802),"일","월","화","수","목","금","토"),"")</f>
        <v/>
      </c>
      <c r="C802" s="14" t="n"/>
      <c r="D802" s="14" t="n"/>
      <c r="E802" s="14" t="n"/>
      <c r="F802" s="14" t="n"/>
      <c r="G802" s="14" t="n"/>
      <c r="H802" s="14" t="n"/>
      <c r="I802" s="15">
        <f>IF(OR(A802="",NOT(N802="")),"",SUM(C802:H802))</f>
        <v/>
      </c>
      <c r="J802" s="16">
        <f>IF(I802="","",SUM(C802:E802))</f>
        <v/>
      </c>
      <c r="K802" s="16">
        <f>IF(I802="","",SUM(F802:H802))</f>
        <v/>
      </c>
      <c r="L802" s="14" t="n"/>
      <c r="M802" s="17" t="n"/>
      <c r="N802" s="18">
        <f>IF(COUNTA(A802,C802:H802,L802)=0,"",IF(NOT(ISNUMBER(A802)),"날짜를 확인하세요",IF(A802&gt;TODAY(),"오늘 이후 날짜예요",IF(COUNTIF($A$6:$A$1505,A802)&gt;1,"같은 날짜가 또 있어요",IF(COUNT(C802:H802)&lt;COUNTA(C802:H802),"금액에 글자가 있어요",IF(COUNTA(C802:H802)=0,"금액이 비었어요",IF(COUNTIF(C802:H802,"&lt;0")&gt;0,"금액이 0보다 작아요",IF(AND(L802&lt;&gt;"",OR(NOT(ISNUMBER(L802)),L802&lt;0,L802&lt;&gt;INT(N(L802)))),"손님 수를 확인하세요",""))))))))</f>
        <v/>
      </c>
      <c r="P802">
        <f>IF(I802="","",WEEKDAY(A802,2))</f>
        <v/>
      </c>
      <c r="Q802" s="19">
        <f>IF(I802="","",A802-WEEKDAY(A802,3))</f>
        <v/>
      </c>
    </row>
    <row r="803">
      <c r="A803" s="12" t="n"/>
      <c r="B803" s="13">
        <f>IF(ISNUMBER(A803),CHOOSE(WEEKDAY(A803),"일","월","화","수","목","금","토"),"")</f>
        <v/>
      </c>
      <c r="C803" s="14" t="n"/>
      <c r="D803" s="14" t="n"/>
      <c r="E803" s="14" t="n"/>
      <c r="F803" s="14" t="n"/>
      <c r="G803" s="14" t="n"/>
      <c r="H803" s="14" t="n"/>
      <c r="I803" s="15">
        <f>IF(OR(A803="",NOT(N803="")),"",SUM(C803:H803))</f>
        <v/>
      </c>
      <c r="J803" s="16">
        <f>IF(I803="","",SUM(C803:E803))</f>
        <v/>
      </c>
      <c r="K803" s="16">
        <f>IF(I803="","",SUM(F803:H803))</f>
        <v/>
      </c>
      <c r="L803" s="14" t="n"/>
      <c r="M803" s="17" t="n"/>
      <c r="N803" s="18">
        <f>IF(COUNTA(A803,C803:H803,L803)=0,"",IF(NOT(ISNUMBER(A803)),"날짜를 확인하세요",IF(A803&gt;TODAY(),"오늘 이후 날짜예요",IF(COUNTIF($A$6:$A$1505,A803)&gt;1,"같은 날짜가 또 있어요",IF(COUNT(C803:H803)&lt;COUNTA(C803:H803),"금액에 글자가 있어요",IF(COUNTA(C803:H803)=0,"금액이 비었어요",IF(COUNTIF(C803:H803,"&lt;0")&gt;0,"금액이 0보다 작아요",IF(AND(L803&lt;&gt;"",OR(NOT(ISNUMBER(L803)),L803&lt;0,L803&lt;&gt;INT(N(L803)))),"손님 수를 확인하세요",""))))))))</f>
        <v/>
      </c>
      <c r="P803">
        <f>IF(I803="","",WEEKDAY(A803,2))</f>
        <v/>
      </c>
      <c r="Q803" s="19">
        <f>IF(I803="","",A803-WEEKDAY(A803,3))</f>
        <v/>
      </c>
    </row>
    <row r="804">
      <c r="A804" s="12" t="n"/>
      <c r="B804" s="13">
        <f>IF(ISNUMBER(A804),CHOOSE(WEEKDAY(A804),"일","월","화","수","목","금","토"),"")</f>
        <v/>
      </c>
      <c r="C804" s="14" t="n"/>
      <c r="D804" s="14" t="n"/>
      <c r="E804" s="14" t="n"/>
      <c r="F804" s="14" t="n"/>
      <c r="G804" s="14" t="n"/>
      <c r="H804" s="14" t="n"/>
      <c r="I804" s="15">
        <f>IF(OR(A804="",NOT(N804="")),"",SUM(C804:H804))</f>
        <v/>
      </c>
      <c r="J804" s="16">
        <f>IF(I804="","",SUM(C804:E804))</f>
        <v/>
      </c>
      <c r="K804" s="16">
        <f>IF(I804="","",SUM(F804:H804))</f>
        <v/>
      </c>
      <c r="L804" s="14" t="n"/>
      <c r="M804" s="17" t="n"/>
      <c r="N804" s="18">
        <f>IF(COUNTA(A804,C804:H804,L804)=0,"",IF(NOT(ISNUMBER(A804)),"날짜를 확인하세요",IF(A804&gt;TODAY(),"오늘 이후 날짜예요",IF(COUNTIF($A$6:$A$1505,A804)&gt;1,"같은 날짜가 또 있어요",IF(COUNT(C804:H804)&lt;COUNTA(C804:H804),"금액에 글자가 있어요",IF(COUNTA(C804:H804)=0,"금액이 비었어요",IF(COUNTIF(C804:H804,"&lt;0")&gt;0,"금액이 0보다 작아요",IF(AND(L804&lt;&gt;"",OR(NOT(ISNUMBER(L804)),L804&lt;0,L804&lt;&gt;INT(N(L804)))),"손님 수를 확인하세요",""))))))))</f>
        <v/>
      </c>
      <c r="P804">
        <f>IF(I804="","",WEEKDAY(A804,2))</f>
        <v/>
      </c>
      <c r="Q804" s="19">
        <f>IF(I804="","",A804-WEEKDAY(A804,3))</f>
        <v/>
      </c>
    </row>
    <row r="805">
      <c r="A805" s="12" t="n"/>
      <c r="B805" s="13">
        <f>IF(ISNUMBER(A805),CHOOSE(WEEKDAY(A805),"일","월","화","수","목","금","토"),"")</f>
        <v/>
      </c>
      <c r="C805" s="14" t="n"/>
      <c r="D805" s="14" t="n"/>
      <c r="E805" s="14" t="n"/>
      <c r="F805" s="14" t="n"/>
      <c r="G805" s="14" t="n"/>
      <c r="H805" s="14" t="n"/>
      <c r="I805" s="15">
        <f>IF(OR(A805="",NOT(N805="")),"",SUM(C805:H805))</f>
        <v/>
      </c>
      <c r="J805" s="16">
        <f>IF(I805="","",SUM(C805:E805))</f>
        <v/>
      </c>
      <c r="K805" s="16">
        <f>IF(I805="","",SUM(F805:H805))</f>
        <v/>
      </c>
      <c r="L805" s="14" t="n"/>
      <c r="M805" s="17" t="n"/>
      <c r="N805" s="18">
        <f>IF(COUNTA(A805,C805:H805,L805)=0,"",IF(NOT(ISNUMBER(A805)),"날짜를 확인하세요",IF(A805&gt;TODAY(),"오늘 이후 날짜예요",IF(COUNTIF($A$6:$A$1505,A805)&gt;1,"같은 날짜가 또 있어요",IF(COUNT(C805:H805)&lt;COUNTA(C805:H805),"금액에 글자가 있어요",IF(COUNTA(C805:H805)=0,"금액이 비었어요",IF(COUNTIF(C805:H805,"&lt;0")&gt;0,"금액이 0보다 작아요",IF(AND(L805&lt;&gt;"",OR(NOT(ISNUMBER(L805)),L805&lt;0,L805&lt;&gt;INT(N(L805)))),"손님 수를 확인하세요",""))))))))</f>
        <v/>
      </c>
      <c r="P805">
        <f>IF(I805="","",WEEKDAY(A805,2))</f>
        <v/>
      </c>
      <c r="Q805" s="19">
        <f>IF(I805="","",A805-WEEKDAY(A805,3))</f>
        <v/>
      </c>
    </row>
    <row r="806">
      <c r="A806" s="12" t="n"/>
      <c r="B806" s="13">
        <f>IF(ISNUMBER(A806),CHOOSE(WEEKDAY(A806),"일","월","화","수","목","금","토"),"")</f>
        <v/>
      </c>
      <c r="C806" s="14" t="n"/>
      <c r="D806" s="14" t="n"/>
      <c r="E806" s="14" t="n"/>
      <c r="F806" s="14" t="n"/>
      <c r="G806" s="14" t="n"/>
      <c r="H806" s="14" t="n"/>
      <c r="I806" s="15">
        <f>IF(OR(A806="",NOT(N806="")),"",SUM(C806:H806))</f>
        <v/>
      </c>
      <c r="J806" s="16">
        <f>IF(I806="","",SUM(C806:E806))</f>
        <v/>
      </c>
      <c r="K806" s="16">
        <f>IF(I806="","",SUM(F806:H806))</f>
        <v/>
      </c>
      <c r="L806" s="14" t="n"/>
      <c r="M806" s="17" t="n"/>
      <c r="N806" s="18">
        <f>IF(COUNTA(A806,C806:H806,L806)=0,"",IF(NOT(ISNUMBER(A806)),"날짜를 확인하세요",IF(A806&gt;TODAY(),"오늘 이후 날짜예요",IF(COUNTIF($A$6:$A$1505,A806)&gt;1,"같은 날짜가 또 있어요",IF(COUNT(C806:H806)&lt;COUNTA(C806:H806),"금액에 글자가 있어요",IF(COUNTA(C806:H806)=0,"금액이 비었어요",IF(COUNTIF(C806:H806,"&lt;0")&gt;0,"금액이 0보다 작아요",IF(AND(L806&lt;&gt;"",OR(NOT(ISNUMBER(L806)),L806&lt;0,L806&lt;&gt;INT(N(L806)))),"손님 수를 확인하세요",""))))))))</f>
        <v/>
      </c>
      <c r="P806">
        <f>IF(I806="","",WEEKDAY(A806,2))</f>
        <v/>
      </c>
      <c r="Q806" s="19">
        <f>IF(I806="","",A806-WEEKDAY(A806,3))</f>
        <v/>
      </c>
    </row>
    <row r="807">
      <c r="A807" s="12" t="n"/>
      <c r="B807" s="13">
        <f>IF(ISNUMBER(A807),CHOOSE(WEEKDAY(A807),"일","월","화","수","목","금","토"),"")</f>
        <v/>
      </c>
      <c r="C807" s="14" t="n"/>
      <c r="D807" s="14" t="n"/>
      <c r="E807" s="14" t="n"/>
      <c r="F807" s="14" t="n"/>
      <c r="G807" s="14" t="n"/>
      <c r="H807" s="14" t="n"/>
      <c r="I807" s="15">
        <f>IF(OR(A807="",NOT(N807="")),"",SUM(C807:H807))</f>
        <v/>
      </c>
      <c r="J807" s="16">
        <f>IF(I807="","",SUM(C807:E807))</f>
        <v/>
      </c>
      <c r="K807" s="16">
        <f>IF(I807="","",SUM(F807:H807))</f>
        <v/>
      </c>
      <c r="L807" s="14" t="n"/>
      <c r="M807" s="17" t="n"/>
      <c r="N807" s="18">
        <f>IF(COUNTA(A807,C807:H807,L807)=0,"",IF(NOT(ISNUMBER(A807)),"날짜를 확인하세요",IF(A807&gt;TODAY(),"오늘 이후 날짜예요",IF(COUNTIF($A$6:$A$1505,A807)&gt;1,"같은 날짜가 또 있어요",IF(COUNT(C807:H807)&lt;COUNTA(C807:H807),"금액에 글자가 있어요",IF(COUNTA(C807:H807)=0,"금액이 비었어요",IF(COUNTIF(C807:H807,"&lt;0")&gt;0,"금액이 0보다 작아요",IF(AND(L807&lt;&gt;"",OR(NOT(ISNUMBER(L807)),L807&lt;0,L807&lt;&gt;INT(N(L807)))),"손님 수를 확인하세요",""))))))))</f>
        <v/>
      </c>
      <c r="P807">
        <f>IF(I807="","",WEEKDAY(A807,2))</f>
        <v/>
      </c>
      <c r="Q807" s="19">
        <f>IF(I807="","",A807-WEEKDAY(A807,3))</f>
        <v/>
      </c>
    </row>
    <row r="808">
      <c r="A808" s="12" t="n"/>
      <c r="B808" s="13">
        <f>IF(ISNUMBER(A808),CHOOSE(WEEKDAY(A808),"일","월","화","수","목","금","토"),"")</f>
        <v/>
      </c>
      <c r="C808" s="14" t="n"/>
      <c r="D808" s="14" t="n"/>
      <c r="E808" s="14" t="n"/>
      <c r="F808" s="14" t="n"/>
      <c r="G808" s="14" t="n"/>
      <c r="H808" s="14" t="n"/>
      <c r="I808" s="15">
        <f>IF(OR(A808="",NOT(N808="")),"",SUM(C808:H808))</f>
        <v/>
      </c>
      <c r="J808" s="16">
        <f>IF(I808="","",SUM(C808:E808))</f>
        <v/>
      </c>
      <c r="K808" s="16">
        <f>IF(I808="","",SUM(F808:H808))</f>
        <v/>
      </c>
      <c r="L808" s="14" t="n"/>
      <c r="M808" s="17" t="n"/>
      <c r="N808" s="18">
        <f>IF(COUNTA(A808,C808:H808,L808)=0,"",IF(NOT(ISNUMBER(A808)),"날짜를 확인하세요",IF(A808&gt;TODAY(),"오늘 이후 날짜예요",IF(COUNTIF($A$6:$A$1505,A808)&gt;1,"같은 날짜가 또 있어요",IF(COUNT(C808:H808)&lt;COUNTA(C808:H808),"금액에 글자가 있어요",IF(COUNTA(C808:H808)=0,"금액이 비었어요",IF(COUNTIF(C808:H808,"&lt;0")&gt;0,"금액이 0보다 작아요",IF(AND(L808&lt;&gt;"",OR(NOT(ISNUMBER(L808)),L808&lt;0,L808&lt;&gt;INT(N(L808)))),"손님 수를 확인하세요",""))))))))</f>
        <v/>
      </c>
      <c r="P808">
        <f>IF(I808="","",WEEKDAY(A808,2))</f>
        <v/>
      </c>
      <c r="Q808" s="19">
        <f>IF(I808="","",A808-WEEKDAY(A808,3))</f>
        <v/>
      </c>
    </row>
    <row r="809">
      <c r="A809" s="12" t="n"/>
      <c r="B809" s="13">
        <f>IF(ISNUMBER(A809),CHOOSE(WEEKDAY(A809),"일","월","화","수","목","금","토"),"")</f>
        <v/>
      </c>
      <c r="C809" s="14" t="n"/>
      <c r="D809" s="14" t="n"/>
      <c r="E809" s="14" t="n"/>
      <c r="F809" s="14" t="n"/>
      <c r="G809" s="14" t="n"/>
      <c r="H809" s="14" t="n"/>
      <c r="I809" s="15">
        <f>IF(OR(A809="",NOT(N809="")),"",SUM(C809:H809))</f>
        <v/>
      </c>
      <c r="J809" s="16">
        <f>IF(I809="","",SUM(C809:E809))</f>
        <v/>
      </c>
      <c r="K809" s="16">
        <f>IF(I809="","",SUM(F809:H809))</f>
        <v/>
      </c>
      <c r="L809" s="14" t="n"/>
      <c r="M809" s="17" t="n"/>
      <c r="N809" s="18">
        <f>IF(COUNTA(A809,C809:H809,L809)=0,"",IF(NOT(ISNUMBER(A809)),"날짜를 확인하세요",IF(A809&gt;TODAY(),"오늘 이후 날짜예요",IF(COUNTIF($A$6:$A$1505,A809)&gt;1,"같은 날짜가 또 있어요",IF(COUNT(C809:H809)&lt;COUNTA(C809:H809),"금액에 글자가 있어요",IF(COUNTA(C809:H809)=0,"금액이 비었어요",IF(COUNTIF(C809:H809,"&lt;0")&gt;0,"금액이 0보다 작아요",IF(AND(L809&lt;&gt;"",OR(NOT(ISNUMBER(L809)),L809&lt;0,L809&lt;&gt;INT(N(L809)))),"손님 수를 확인하세요",""))))))))</f>
        <v/>
      </c>
      <c r="P809">
        <f>IF(I809="","",WEEKDAY(A809,2))</f>
        <v/>
      </c>
      <c r="Q809" s="19">
        <f>IF(I809="","",A809-WEEKDAY(A809,3))</f>
        <v/>
      </c>
    </row>
    <row r="810">
      <c r="A810" s="12" t="n"/>
      <c r="B810" s="13">
        <f>IF(ISNUMBER(A810),CHOOSE(WEEKDAY(A810),"일","월","화","수","목","금","토"),"")</f>
        <v/>
      </c>
      <c r="C810" s="14" t="n"/>
      <c r="D810" s="14" t="n"/>
      <c r="E810" s="14" t="n"/>
      <c r="F810" s="14" t="n"/>
      <c r="G810" s="14" t="n"/>
      <c r="H810" s="14" t="n"/>
      <c r="I810" s="15">
        <f>IF(OR(A810="",NOT(N810="")),"",SUM(C810:H810))</f>
        <v/>
      </c>
      <c r="J810" s="16">
        <f>IF(I810="","",SUM(C810:E810))</f>
        <v/>
      </c>
      <c r="K810" s="16">
        <f>IF(I810="","",SUM(F810:H810))</f>
        <v/>
      </c>
      <c r="L810" s="14" t="n"/>
      <c r="M810" s="17" t="n"/>
      <c r="N810" s="18">
        <f>IF(COUNTA(A810,C810:H810,L810)=0,"",IF(NOT(ISNUMBER(A810)),"날짜를 확인하세요",IF(A810&gt;TODAY(),"오늘 이후 날짜예요",IF(COUNTIF($A$6:$A$1505,A810)&gt;1,"같은 날짜가 또 있어요",IF(COUNT(C810:H810)&lt;COUNTA(C810:H810),"금액에 글자가 있어요",IF(COUNTA(C810:H810)=0,"금액이 비었어요",IF(COUNTIF(C810:H810,"&lt;0")&gt;0,"금액이 0보다 작아요",IF(AND(L810&lt;&gt;"",OR(NOT(ISNUMBER(L810)),L810&lt;0,L810&lt;&gt;INT(N(L810)))),"손님 수를 확인하세요",""))))))))</f>
        <v/>
      </c>
      <c r="P810">
        <f>IF(I810="","",WEEKDAY(A810,2))</f>
        <v/>
      </c>
      <c r="Q810" s="19">
        <f>IF(I810="","",A810-WEEKDAY(A810,3))</f>
        <v/>
      </c>
    </row>
    <row r="811">
      <c r="A811" s="12" t="n"/>
      <c r="B811" s="13">
        <f>IF(ISNUMBER(A811),CHOOSE(WEEKDAY(A811),"일","월","화","수","목","금","토"),"")</f>
        <v/>
      </c>
      <c r="C811" s="14" t="n"/>
      <c r="D811" s="14" t="n"/>
      <c r="E811" s="14" t="n"/>
      <c r="F811" s="14" t="n"/>
      <c r="G811" s="14" t="n"/>
      <c r="H811" s="14" t="n"/>
      <c r="I811" s="15">
        <f>IF(OR(A811="",NOT(N811="")),"",SUM(C811:H811))</f>
        <v/>
      </c>
      <c r="J811" s="16">
        <f>IF(I811="","",SUM(C811:E811))</f>
        <v/>
      </c>
      <c r="K811" s="16">
        <f>IF(I811="","",SUM(F811:H811))</f>
        <v/>
      </c>
      <c r="L811" s="14" t="n"/>
      <c r="M811" s="17" t="n"/>
      <c r="N811" s="18">
        <f>IF(COUNTA(A811,C811:H811,L811)=0,"",IF(NOT(ISNUMBER(A811)),"날짜를 확인하세요",IF(A811&gt;TODAY(),"오늘 이후 날짜예요",IF(COUNTIF($A$6:$A$1505,A811)&gt;1,"같은 날짜가 또 있어요",IF(COUNT(C811:H811)&lt;COUNTA(C811:H811),"금액에 글자가 있어요",IF(COUNTA(C811:H811)=0,"금액이 비었어요",IF(COUNTIF(C811:H811,"&lt;0")&gt;0,"금액이 0보다 작아요",IF(AND(L811&lt;&gt;"",OR(NOT(ISNUMBER(L811)),L811&lt;0,L811&lt;&gt;INT(N(L811)))),"손님 수를 확인하세요",""))))))))</f>
        <v/>
      </c>
      <c r="P811">
        <f>IF(I811="","",WEEKDAY(A811,2))</f>
        <v/>
      </c>
      <c r="Q811" s="19">
        <f>IF(I811="","",A811-WEEKDAY(A811,3))</f>
        <v/>
      </c>
    </row>
    <row r="812">
      <c r="A812" s="12" t="n"/>
      <c r="B812" s="13">
        <f>IF(ISNUMBER(A812),CHOOSE(WEEKDAY(A812),"일","월","화","수","목","금","토"),"")</f>
        <v/>
      </c>
      <c r="C812" s="14" t="n"/>
      <c r="D812" s="14" t="n"/>
      <c r="E812" s="14" t="n"/>
      <c r="F812" s="14" t="n"/>
      <c r="G812" s="14" t="n"/>
      <c r="H812" s="14" t="n"/>
      <c r="I812" s="15">
        <f>IF(OR(A812="",NOT(N812="")),"",SUM(C812:H812))</f>
        <v/>
      </c>
      <c r="J812" s="16">
        <f>IF(I812="","",SUM(C812:E812))</f>
        <v/>
      </c>
      <c r="K812" s="16">
        <f>IF(I812="","",SUM(F812:H812))</f>
        <v/>
      </c>
      <c r="L812" s="14" t="n"/>
      <c r="M812" s="17" t="n"/>
      <c r="N812" s="18">
        <f>IF(COUNTA(A812,C812:H812,L812)=0,"",IF(NOT(ISNUMBER(A812)),"날짜를 확인하세요",IF(A812&gt;TODAY(),"오늘 이후 날짜예요",IF(COUNTIF($A$6:$A$1505,A812)&gt;1,"같은 날짜가 또 있어요",IF(COUNT(C812:H812)&lt;COUNTA(C812:H812),"금액에 글자가 있어요",IF(COUNTA(C812:H812)=0,"금액이 비었어요",IF(COUNTIF(C812:H812,"&lt;0")&gt;0,"금액이 0보다 작아요",IF(AND(L812&lt;&gt;"",OR(NOT(ISNUMBER(L812)),L812&lt;0,L812&lt;&gt;INT(N(L812)))),"손님 수를 확인하세요",""))))))))</f>
        <v/>
      </c>
      <c r="P812">
        <f>IF(I812="","",WEEKDAY(A812,2))</f>
        <v/>
      </c>
      <c r="Q812" s="19">
        <f>IF(I812="","",A812-WEEKDAY(A812,3))</f>
        <v/>
      </c>
    </row>
    <row r="813">
      <c r="A813" s="12" t="n"/>
      <c r="B813" s="13">
        <f>IF(ISNUMBER(A813),CHOOSE(WEEKDAY(A813),"일","월","화","수","목","금","토"),"")</f>
        <v/>
      </c>
      <c r="C813" s="14" t="n"/>
      <c r="D813" s="14" t="n"/>
      <c r="E813" s="14" t="n"/>
      <c r="F813" s="14" t="n"/>
      <c r="G813" s="14" t="n"/>
      <c r="H813" s="14" t="n"/>
      <c r="I813" s="15">
        <f>IF(OR(A813="",NOT(N813="")),"",SUM(C813:H813))</f>
        <v/>
      </c>
      <c r="J813" s="16">
        <f>IF(I813="","",SUM(C813:E813))</f>
        <v/>
      </c>
      <c r="K813" s="16">
        <f>IF(I813="","",SUM(F813:H813))</f>
        <v/>
      </c>
      <c r="L813" s="14" t="n"/>
      <c r="M813" s="17" t="n"/>
      <c r="N813" s="18">
        <f>IF(COUNTA(A813,C813:H813,L813)=0,"",IF(NOT(ISNUMBER(A813)),"날짜를 확인하세요",IF(A813&gt;TODAY(),"오늘 이후 날짜예요",IF(COUNTIF($A$6:$A$1505,A813)&gt;1,"같은 날짜가 또 있어요",IF(COUNT(C813:H813)&lt;COUNTA(C813:H813),"금액에 글자가 있어요",IF(COUNTA(C813:H813)=0,"금액이 비었어요",IF(COUNTIF(C813:H813,"&lt;0")&gt;0,"금액이 0보다 작아요",IF(AND(L813&lt;&gt;"",OR(NOT(ISNUMBER(L813)),L813&lt;0,L813&lt;&gt;INT(N(L813)))),"손님 수를 확인하세요",""))))))))</f>
        <v/>
      </c>
      <c r="P813">
        <f>IF(I813="","",WEEKDAY(A813,2))</f>
        <v/>
      </c>
      <c r="Q813" s="19">
        <f>IF(I813="","",A813-WEEKDAY(A813,3))</f>
        <v/>
      </c>
    </row>
    <row r="814">
      <c r="A814" s="12" t="n"/>
      <c r="B814" s="13">
        <f>IF(ISNUMBER(A814),CHOOSE(WEEKDAY(A814),"일","월","화","수","목","금","토"),"")</f>
        <v/>
      </c>
      <c r="C814" s="14" t="n"/>
      <c r="D814" s="14" t="n"/>
      <c r="E814" s="14" t="n"/>
      <c r="F814" s="14" t="n"/>
      <c r="G814" s="14" t="n"/>
      <c r="H814" s="14" t="n"/>
      <c r="I814" s="15">
        <f>IF(OR(A814="",NOT(N814="")),"",SUM(C814:H814))</f>
        <v/>
      </c>
      <c r="J814" s="16">
        <f>IF(I814="","",SUM(C814:E814))</f>
        <v/>
      </c>
      <c r="K814" s="16">
        <f>IF(I814="","",SUM(F814:H814))</f>
        <v/>
      </c>
      <c r="L814" s="14" t="n"/>
      <c r="M814" s="17" t="n"/>
      <c r="N814" s="18">
        <f>IF(COUNTA(A814,C814:H814,L814)=0,"",IF(NOT(ISNUMBER(A814)),"날짜를 확인하세요",IF(A814&gt;TODAY(),"오늘 이후 날짜예요",IF(COUNTIF($A$6:$A$1505,A814)&gt;1,"같은 날짜가 또 있어요",IF(COUNT(C814:H814)&lt;COUNTA(C814:H814),"금액에 글자가 있어요",IF(COUNTA(C814:H814)=0,"금액이 비었어요",IF(COUNTIF(C814:H814,"&lt;0")&gt;0,"금액이 0보다 작아요",IF(AND(L814&lt;&gt;"",OR(NOT(ISNUMBER(L814)),L814&lt;0,L814&lt;&gt;INT(N(L814)))),"손님 수를 확인하세요",""))))))))</f>
        <v/>
      </c>
      <c r="P814">
        <f>IF(I814="","",WEEKDAY(A814,2))</f>
        <v/>
      </c>
      <c r="Q814" s="19">
        <f>IF(I814="","",A814-WEEKDAY(A814,3))</f>
        <v/>
      </c>
    </row>
    <row r="815">
      <c r="A815" s="12" t="n"/>
      <c r="B815" s="13">
        <f>IF(ISNUMBER(A815),CHOOSE(WEEKDAY(A815),"일","월","화","수","목","금","토"),"")</f>
        <v/>
      </c>
      <c r="C815" s="14" t="n"/>
      <c r="D815" s="14" t="n"/>
      <c r="E815" s="14" t="n"/>
      <c r="F815" s="14" t="n"/>
      <c r="G815" s="14" t="n"/>
      <c r="H815" s="14" t="n"/>
      <c r="I815" s="15">
        <f>IF(OR(A815="",NOT(N815="")),"",SUM(C815:H815))</f>
        <v/>
      </c>
      <c r="J815" s="16">
        <f>IF(I815="","",SUM(C815:E815))</f>
        <v/>
      </c>
      <c r="K815" s="16">
        <f>IF(I815="","",SUM(F815:H815))</f>
        <v/>
      </c>
      <c r="L815" s="14" t="n"/>
      <c r="M815" s="17" t="n"/>
      <c r="N815" s="18">
        <f>IF(COUNTA(A815,C815:H815,L815)=0,"",IF(NOT(ISNUMBER(A815)),"날짜를 확인하세요",IF(A815&gt;TODAY(),"오늘 이후 날짜예요",IF(COUNTIF($A$6:$A$1505,A815)&gt;1,"같은 날짜가 또 있어요",IF(COUNT(C815:H815)&lt;COUNTA(C815:H815),"금액에 글자가 있어요",IF(COUNTA(C815:H815)=0,"금액이 비었어요",IF(COUNTIF(C815:H815,"&lt;0")&gt;0,"금액이 0보다 작아요",IF(AND(L815&lt;&gt;"",OR(NOT(ISNUMBER(L815)),L815&lt;0,L815&lt;&gt;INT(N(L815)))),"손님 수를 확인하세요",""))))))))</f>
        <v/>
      </c>
      <c r="P815">
        <f>IF(I815="","",WEEKDAY(A815,2))</f>
        <v/>
      </c>
      <c r="Q815" s="19">
        <f>IF(I815="","",A815-WEEKDAY(A815,3))</f>
        <v/>
      </c>
    </row>
    <row r="816">
      <c r="A816" s="12" t="n"/>
      <c r="B816" s="13">
        <f>IF(ISNUMBER(A816),CHOOSE(WEEKDAY(A816),"일","월","화","수","목","금","토"),"")</f>
        <v/>
      </c>
      <c r="C816" s="14" t="n"/>
      <c r="D816" s="14" t="n"/>
      <c r="E816" s="14" t="n"/>
      <c r="F816" s="14" t="n"/>
      <c r="G816" s="14" t="n"/>
      <c r="H816" s="14" t="n"/>
      <c r="I816" s="15">
        <f>IF(OR(A816="",NOT(N816="")),"",SUM(C816:H816))</f>
        <v/>
      </c>
      <c r="J816" s="16">
        <f>IF(I816="","",SUM(C816:E816))</f>
        <v/>
      </c>
      <c r="K816" s="16">
        <f>IF(I816="","",SUM(F816:H816))</f>
        <v/>
      </c>
      <c r="L816" s="14" t="n"/>
      <c r="M816" s="17" t="n"/>
      <c r="N816" s="18">
        <f>IF(COUNTA(A816,C816:H816,L816)=0,"",IF(NOT(ISNUMBER(A816)),"날짜를 확인하세요",IF(A816&gt;TODAY(),"오늘 이후 날짜예요",IF(COUNTIF($A$6:$A$1505,A816)&gt;1,"같은 날짜가 또 있어요",IF(COUNT(C816:H816)&lt;COUNTA(C816:H816),"금액에 글자가 있어요",IF(COUNTA(C816:H816)=0,"금액이 비었어요",IF(COUNTIF(C816:H816,"&lt;0")&gt;0,"금액이 0보다 작아요",IF(AND(L816&lt;&gt;"",OR(NOT(ISNUMBER(L816)),L816&lt;0,L816&lt;&gt;INT(N(L816)))),"손님 수를 확인하세요",""))))))))</f>
        <v/>
      </c>
      <c r="P816">
        <f>IF(I816="","",WEEKDAY(A816,2))</f>
        <v/>
      </c>
      <c r="Q816" s="19">
        <f>IF(I816="","",A816-WEEKDAY(A816,3))</f>
        <v/>
      </c>
    </row>
    <row r="817">
      <c r="A817" s="12" t="n"/>
      <c r="B817" s="13">
        <f>IF(ISNUMBER(A817),CHOOSE(WEEKDAY(A817),"일","월","화","수","목","금","토"),"")</f>
        <v/>
      </c>
      <c r="C817" s="14" t="n"/>
      <c r="D817" s="14" t="n"/>
      <c r="E817" s="14" t="n"/>
      <c r="F817" s="14" t="n"/>
      <c r="G817" s="14" t="n"/>
      <c r="H817" s="14" t="n"/>
      <c r="I817" s="15">
        <f>IF(OR(A817="",NOT(N817="")),"",SUM(C817:H817))</f>
        <v/>
      </c>
      <c r="J817" s="16">
        <f>IF(I817="","",SUM(C817:E817))</f>
        <v/>
      </c>
      <c r="K817" s="16">
        <f>IF(I817="","",SUM(F817:H817))</f>
        <v/>
      </c>
      <c r="L817" s="14" t="n"/>
      <c r="M817" s="17" t="n"/>
      <c r="N817" s="18">
        <f>IF(COUNTA(A817,C817:H817,L817)=0,"",IF(NOT(ISNUMBER(A817)),"날짜를 확인하세요",IF(A817&gt;TODAY(),"오늘 이후 날짜예요",IF(COUNTIF($A$6:$A$1505,A817)&gt;1,"같은 날짜가 또 있어요",IF(COUNT(C817:H817)&lt;COUNTA(C817:H817),"금액에 글자가 있어요",IF(COUNTA(C817:H817)=0,"금액이 비었어요",IF(COUNTIF(C817:H817,"&lt;0")&gt;0,"금액이 0보다 작아요",IF(AND(L817&lt;&gt;"",OR(NOT(ISNUMBER(L817)),L817&lt;0,L817&lt;&gt;INT(N(L817)))),"손님 수를 확인하세요",""))))))))</f>
        <v/>
      </c>
      <c r="P817">
        <f>IF(I817="","",WEEKDAY(A817,2))</f>
        <v/>
      </c>
      <c r="Q817" s="19">
        <f>IF(I817="","",A817-WEEKDAY(A817,3))</f>
        <v/>
      </c>
    </row>
    <row r="818">
      <c r="A818" s="12" t="n"/>
      <c r="B818" s="13">
        <f>IF(ISNUMBER(A818),CHOOSE(WEEKDAY(A818),"일","월","화","수","목","금","토"),"")</f>
        <v/>
      </c>
      <c r="C818" s="14" t="n"/>
      <c r="D818" s="14" t="n"/>
      <c r="E818" s="14" t="n"/>
      <c r="F818" s="14" t="n"/>
      <c r="G818" s="14" t="n"/>
      <c r="H818" s="14" t="n"/>
      <c r="I818" s="15">
        <f>IF(OR(A818="",NOT(N818="")),"",SUM(C818:H818))</f>
        <v/>
      </c>
      <c r="J818" s="16">
        <f>IF(I818="","",SUM(C818:E818))</f>
        <v/>
      </c>
      <c r="K818" s="16">
        <f>IF(I818="","",SUM(F818:H818))</f>
        <v/>
      </c>
      <c r="L818" s="14" t="n"/>
      <c r="M818" s="17" t="n"/>
      <c r="N818" s="18">
        <f>IF(COUNTA(A818,C818:H818,L818)=0,"",IF(NOT(ISNUMBER(A818)),"날짜를 확인하세요",IF(A818&gt;TODAY(),"오늘 이후 날짜예요",IF(COUNTIF($A$6:$A$1505,A818)&gt;1,"같은 날짜가 또 있어요",IF(COUNT(C818:H818)&lt;COUNTA(C818:H818),"금액에 글자가 있어요",IF(COUNTA(C818:H818)=0,"금액이 비었어요",IF(COUNTIF(C818:H818,"&lt;0")&gt;0,"금액이 0보다 작아요",IF(AND(L818&lt;&gt;"",OR(NOT(ISNUMBER(L818)),L818&lt;0,L818&lt;&gt;INT(N(L818)))),"손님 수를 확인하세요",""))))))))</f>
        <v/>
      </c>
      <c r="P818">
        <f>IF(I818="","",WEEKDAY(A818,2))</f>
        <v/>
      </c>
      <c r="Q818" s="19">
        <f>IF(I818="","",A818-WEEKDAY(A818,3))</f>
        <v/>
      </c>
    </row>
    <row r="819">
      <c r="A819" s="12" t="n"/>
      <c r="B819" s="13">
        <f>IF(ISNUMBER(A819),CHOOSE(WEEKDAY(A819),"일","월","화","수","목","금","토"),"")</f>
        <v/>
      </c>
      <c r="C819" s="14" t="n"/>
      <c r="D819" s="14" t="n"/>
      <c r="E819" s="14" t="n"/>
      <c r="F819" s="14" t="n"/>
      <c r="G819" s="14" t="n"/>
      <c r="H819" s="14" t="n"/>
      <c r="I819" s="15">
        <f>IF(OR(A819="",NOT(N819="")),"",SUM(C819:H819))</f>
        <v/>
      </c>
      <c r="J819" s="16">
        <f>IF(I819="","",SUM(C819:E819))</f>
        <v/>
      </c>
      <c r="K819" s="16">
        <f>IF(I819="","",SUM(F819:H819))</f>
        <v/>
      </c>
      <c r="L819" s="14" t="n"/>
      <c r="M819" s="17" t="n"/>
      <c r="N819" s="18">
        <f>IF(COUNTA(A819,C819:H819,L819)=0,"",IF(NOT(ISNUMBER(A819)),"날짜를 확인하세요",IF(A819&gt;TODAY(),"오늘 이후 날짜예요",IF(COUNTIF($A$6:$A$1505,A819)&gt;1,"같은 날짜가 또 있어요",IF(COUNT(C819:H819)&lt;COUNTA(C819:H819),"금액에 글자가 있어요",IF(COUNTA(C819:H819)=0,"금액이 비었어요",IF(COUNTIF(C819:H819,"&lt;0")&gt;0,"금액이 0보다 작아요",IF(AND(L819&lt;&gt;"",OR(NOT(ISNUMBER(L819)),L819&lt;0,L819&lt;&gt;INT(N(L819)))),"손님 수를 확인하세요",""))))))))</f>
        <v/>
      </c>
      <c r="P819">
        <f>IF(I819="","",WEEKDAY(A819,2))</f>
        <v/>
      </c>
      <c r="Q819" s="19">
        <f>IF(I819="","",A819-WEEKDAY(A819,3))</f>
        <v/>
      </c>
    </row>
    <row r="820">
      <c r="A820" s="12" t="n"/>
      <c r="B820" s="13">
        <f>IF(ISNUMBER(A820),CHOOSE(WEEKDAY(A820),"일","월","화","수","목","금","토"),"")</f>
        <v/>
      </c>
      <c r="C820" s="14" t="n"/>
      <c r="D820" s="14" t="n"/>
      <c r="E820" s="14" t="n"/>
      <c r="F820" s="14" t="n"/>
      <c r="G820" s="14" t="n"/>
      <c r="H820" s="14" t="n"/>
      <c r="I820" s="15">
        <f>IF(OR(A820="",NOT(N820="")),"",SUM(C820:H820))</f>
        <v/>
      </c>
      <c r="J820" s="16">
        <f>IF(I820="","",SUM(C820:E820))</f>
        <v/>
      </c>
      <c r="K820" s="16">
        <f>IF(I820="","",SUM(F820:H820))</f>
        <v/>
      </c>
      <c r="L820" s="14" t="n"/>
      <c r="M820" s="17" t="n"/>
      <c r="N820" s="18">
        <f>IF(COUNTA(A820,C820:H820,L820)=0,"",IF(NOT(ISNUMBER(A820)),"날짜를 확인하세요",IF(A820&gt;TODAY(),"오늘 이후 날짜예요",IF(COUNTIF($A$6:$A$1505,A820)&gt;1,"같은 날짜가 또 있어요",IF(COUNT(C820:H820)&lt;COUNTA(C820:H820),"금액에 글자가 있어요",IF(COUNTA(C820:H820)=0,"금액이 비었어요",IF(COUNTIF(C820:H820,"&lt;0")&gt;0,"금액이 0보다 작아요",IF(AND(L820&lt;&gt;"",OR(NOT(ISNUMBER(L820)),L820&lt;0,L820&lt;&gt;INT(N(L820)))),"손님 수를 확인하세요",""))))))))</f>
        <v/>
      </c>
      <c r="P820">
        <f>IF(I820="","",WEEKDAY(A820,2))</f>
        <v/>
      </c>
      <c r="Q820" s="19">
        <f>IF(I820="","",A820-WEEKDAY(A820,3))</f>
        <v/>
      </c>
    </row>
    <row r="821">
      <c r="A821" s="12" t="n"/>
      <c r="B821" s="13">
        <f>IF(ISNUMBER(A821),CHOOSE(WEEKDAY(A821),"일","월","화","수","목","금","토"),"")</f>
        <v/>
      </c>
      <c r="C821" s="14" t="n"/>
      <c r="D821" s="14" t="n"/>
      <c r="E821" s="14" t="n"/>
      <c r="F821" s="14" t="n"/>
      <c r="G821" s="14" t="n"/>
      <c r="H821" s="14" t="n"/>
      <c r="I821" s="15">
        <f>IF(OR(A821="",NOT(N821="")),"",SUM(C821:H821))</f>
        <v/>
      </c>
      <c r="J821" s="16">
        <f>IF(I821="","",SUM(C821:E821))</f>
        <v/>
      </c>
      <c r="K821" s="16">
        <f>IF(I821="","",SUM(F821:H821))</f>
        <v/>
      </c>
      <c r="L821" s="14" t="n"/>
      <c r="M821" s="17" t="n"/>
      <c r="N821" s="18">
        <f>IF(COUNTA(A821,C821:H821,L821)=0,"",IF(NOT(ISNUMBER(A821)),"날짜를 확인하세요",IF(A821&gt;TODAY(),"오늘 이후 날짜예요",IF(COUNTIF($A$6:$A$1505,A821)&gt;1,"같은 날짜가 또 있어요",IF(COUNT(C821:H821)&lt;COUNTA(C821:H821),"금액에 글자가 있어요",IF(COUNTA(C821:H821)=0,"금액이 비었어요",IF(COUNTIF(C821:H821,"&lt;0")&gt;0,"금액이 0보다 작아요",IF(AND(L821&lt;&gt;"",OR(NOT(ISNUMBER(L821)),L821&lt;0,L821&lt;&gt;INT(N(L821)))),"손님 수를 확인하세요",""))))))))</f>
        <v/>
      </c>
      <c r="P821">
        <f>IF(I821="","",WEEKDAY(A821,2))</f>
        <v/>
      </c>
      <c r="Q821" s="19">
        <f>IF(I821="","",A821-WEEKDAY(A821,3))</f>
        <v/>
      </c>
    </row>
    <row r="822">
      <c r="A822" s="12" t="n"/>
      <c r="B822" s="13">
        <f>IF(ISNUMBER(A822),CHOOSE(WEEKDAY(A822),"일","월","화","수","목","금","토"),"")</f>
        <v/>
      </c>
      <c r="C822" s="14" t="n"/>
      <c r="D822" s="14" t="n"/>
      <c r="E822" s="14" t="n"/>
      <c r="F822" s="14" t="n"/>
      <c r="G822" s="14" t="n"/>
      <c r="H822" s="14" t="n"/>
      <c r="I822" s="15">
        <f>IF(OR(A822="",NOT(N822="")),"",SUM(C822:H822))</f>
        <v/>
      </c>
      <c r="J822" s="16">
        <f>IF(I822="","",SUM(C822:E822))</f>
        <v/>
      </c>
      <c r="K822" s="16">
        <f>IF(I822="","",SUM(F822:H822))</f>
        <v/>
      </c>
      <c r="L822" s="14" t="n"/>
      <c r="M822" s="17" t="n"/>
      <c r="N822" s="18">
        <f>IF(COUNTA(A822,C822:H822,L822)=0,"",IF(NOT(ISNUMBER(A822)),"날짜를 확인하세요",IF(A822&gt;TODAY(),"오늘 이후 날짜예요",IF(COUNTIF($A$6:$A$1505,A822)&gt;1,"같은 날짜가 또 있어요",IF(COUNT(C822:H822)&lt;COUNTA(C822:H822),"금액에 글자가 있어요",IF(COUNTA(C822:H822)=0,"금액이 비었어요",IF(COUNTIF(C822:H822,"&lt;0")&gt;0,"금액이 0보다 작아요",IF(AND(L822&lt;&gt;"",OR(NOT(ISNUMBER(L822)),L822&lt;0,L822&lt;&gt;INT(N(L822)))),"손님 수를 확인하세요",""))))))))</f>
        <v/>
      </c>
      <c r="P822">
        <f>IF(I822="","",WEEKDAY(A822,2))</f>
        <v/>
      </c>
      <c r="Q822" s="19">
        <f>IF(I822="","",A822-WEEKDAY(A822,3))</f>
        <v/>
      </c>
    </row>
    <row r="823">
      <c r="A823" s="12" t="n"/>
      <c r="B823" s="13">
        <f>IF(ISNUMBER(A823),CHOOSE(WEEKDAY(A823),"일","월","화","수","목","금","토"),"")</f>
        <v/>
      </c>
      <c r="C823" s="14" t="n"/>
      <c r="D823" s="14" t="n"/>
      <c r="E823" s="14" t="n"/>
      <c r="F823" s="14" t="n"/>
      <c r="G823" s="14" t="n"/>
      <c r="H823" s="14" t="n"/>
      <c r="I823" s="15">
        <f>IF(OR(A823="",NOT(N823="")),"",SUM(C823:H823))</f>
        <v/>
      </c>
      <c r="J823" s="16">
        <f>IF(I823="","",SUM(C823:E823))</f>
        <v/>
      </c>
      <c r="K823" s="16">
        <f>IF(I823="","",SUM(F823:H823))</f>
        <v/>
      </c>
      <c r="L823" s="14" t="n"/>
      <c r="M823" s="17" t="n"/>
      <c r="N823" s="18">
        <f>IF(COUNTA(A823,C823:H823,L823)=0,"",IF(NOT(ISNUMBER(A823)),"날짜를 확인하세요",IF(A823&gt;TODAY(),"오늘 이후 날짜예요",IF(COUNTIF($A$6:$A$1505,A823)&gt;1,"같은 날짜가 또 있어요",IF(COUNT(C823:H823)&lt;COUNTA(C823:H823),"금액에 글자가 있어요",IF(COUNTA(C823:H823)=0,"금액이 비었어요",IF(COUNTIF(C823:H823,"&lt;0")&gt;0,"금액이 0보다 작아요",IF(AND(L823&lt;&gt;"",OR(NOT(ISNUMBER(L823)),L823&lt;0,L823&lt;&gt;INT(N(L823)))),"손님 수를 확인하세요",""))))))))</f>
        <v/>
      </c>
      <c r="P823">
        <f>IF(I823="","",WEEKDAY(A823,2))</f>
        <v/>
      </c>
      <c r="Q823" s="19">
        <f>IF(I823="","",A823-WEEKDAY(A823,3))</f>
        <v/>
      </c>
    </row>
    <row r="824">
      <c r="A824" s="12" t="n"/>
      <c r="B824" s="13">
        <f>IF(ISNUMBER(A824),CHOOSE(WEEKDAY(A824),"일","월","화","수","목","금","토"),"")</f>
        <v/>
      </c>
      <c r="C824" s="14" t="n"/>
      <c r="D824" s="14" t="n"/>
      <c r="E824" s="14" t="n"/>
      <c r="F824" s="14" t="n"/>
      <c r="G824" s="14" t="n"/>
      <c r="H824" s="14" t="n"/>
      <c r="I824" s="15">
        <f>IF(OR(A824="",NOT(N824="")),"",SUM(C824:H824))</f>
        <v/>
      </c>
      <c r="J824" s="16">
        <f>IF(I824="","",SUM(C824:E824))</f>
        <v/>
      </c>
      <c r="K824" s="16">
        <f>IF(I824="","",SUM(F824:H824))</f>
        <v/>
      </c>
      <c r="L824" s="14" t="n"/>
      <c r="M824" s="17" t="n"/>
      <c r="N824" s="18">
        <f>IF(COUNTA(A824,C824:H824,L824)=0,"",IF(NOT(ISNUMBER(A824)),"날짜를 확인하세요",IF(A824&gt;TODAY(),"오늘 이후 날짜예요",IF(COUNTIF($A$6:$A$1505,A824)&gt;1,"같은 날짜가 또 있어요",IF(COUNT(C824:H824)&lt;COUNTA(C824:H824),"금액에 글자가 있어요",IF(COUNTA(C824:H824)=0,"금액이 비었어요",IF(COUNTIF(C824:H824,"&lt;0")&gt;0,"금액이 0보다 작아요",IF(AND(L824&lt;&gt;"",OR(NOT(ISNUMBER(L824)),L824&lt;0,L824&lt;&gt;INT(N(L824)))),"손님 수를 확인하세요",""))))))))</f>
        <v/>
      </c>
      <c r="P824">
        <f>IF(I824="","",WEEKDAY(A824,2))</f>
        <v/>
      </c>
      <c r="Q824" s="19">
        <f>IF(I824="","",A824-WEEKDAY(A824,3))</f>
        <v/>
      </c>
    </row>
    <row r="825">
      <c r="A825" s="12" t="n"/>
      <c r="B825" s="13">
        <f>IF(ISNUMBER(A825),CHOOSE(WEEKDAY(A825),"일","월","화","수","목","금","토"),"")</f>
        <v/>
      </c>
      <c r="C825" s="14" t="n"/>
      <c r="D825" s="14" t="n"/>
      <c r="E825" s="14" t="n"/>
      <c r="F825" s="14" t="n"/>
      <c r="G825" s="14" t="n"/>
      <c r="H825" s="14" t="n"/>
      <c r="I825" s="15">
        <f>IF(OR(A825="",NOT(N825="")),"",SUM(C825:H825))</f>
        <v/>
      </c>
      <c r="J825" s="16">
        <f>IF(I825="","",SUM(C825:E825))</f>
        <v/>
      </c>
      <c r="K825" s="16">
        <f>IF(I825="","",SUM(F825:H825))</f>
        <v/>
      </c>
      <c r="L825" s="14" t="n"/>
      <c r="M825" s="17" t="n"/>
      <c r="N825" s="18">
        <f>IF(COUNTA(A825,C825:H825,L825)=0,"",IF(NOT(ISNUMBER(A825)),"날짜를 확인하세요",IF(A825&gt;TODAY(),"오늘 이후 날짜예요",IF(COUNTIF($A$6:$A$1505,A825)&gt;1,"같은 날짜가 또 있어요",IF(COUNT(C825:H825)&lt;COUNTA(C825:H825),"금액에 글자가 있어요",IF(COUNTA(C825:H825)=0,"금액이 비었어요",IF(COUNTIF(C825:H825,"&lt;0")&gt;0,"금액이 0보다 작아요",IF(AND(L825&lt;&gt;"",OR(NOT(ISNUMBER(L825)),L825&lt;0,L825&lt;&gt;INT(N(L825)))),"손님 수를 확인하세요",""))))))))</f>
        <v/>
      </c>
      <c r="P825">
        <f>IF(I825="","",WEEKDAY(A825,2))</f>
        <v/>
      </c>
      <c r="Q825" s="19">
        <f>IF(I825="","",A825-WEEKDAY(A825,3))</f>
        <v/>
      </c>
    </row>
    <row r="826">
      <c r="A826" s="12" t="n"/>
      <c r="B826" s="13">
        <f>IF(ISNUMBER(A826),CHOOSE(WEEKDAY(A826),"일","월","화","수","목","금","토"),"")</f>
        <v/>
      </c>
      <c r="C826" s="14" t="n"/>
      <c r="D826" s="14" t="n"/>
      <c r="E826" s="14" t="n"/>
      <c r="F826" s="14" t="n"/>
      <c r="G826" s="14" t="n"/>
      <c r="H826" s="14" t="n"/>
      <c r="I826" s="15">
        <f>IF(OR(A826="",NOT(N826="")),"",SUM(C826:H826))</f>
        <v/>
      </c>
      <c r="J826" s="16">
        <f>IF(I826="","",SUM(C826:E826))</f>
        <v/>
      </c>
      <c r="K826" s="16">
        <f>IF(I826="","",SUM(F826:H826))</f>
        <v/>
      </c>
      <c r="L826" s="14" t="n"/>
      <c r="M826" s="17" t="n"/>
      <c r="N826" s="18">
        <f>IF(COUNTA(A826,C826:H826,L826)=0,"",IF(NOT(ISNUMBER(A826)),"날짜를 확인하세요",IF(A826&gt;TODAY(),"오늘 이후 날짜예요",IF(COUNTIF($A$6:$A$1505,A826)&gt;1,"같은 날짜가 또 있어요",IF(COUNT(C826:H826)&lt;COUNTA(C826:H826),"금액에 글자가 있어요",IF(COUNTA(C826:H826)=0,"금액이 비었어요",IF(COUNTIF(C826:H826,"&lt;0")&gt;0,"금액이 0보다 작아요",IF(AND(L826&lt;&gt;"",OR(NOT(ISNUMBER(L826)),L826&lt;0,L826&lt;&gt;INT(N(L826)))),"손님 수를 확인하세요",""))))))))</f>
        <v/>
      </c>
      <c r="P826">
        <f>IF(I826="","",WEEKDAY(A826,2))</f>
        <v/>
      </c>
      <c r="Q826" s="19">
        <f>IF(I826="","",A826-WEEKDAY(A826,3))</f>
        <v/>
      </c>
    </row>
    <row r="827">
      <c r="A827" s="12" t="n"/>
      <c r="B827" s="13">
        <f>IF(ISNUMBER(A827),CHOOSE(WEEKDAY(A827),"일","월","화","수","목","금","토"),"")</f>
        <v/>
      </c>
      <c r="C827" s="14" t="n"/>
      <c r="D827" s="14" t="n"/>
      <c r="E827" s="14" t="n"/>
      <c r="F827" s="14" t="n"/>
      <c r="G827" s="14" t="n"/>
      <c r="H827" s="14" t="n"/>
      <c r="I827" s="15">
        <f>IF(OR(A827="",NOT(N827="")),"",SUM(C827:H827))</f>
        <v/>
      </c>
      <c r="J827" s="16">
        <f>IF(I827="","",SUM(C827:E827))</f>
        <v/>
      </c>
      <c r="K827" s="16">
        <f>IF(I827="","",SUM(F827:H827))</f>
        <v/>
      </c>
      <c r="L827" s="14" t="n"/>
      <c r="M827" s="17" t="n"/>
      <c r="N827" s="18">
        <f>IF(COUNTA(A827,C827:H827,L827)=0,"",IF(NOT(ISNUMBER(A827)),"날짜를 확인하세요",IF(A827&gt;TODAY(),"오늘 이후 날짜예요",IF(COUNTIF($A$6:$A$1505,A827)&gt;1,"같은 날짜가 또 있어요",IF(COUNT(C827:H827)&lt;COUNTA(C827:H827),"금액에 글자가 있어요",IF(COUNTA(C827:H827)=0,"금액이 비었어요",IF(COUNTIF(C827:H827,"&lt;0")&gt;0,"금액이 0보다 작아요",IF(AND(L827&lt;&gt;"",OR(NOT(ISNUMBER(L827)),L827&lt;0,L827&lt;&gt;INT(N(L827)))),"손님 수를 확인하세요",""))))))))</f>
        <v/>
      </c>
      <c r="P827">
        <f>IF(I827="","",WEEKDAY(A827,2))</f>
        <v/>
      </c>
      <c r="Q827" s="19">
        <f>IF(I827="","",A827-WEEKDAY(A827,3))</f>
        <v/>
      </c>
    </row>
    <row r="828">
      <c r="A828" s="12" t="n"/>
      <c r="B828" s="13">
        <f>IF(ISNUMBER(A828),CHOOSE(WEEKDAY(A828),"일","월","화","수","목","금","토"),"")</f>
        <v/>
      </c>
      <c r="C828" s="14" t="n"/>
      <c r="D828" s="14" t="n"/>
      <c r="E828" s="14" t="n"/>
      <c r="F828" s="14" t="n"/>
      <c r="G828" s="14" t="n"/>
      <c r="H828" s="14" t="n"/>
      <c r="I828" s="15">
        <f>IF(OR(A828="",NOT(N828="")),"",SUM(C828:H828))</f>
        <v/>
      </c>
      <c r="J828" s="16">
        <f>IF(I828="","",SUM(C828:E828))</f>
        <v/>
      </c>
      <c r="K828" s="16">
        <f>IF(I828="","",SUM(F828:H828))</f>
        <v/>
      </c>
      <c r="L828" s="14" t="n"/>
      <c r="M828" s="17" t="n"/>
      <c r="N828" s="18">
        <f>IF(COUNTA(A828,C828:H828,L828)=0,"",IF(NOT(ISNUMBER(A828)),"날짜를 확인하세요",IF(A828&gt;TODAY(),"오늘 이후 날짜예요",IF(COUNTIF($A$6:$A$1505,A828)&gt;1,"같은 날짜가 또 있어요",IF(COUNT(C828:H828)&lt;COUNTA(C828:H828),"금액에 글자가 있어요",IF(COUNTA(C828:H828)=0,"금액이 비었어요",IF(COUNTIF(C828:H828,"&lt;0")&gt;0,"금액이 0보다 작아요",IF(AND(L828&lt;&gt;"",OR(NOT(ISNUMBER(L828)),L828&lt;0,L828&lt;&gt;INT(N(L828)))),"손님 수를 확인하세요",""))))))))</f>
        <v/>
      </c>
      <c r="P828">
        <f>IF(I828="","",WEEKDAY(A828,2))</f>
        <v/>
      </c>
      <c r="Q828" s="19">
        <f>IF(I828="","",A828-WEEKDAY(A828,3))</f>
        <v/>
      </c>
    </row>
    <row r="829">
      <c r="A829" s="12" t="n"/>
      <c r="B829" s="13">
        <f>IF(ISNUMBER(A829),CHOOSE(WEEKDAY(A829),"일","월","화","수","목","금","토"),"")</f>
        <v/>
      </c>
      <c r="C829" s="14" t="n"/>
      <c r="D829" s="14" t="n"/>
      <c r="E829" s="14" t="n"/>
      <c r="F829" s="14" t="n"/>
      <c r="G829" s="14" t="n"/>
      <c r="H829" s="14" t="n"/>
      <c r="I829" s="15">
        <f>IF(OR(A829="",NOT(N829="")),"",SUM(C829:H829))</f>
        <v/>
      </c>
      <c r="J829" s="16">
        <f>IF(I829="","",SUM(C829:E829))</f>
        <v/>
      </c>
      <c r="K829" s="16">
        <f>IF(I829="","",SUM(F829:H829))</f>
        <v/>
      </c>
      <c r="L829" s="14" t="n"/>
      <c r="M829" s="17" t="n"/>
      <c r="N829" s="18">
        <f>IF(COUNTA(A829,C829:H829,L829)=0,"",IF(NOT(ISNUMBER(A829)),"날짜를 확인하세요",IF(A829&gt;TODAY(),"오늘 이후 날짜예요",IF(COUNTIF($A$6:$A$1505,A829)&gt;1,"같은 날짜가 또 있어요",IF(COUNT(C829:H829)&lt;COUNTA(C829:H829),"금액에 글자가 있어요",IF(COUNTA(C829:H829)=0,"금액이 비었어요",IF(COUNTIF(C829:H829,"&lt;0")&gt;0,"금액이 0보다 작아요",IF(AND(L829&lt;&gt;"",OR(NOT(ISNUMBER(L829)),L829&lt;0,L829&lt;&gt;INT(N(L829)))),"손님 수를 확인하세요",""))))))))</f>
        <v/>
      </c>
      <c r="P829">
        <f>IF(I829="","",WEEKDAY(A829,2))</f>
        <v/>
      </c>
      <c r="Q829" s="19">
        <f>IF(I829="","",A829-WEEKDAY(A829,3))</f>
        <v/>
      </c>
    </row>
    <row r="830">
      <c r="A830" s="12" t="n"/>
      <c r="B830" s="13">
        <f>IF(ISNUMBER(A830),CHOOSE(WEEKDAY(A830),"일","월","화","수","목","금","토"),"")</f>
        <v/>
      </c>
      <c r="C830" s="14" t="n"/>
      <c r="D830" s="14" t="n"/>
      <c r="E830" s="14" t="n"/>
      <c r="F830" s="14" t="n"/>
      <c r="G830" s="14" t="n"/>
      <c r="H830" s="14" t="n"/>
      <c r="I830" s="15">
        <f>IF(OR(A830="",NOT(N830="")),"",SUM(C830:H830))</f>
        <v/>
      </c>
      <c r="J830" s="16">
        <f>IF(I830="","",SUM(C830:E830))</f>
        <v/>
      </c>
      <c r="K830" s="16">
        <f>IF(I830="","",SUM(F830:H830))</f>
        <v/>
      </c>
      <c r="L830" s="14" t="n"/>
      <c r="M830" s="17" t="n"/>
      <c r="N830" s="18">
        <f>IF(COUNTA(A830,C830:H830,L830)=0,"",IF(NOT(ISNUMBER(A830)),"날짜를 확인하세요",IF(A830&gt;TODAY(),"오늘 이후 날짜예요",IF(COUNTIF($A$6:$A$1505,A830)&gt;1,"같은 날짜가 또 있어요",IF(COUNT(C830:H830)&lt;COUNTA(C830:H830),"금액에 글자가 있어요",IF(COUNTA(C830:H830)=0,"금액이 비었어요",IF(COUNTIF(C830:H830,"&lt;0")&gt;0,"금액이 0보다 작아요",IF(AND(L830&lt;&gt;"",OR(NOT(ISNUMBER(L830)),L830&lt;0,L830&lt;&gt;INT(N(L830)))),"손님 수를 확인하세요",""))))))))</f>
        <v/>
      </c>
      <c r="P830">
        <f>IF(I830="","",WEEKDAY(A830,2))</f>
        <v/>
      </c>
      <c r="Q830" s="19">
        <f>IF(I830="","",A830-WEEKDAY(A830,3))</f>
        <v/>
      </c>
    </row>
    <row r="831">
      <c r="A831" s="12" t="n"/>
      <c r="B831" s="13">
        <f>IF(ISNUMBER(A831),CHOOSE(WEEKDAY(A831),"일","월","화","수","목","금","토"),"")</f>
        <v/>
      </c>
      <c r="C831" s="14" t="n"/>
      <c r="D831" s="14" t="n"/>
      <c r="E831" s="14" t="n"/>
      <c r="F831" s="14" t="n"/>
      <c r="G831" s="14" t="n"/>
      <c r="H831" s="14" t="n"/>
      <c r="I831" s="15">
        <f>IF(OR(A831="",NOT(N831="")),"",SUM(C831:H831))</f>
        <v/>
      </c>
      <c r="J831" s="16">
        <f>IF(I831="","",SUM(C831:E831))</f>
        <v/>
      </c>
      <c r="K831" s="16">
        <f>IF(I831="","",SUM(F831:H831))</f>
        <v/>
      </c>
      <c r="L831" s="14" t="n"/>
      <c r="M831" s="17" t="n"/>
      <c r="N831" s="18">
        <f>IF(COUNTA(A831,C831:H831,L831)=0,"",IF(NOT(ISNUMBER(A831)),"날짜를 확인하세요",IF(A831&gt;TODAY(),"오늘 이후 날짜예요",IF(COUNTIF($A$6:$A$1505,A831)&gt;1,"같은 날짜가 또 있어요",IF(COUNT(C831:H831)&lt;COUNTA(C831:H831),"금액에 글자가 있어요",IF(COUNTA(C831:H831)=0,"금액이 비었어요",IF(COUNTIF(C831:H831,"&lt;0")&gt;0,"금액이 0보다 작아요",IF(AND(L831&lt;&gt;"",OR(NOT(ISNUMBER(L831)),L831&lt;0,L831&lt;&gt;INT(N(L831)))),"손님 수를 확인하세요",""))))))))</f>
        <v/>
      </c>
      <c r="P831">
        <f>IF(I831="","",WEEKDAY(A831,2))</f>
        <v/>
      </c>
      <c r="Q831" s="19">
        <f>IF(I831="","",A831-WEEKDAY(A831,3))</f>
        <v/>
      </c>
    </row>
    <row r="832">
      <c r="A832" s="12" t="n"/>
      <c r="B832" s="13">
        <f>IF(ISNUMBER(A832),CHOOSE(WEEKDAY(A832),"일","월","화","수","목","금","토"),"")</f>
        <v/>
      </c>
      <c r="C832" s="14" t="n"/>
      <c r="D832" s="14" t="n"/>
      <c r="E832" s="14" t="n"/>
      <c r="F832" s="14" t="n"/>
      <c r="G832" s="14" t="n"/>
      <c r="H832" s="14" t="n"/>
      <c r="I832" s="15">
        <f>IF(OR(A832="",NOT(N832="")),"",SUM(C832:H832))</f>
        <v/>
      </c>
      <c r="J832" s="16">
        <f>IF(I832="","",SUM(C832:E832))</f>
        <v/>
      </c>
      <c r="K832" s="16">
        <f>IF(I832="","",SUM(F832:H832))</f>
        <v/>
      </c>
      <c r="L832" s="14" t="n"/>
      <c r="M832" s="17" t="n"/>
      <c r="N832" s="18">
        <f>IF(COUNTA(A832,C832:H832,L832)=0,"",IF(NOT(ISNUMBER(A832)),"날짜를 확인하세요",IF(A832&gt;TODAY(),"오늘 이후 날짜예요",IF(COUNTIF($A$6:$A$1505,A832)&gt;1,"같은 날짜가 또 있어요",IF(COUNT(C832:H832)&lt;COUNTA(C832:H832),"금액에 글자가 있어요",IF(COUNTA(C832:H832)=0,"금액이 비었어요",IF(COUNTIF(C832:H832,"&lt;0")&gt;0,"금액이 0보다 작아요",IF(AND(L832&lt;&gt;"",OR(NOT(ISNUMBER(L832)),L832&lt;0,L832&lt;&gt;INT(N(L832)))),"손님 수를 확인하세요",""))))))))</f>
        <v/>
      </c>
      <c r="P832">
        <f>IF(I832="","",WEEKDAY(A832,2))</f>
        <v/>
      </c>
      <c r="Q832" s="19">
        <f>IF(I832="","",A832-WEEKDAY(A832,3))</f>
        <v/>
      </c>
    </row>
    <row r="833">
      <c r="A833" s="12" t="n"/>
      <c r="B833" s="13">
        <f>IF(ISNUMBER(A833),CHOOSE(WEEKDAY(A833),"일","월","화","수","목","금","토"),"")</f>
        <v/>
      </c>
      <c r="C833" s="14" t="n"/>
      <c r="D833" s="14" t="n"/>
      <c r="E833" s="14" t="n"/>
      <c r="F833" s="14" t="n"/>
      <c r="G833" s="14" t="n"/>
      <c r="H833" s="14" t="n"/>
      <c r="I833" s="15">
        <f>IF(OR(A833="",NOT(N833="")),"",SUM(C833:H833))</f>
        <v/>
      </c>
      <c r="J833" s="16">
        <f>IF(I833="","",SUM(C833:E833))</f>
        <v/>
      </c>
      <c r="K833" s="16">
        <f>IF(I833="","",SUM(F833:H833))</f>
        <v/>
      </c>
      <c r="L833" s="14" t="n"/>
      <c r="M833" s="17" t="n"/>
      <c r="N833" s="18">
        <f>IF(COUNTA(A833,C833:H833,L833)=0,"",IF(NOT(ISNUMBER(A833)),"날짜를 확인하세요",IF(A833&gt;TODAY(),"오늘 이후 날짜예요",IF(COUNTIF($A$6:$A$1505,A833)&gt;1,"같은 날짜가 또 있어요",IF(COUNT(C833:H833)&lt;COUNTA(C833:H833),"금액에 글자가 있어요",IF(COUNTA(C833:H833)=0,"금액이 비었어요",IF(COUNTIF(C833:H833,"&lt;0")&gt;0,"금액이 0보다 작아요",IF(AND(L833&lt;&gt;"",OR(NOT(ISNUMBER(L833)),L833&lt;0,L833&lt;&gt;INT(N(L833)))),"손님 수를 확인하세요",""))))))))</f>
        <v/>
      </c>
      <c r="P833">
        <f>IF(I833="","",WEEKDAY(A833,2))</f>
        <v/>
      </c>
      <c r="Q833" s="19">
        <f>IF(I833="","",A833-WEEKDAY(A833,3))</f>
        <v/>
      </c>
    </row>
    <row r="834">
      <c r="A834" s="12" t="n"/>
      <c r="B834" s="13">
        <f>IF(ISNUMBER(A834),CHOOSE(WEEKDAY(A834),"일","월","화","수","목","금","토"),"")</f>
        <v/>
      </c>
      <c r="C834" s="14" t="n"/>
      <c r="D834" s="14" t="n"/>
      <c r="E834" s="14" t="n"/>
      <c r="F834" s="14" t="n"/>
      <c r="G834" s="14" t="n"/>
      <c r="H834" s="14" t="n"/>
      <c r="I834" s="15">
        <f>IF(OR(A834="",NOT(N834="")),"",SUM(C834:H834))</f>
        <v/>
      </c>
      <c r="J834" s="16">
        <f>IF(I834="","",SUM(C834:E834))</f>
        <v/>
      </c>
      <c r="K834" s="16">
        <f>IF(I834="","",SUM(F834:H834))</f>
        <v/>
      </c>
      <c r="L834" s="14" t="n"/>
      <c r="M834" s="17" t="n"/>
      <c r="N834" s="18">
        <f>IF(COUNTA(A834,C834:H834,L834)=0,"",IF(NOT(ISNUMBER(A834)),"날짜를 확인하세요",IF(A834&gt;TODAY(),"오늘 이후 날짜예요",IF(COUNTIF($A$6:$A$1505,A834)&gt;1,"같은 날짜가 또 있어요",IF(COUNT(C834:H834)&lt;COUNTA(C834:H834),"금액에 글자가 있어요",IF(COUNTA(C834:H834)=0,"금액이 비었어요",IF(COUNTIF(C834:H834,"&lt;0")&gt;0,"금액이 0보다 작아요",IF(AND(L834&lt;&gt;"",OR(NOT(ISNUMBER(L834)),L834&lt;0,L834&lt;&gt;INT(N(L834)))),"손님 수를 확인하세요",""))))))))</f>
        <v/>
      </c>
      <c r="P834">
        <f>IF(I834="","",WEEKDAY(A834,2))</f>
        <v/>
      </c>
      <c r="Q834" s="19">
        <f>IF(I834="","",A834-WEEKDAY(A834,3))</f>
        <v/>
      </c>
    </row>
    <row r="835">
      <c r="A835" s="12" t="n"/>
      <c r="B835" s="13">
        <f>IF(ISNUMBER(A835),CHOOSE(WEEKDAY(A835),"일","월","화","수","목","금","토"),"")</f>
        <v/>
      </c>
      <c r="C835" s="14" t="n"/>
      <c r="D835" s="14" t="n"/>
      <c r="E835" s="14" t="n"/>
      <c r="F835" s="14" t="n"/>
      <c r="G835" s="14" t="n"/>
      <c r="H835" s="14" t="n"/>
      <c r="I835" s="15">
        <f>IF(OR(A835="",NOT(N835="")),"",SUM(C835:H835))</f>
        <v/>
      </c>
      <c r="J835" s="16">
        <f>IF(I835="","",SUM(C835:E835))</f>
        <v/>
      </c>
      <c r="K835" s="16">
        <f>IF(I835="","",SUM(F835:H835))</f>
        <v/>
      </c>
      <c r="L835" s="14" t="n"/>
      <c r="M835" s="17" t="n"/>
      <c r="N835" s="18">
        <f>IF(COUNTA(A835,C835:H835,L835)=0,"",IF(NOT(ISNUMBER(A835)),"날짜를 확인하세요",IF(A835&gt;TODAY(),"오늘 이후 날짜예요",IF(COUNTIF($A$6:$A$1505,A835)&gt;1,"같은 날짜가 또 있어요",IF(COUNT(C835:H835)&lt;COUNTA(C835:H835),"금액에 글자가 있어요",IF(COUNTA(C835:H835)=0,"금액이 비었어요",IF(COUNTIF(C835:H835,"&lt;0")&gt;0,"금액이 0보다 작아요",IF(AND(L835&lt;&gt;"",OR(NOT(ISNUMBER(L835)),L835&lt;0,L835&lt;&gt;INT(N(L835)))),"손님 수를 확인하세요",""))))))))</f>
        <v/>
      </c>
      <c r="P835">
        <f>IF(I835="","",WEEKDAY(A835,2))</f>
        <v/>
      </c>
      <c r="Q835" s="19">
        <f>IF(I835="","",A835-WEEKDAY(A835,3))</f>
        <v/>
      </c>
    </row>
    <row r="836">
      <c r="A836" s="12" t="n"/>
      <c r="B836" s="13">
        <f>IF(ISNUMBER(A836),CHOOSE(WEEKDAY(A836),"일","월","화","수","목","금","토"),"")</f>
        <v/>
      </c>
      <c r="C836" s="14" t="n"/>
      <c r="D836" s="14" t="n"/>
      <c r="E836" s="14" t="n"/>
      <c r="F836" s="14" t="n"/>
      <c r="G836" s="14" t="n"/>
      <c r="H836" s="14" t="n"/>
      <c r="I836" s="15">
        <f>IF(OR(A836="",NOT(N836="")),"",SUM(C836:H836))</f>
        <v/>
      </c>
      <c r="J836" s="16">
        <f>IF(I836="","",SUM(C836:E836))</f>
        <v/>
      </c>
      <c r="K836" s="16">
        <f>IF(I836="","",SUM(F836:H836))</f>
        <v/>
      </c>
      <c r="L836" s="14" t="n"/>
      <c r="M836" s="17" t="n"/>
      <c r="N836" s="18">
        <f>IF(COUNTA(A836,C836:H836,L836)=0,"",IF(NOT(ISNUMBER(A836)),"날짜를 확인하세요",IF(A836&gt;TODAY(),"오늘 이후 날짜예요",IF(COUNTIF($A$6:$A$1505,A836)&gt;1,"같은 날짜가 또 있어요",IF(COUNT(C836:H836)&lt;COUNTA(C836:H836),"금액에 글자가 있어요",IF(COUNTA(C836:H836)=0,"금액이 비었어요",IF(COUNTIF(C836:H836,"&lt;0")&gt;0,"금액이 0보다 작아요",IF(AND(L836&lt;&gt;"",OR(NOT(ISNUMBER(L836)),L836&lt;0,L836&lt;&gt;INT(N(L836)))),"손님 수를 확인하세요",""))))))))</f>
        <v/>
      </c>
      <c r="P836">
        <f>IF(I836="","",WEEKDAY(A836,2))</f>
        <v/>
      </c>
      <c r="Q836" s="19">
        <f>IF(I836="","",A836-WEEKDAY(A836,3))</f>
        <v/>
      </c>
    </row>
    <row r="837">
      <c r="A837" s="12" t="n"/>
      <c r="B837" s="13">
        <f>IF(ISNUMBER(A837),CHOOSE(WEEKDAY(A837),"일","월","화","수","목","금","토"),"")</f>
        <v/>
      </c>
      <c r="C837" s="14" t="n"/>
      <c r="D837" s="14" t="n"/>
      <c r="E837" s="14" t="n"/>
      <c r="F837" s="14" t="n"/>
      <c r="G837" s="14" t="n"/>
      <c r="H837" s="14" t="n"/>
      <c r="I837" s="15">
        <f>IF(OR(A837="",NOT(N837="")),"",SUM(C837:H837))</f>
        <v/>
      </c>
      <c r="J837" s="16">
        <f>IF(I837="","",SUM(C837:E837))</f>
        <v/>
      </c>
      <c r="K837" s="16">
        <f>IF(I837="","",SUM(F837:H837))</f>
        <v/>
      </c>
      <c r="L837" s="14" t="n"/>
      <c r="M837" s="17" t="n"/>
      <c r="N837" s="18">
        <f>IF(COUNTA(A837,C837:H837,L837)=0,"",IF(NOT(ISNUMBER(A837)),"날짜를 확인하세요",IF(A837&gt;TODAY(),"오늘 이후 날짜예요",IF(COUNTIF($A$6:$A$1505,A837)&gt;1,"같은 날짜가 또 있어요",IF(COUNT(C837:H837)&lt;COUNTA(C837:H837),"금액에 글자가 있어요",IF(COUNTA(C837:H837)=0,"금액이 비었어요",IF(COUNTIF(C837:H837,"&lt;0")&gt;0,"금액이 0보다 작아요",IF(AND(L837&lt;&gt;"",OR(NOT(ISNUMBER(L837)),L837&lt;0,L837&lt;&gt;INT(N(L837)))),"손님 수를 확인하세요",""))))))))</f>
        <v/>
      </c>
      <c r="P837">
        <f>IF(I837="","",WEEKDAY(A837,2))</f>
        <v/>
      </c>
      <c r="Q837" s="19">
        <f>IF(I837="","",A837-WEEKDAY(A837,3))</f>
        <v/>
      </c>
    </row>
    <row r="838">
      <c r="A838" s="12" t="n"/>
      <c r="B838" s="13">
        <f>IF(ISNUMBER(A838),CHOOSE(WEEKDAY(A838),"일","월","화","수","목","금","토"),"")</f>
        <v/>
      </c>
      <c r="C838" s="14" t="n"/>
      <c r="D838" s="14" t="n"/>
      <c r="E838" s="14" t="n"/>
      <c r="F838" s="14" t="n"/>
      <c r="G838" s="14" t="n"/>
      <c r="H838" s="14" t="n"/>
      <c r="I838" s="15">
        <f>IF(OR(A838="",NOT(N838="")),"",SUM(C838:H838))</f>
        <v/>
      </c>
      <c r="J838" s="16">
        <f>IF(I838="","",SUM(C838:E838))</f>
        <v/>
      </c>
      <c r="K838" s="16">
        <f>IF(I838="","",SUM(F838:H838))</f>
        <v/>
      </c>
      <c r="L838" s="14" t="n"/>
      <c r="M838" s="17" t="n"/>
      <c r="N838" s="18">
        <f>IF(COUNTA(A838,C838:H838,L838)=0,"",IF(NOT(ISNUMBER(A838)),"날짜를 확인하세요",IF(A838&gt;TODAY(),"오늘 이후 날짜예요",IF(COUNTIF($A$6:$A$1505,A838)&gt;1,"같은 날짜가 또 있어요",IF(COUNT(C838:H838)&lt;COUNTA(C838:H838),"금액에 글자가 있어요",IF(COUNTA(C838:H838)=0,"금액이 비었어요",IF(COUNTIF(C838:H838,"&lt;0")&gt;0,"금액이 0보다 작아요",IF(AND(L838&lt;&gt;"",OR(NOT(ISNUMBER(L838)),L838&lt;0,L838&lt;&gt;INT(N(L838)))),"손님 수를 확인하세요",""))))))))</f>
        <v/>
      </c>
      <c r="P838">
        <f>IF(I838="","",WEEKDAY(A838,2))</f>
        <v/>
      </c>
      <c r="Q838" s="19">
        <f>IF(I838="","",A838-WEEKDAY(A838,3))</f>
        <v/>
      </c>
    </row>
    <row r="839">
      <c r="A839" s="12" t="n"/>
      <c r="B839" s="13">
        <f>IF(ISNUMBER(A839),CHOOSE(WEEKDAY(A839),"일","월","화","수","목","금","토"),"")</f>
        <v/>
      </c>
      <c r="C839" s="14" t="n"/>
      <c r="D839" s="14" t="n"/>
      <c r="E839" s="14" t="n"/>
      <c r="F839" s="14" t="n"/>
      <c r="G839" s="14" t="n"/>
      <c r="H839" s="14" t="n"/>
      <c r="I839" s="15">
        <f>IF(OR(A839="",NOT(N839="")),"",SUM(C839:H839))</f>
        <v/>
      </c>
      <c r="J839" s="16">
        <f>IF(I839="","",SUM(C839:E839))</f>
        <v/>
      </c>
      <c r="K839" s="16">
        <f>IF(I839="","",SUM(F839:H839))</f>
        <v/>
      </c>
      <c r="L839" s="14" t="n"/>
      <c r="M839" s="17" t="n"/>
      <c r="N839" s="18">
        <f>IF(COUNTA(A839,C839:H839,L839)=0,"",IF(NOT(ISNUMBER(A839)),"날짜를 확인하세요",IF(A839&gt;TODAY(),"오늘 이후 날짜예요",IF(COUNTIF($A$6:$A$1505,A839)&gt;1,"같은 날짜가 또 있어요",IF(COUNT(C839:H839)&lt;COUNTA(C839:H839),"금액에 글자가 있어요",IF(COUNTA(C839:H839)=0,"금액이 비었어요",IF(COUNTIF(C839:H839,"&lt;0")&gt;0,"금액이 0보다 작아요",IF(AND(L839&lt;&gt;"",OR(NOT(ISNUMBER(L839)),L839&lt;0,L839&lt;&gt;INT(N(L839)))),"손님 수를 확인하세요",""))))))))</f>
        <v/>
      </c>
      <c r="P839">
        <f>IF(I839="","",WEEKDAY(A839,2))</f>
        <v/>
      </c>
      <c r="Q839" s="19">
        <f>IF(I839="","",A839-WEEKDAY(A839,3))</f>
        <v/>
      </c>
    </row>
    <row r="840">
      <c r="A840" s="12" t="n"/>
      <c r="B840" s="13">
        <f>IF(ISNUMBER(A840),CHOOSE(WEEKDAY(A840),"일","월","화","수","목","금","토"),"")</f>
        <v/>
      </c>
      <c r="C840" s="14" t="n"/>
      <c r="D840" s="14" t="n"/>
      <c r="E840" s="14" t="n"/>
      <c r="F840" s="14" t="n"/>
      <c r="G840" s="14" t="n"/>
      <c r="H840" s="14" t="n"/>
      <c r="I840" s="15">
        <f>IF(OR(A840="",NOT(N840="")),"",SUM(C840:H840))</f>
        <v/>
      </c>
      <c r="J840" s="16">
        <f>IF(I840="","",SUM(C840:E840))</f>
        <v/>
      </c>
      <c r="K840" s="16">
        <f>IF(I840="","",SUM(F840:H840))</f>
        <v/>
      </c>
      <c r="L840" s="14" t="n"/>
      <c r="M840" s="17" t="n"/>
      <c r="N840" s="18">
        <f>IF(COUNTA(A840,C840:H840,L840)=0,"",IF(NOT(ISNUMBER(A840)),"날짜를 확인하세요",IF(A840&gt;TODAY(),"오늘 이후 날짜예요",IF(COUNTIF($A$6:$A$1505,A840)&gt;1,"같은 날짜가 또 있어요",IF(COUNT(C840:H840)&lt;COUNTA(C840:H840),"금액에 글자가 있어요",IF(COUNTA(C840:H840)=0,"금액이 비었어요",IF(COUNTIF(C840:H840,"&lt;0")&gt;0,"금액이 0보다 작아요",IF(AND(L840&lt;&gt;"",OR(NOT(ISNUMBER(L840)),L840&lt;0,L840&lt;&gt;INT(N(L840)))),"손님 수를 확인하세요",""))))))))</f>
        <v/>
      </c>
      <c r="P840">
        <f>IF(I840="","",WEEKDAY(A840,2))</f>
        <v/>
      </c>
      <c r="Q840" s="19">
        <f>IF(I840="","",A840-WEEKDAY(A840,3))</f>
        <v/>
      </c>
    </row>
    <row r="841">
      <c r="A841" s="12" t="n"/>
      <c r="B841" s="13">
        <f>IF(ISNUMBER(A841),CHOOSE(WEEKDAY(A841),"일","월","화","수","목","금","토"),"")</f>
        <v/>
      </c>
      <c r="C841" s="14" t="n"/>
      <c r="D841" s="14" t="n"/>
      <c r="E841" s="14" t="n"/>
      <c r="F841" s="14" t="n"/>
      <c r="G841" s="14" t="n"/>
      <c r="H841" s="14" t="n"/>
      <c r="I841" s="15">
        <f>IF(OR(A841="",NOT(N841="")),"",SUM(C841:H841))</f>
        <v/>
      </c>
      <c r="J841" s="16">
        <f>IF(I841="","",SUM(C841:E841))</f>
        <v/>
      </c>
      <c r="K841" s="16">
        <f>IF(I841="","",SUM(F841:H841))</f>
        <v/>
      </c>
      <c r="L841" s="14" t="n"/>
      <c r="M841" s="17" t="n"/>
      <c r="N841" s="18">
        <f>IF(COUNTA(A841,C841:H841,L841)=0,"",IF(NOT(ISNUMBER(A841)),"날짜를 확인하세요",IF(A841&gt;TODAY(),"오늘 이후 날짜예요",IF(COUNTIF($A$6:$A$1505,A841)&gt;1,"같은 날짜가 또 있어요",IF(COUNT(C841:H841)&lt;COUNTA(C841:H841),"금액에 글자가 있어요",IF(COUNTA(C841:H841)=0,"금액이 비었어요",IF(COUNTIF(C841:H841,"&lt;0")&gt;0,"금액이 0보다 작아요",IF(AND(L841&lt;&gt;"",OR(NOT(ISNUMBER(L841)),L841&lt;0,L841&lt;&gt;INT(N(L841)))),"손님 수를 확인하세요",""))))))))</f>
        <v/>
      </c>
      <c r="P841">
        <f>IF(I841="","",WEEKDAY(A841,2))</f>
        <v/>
      </c>
      <c r="Q841" s="19">
        <f>IF(I841="","",A841-WEEKDAY(A841,3))</f>
        <v/>
      </c>
    </row>
    <row r="842">
      <c r="A842" s="12" t="n"/>
      <c r="B842" s="13">
        <f>IF(ISNUMBER(A842),CHOOSE(WEEKDAY(A842),"일","월","화","수","목","금","토"),"")</f>
        <v/>
      </c>
      <c r="C842" s="14" t="n"/>
      <c r="D842" s="14" t="n"/>
      <c r="E842" s="14" t="n"/>
      <c r="F842" s="14" t="n"/>
      <c r="G842" s="14" t="n"/>
      <c r="H842" s="14" t="n"/>
      <c r="I842" s="15">
        <f>IF(OR(A842="",NOT(N842="")),"",SUM(C842:H842))</f>
        <v/>
      </c>
      <c r="J842" s="16">
        <f>IF(I842="","",SUM(C842:E842))</f>
        <v/>
      </c>
      <c r="K842" s="16">
        <f>IF(I842="","",SUM(F842:H842))</f>
        <v/>
      </c>
      <c r="L842" s="14" t="n"/>
      <c r="M842" s="17" t="n"/>
      <c r="N842" s="18">
        <f>IF(COUNTA(A842,C842:H842,L842)=0,"",IF(NOT(ISNUMBER(A842)),"날짜를 확인하세요",IF(A842&gt;TODAY(),"오늘 이후 날짜예요",IF(COUNTIF($A$6:$A$1505,A842)&gt;1,"같은 날짜가 또 있어요",IF(COUNT(C842:H842)&lt;COUNTA(C842:H842),"금액에 글자가 있어요",IF(COUNTA(C842:H842)=0,"금액이 비었어요",IF(COUNTIF(C842:H842,"&lt;0")&gt;0,"금액이 0보다 작아요",IF(AND(L842&lt;&gt;"",OR(NOT(ISNUMBER(L842)),L842&lt;0,L842&lt;&gt;INT(N(L842)))),"손님 수를 확인하세요",""))))))))</f>
        <v/>
      </c>
      <c r="P842">
        <f>IF(I842="","",WEEKDAY(A842,2))</f>
        <v/>
      </c>
      <c r="Q842" s="19">
        <f>IF(I842="","",A842-WEEKDAY(A842,3))</f>
        <v/>
      </c>
    </row>
    <row r="843">
      <c r="A843" s="12" t="n"/>
      <c r="B843" s="13">
        <f>IF(ISNUMBER(A843),CHOOSE(WEEKDAY(A843),"일","월","화","수","목","금","토"),"")</f>
        <v/>
      </c>
      <c r="C843" s="14" t="n"/>
      <c r="D843" s="14" t="n"/>
      <c r="E843" s="14" t="n"/>
      <c r="F843" s="14" t="n"/>
      <c r="G843" s="14" t="n"/>
      <c r="H843" s="14" t="n"/>
      <c r="I843" s="15">
        <f>IF(OR(A843="",NOT(N843="")),"",SUM(C843:H843))</f>
        <v/>
      </c>
      <c r="J843" s="16">
        <f>IF(I843="","",SUM(C843:E843))</f>
        <v/>
      </c>
      <c r="K843" s="16">
        <f>IF(I843="","",SUM(F843:H843))</f>
        <v/>
      </c>
      <c r="L843" s="14" t="n"/>
      <c r="M843" s="17" t="n"/>
      <c r="N843" s="18">
        <f>IF(COUNTA(A843,C843:H843,L843)=0,"",IF(NOT(ISNUMBER(A843)),"날짜를 확인하세요",IF(A843&gt;TODAY(),"오늘 이후 날짜예요",IF(COUNTIF($A$6:$A$1505,A843)&gt;1,"같은 날짜가 또 있어요",IF(COUNT(C843:H843)&lt;COUNTA(C843:H843),"금액에 글자가 있어요",IF(COUNTA(C843:H843)=0,"금액이 비었어요",IF(COUNTIF(C843:H843,"&lt;0")&gt;0,"금액이 0보다 작아요",IF(AND(L843&lt;&gt;"",OR(NOT(ISNUMBER(L843)),L843&lt;0,L843&lt;&gt;INT(N(L843)))),"손님 수를 확인하세요",""))))))))</f>
        <v/>
      </c>
      <c r="P843">
        <f>IF(I843="","",WEEKDAY(A843,2))</f>
        <v/>
      </c>
      <c r="Q843" s="19">
        <f>IF(I843="","",A843-WEEKDAY(A843,3))</f>
        <v/>
      </c>
    </row>
    <row r="844">
      <c r="A844" s="12" t="n"/>
      <c r="B844" s="13">
        <f>IF(ISNUMBER(A844),CHOOSE(WEEKDAY(A844),"일","월","화","수","목","금","토"),"")</f>
        <v/>
      </c>
      <c r="C844" s="14" t="n"/>
      <c r="D844" s="14" t="n"/>
      <c r="E844" s="14" t="n"/>
      <c r="F844" s="14" t="n"/>
      <c r="G844" s="14" t="n"/>
      <c r="H844" s="14" t="n"/>
      <c r="I844" s="15">
        <f>IF(OR(A844="",NOT(N844="")),"",SUM(C844:H844))</f>
        <v/>
      </c>
      <c r="J844" s="16">
        <f>IF(I844="","",SUM(C844:E844))</f>
        <v/>
      </c>
      <c r="K844" s="16">
        <f>IF(I844="","",SUM(F844:H844))</f>
        <v/>
      </c>
      <c r="L844" s="14" t="n"/>
      <c r="M844" s="17" t="n"/>
      <c r="N844" s="18">
        <f>IF(COUNTA(A844,C844:H844,L844)=0,"",IF(NOT(ISNUMBER(A844)),"날짜를 확인하세요",IF(A844&gt;TODAY(),"오늘 이후 날짜예요",IF(COUNTIF($A$6:$A$1505,A844)&gt;1,"같은 날짜가 또 있어요",IF(COUNT(C844:H844)&lt;COUNTA(C844:H844),"금액에 글자가 있어요",IF(COUNTA(C844:H844)=0,"금액이 비었어요",IF(COUNTIF(C844:H844,"&lt;0")&gt;0,"금액이 0보다 작아요",IF(AND(L844&lt;&gt;"",OR(NOT(ISNUMBER(L844)),L844&lt;0,L844&lt;&gt;INT(N(L844)))),"손님 수를 확인하세요",""))))))))</f>
        <v/>
      </c>
      <c r="P844">
        <f>IF(I844="","",WEEKDAY(A844,2))</f>
        <v/>
      </c>
      <c r="Q844" s="19">
        <f>IF(I844="","",A844-WEEKDAY(A844,3))</f>
        <v/>
      </c>
    </row>
    <row r="845">
      <c r="A845" s="12" t="n"/>
      <c r="B845" s="13">
        <f>IF(ISNUMBER(A845),CHOOSE(WEEKDAY(A845),"일","월","화","수","목","금","토"),"")</f>
        <v/>
      </c>
      <c r="C845" s="14" t="n"/>
      <c r="D845" s="14" t="n"/>
      <c r="E845" s="14" t="n"/>
      <c r="F845" s="14" t="n"/>
      <c r="G845" s="14" t="n"/>
      <c r="H845" s="14" t="n"/>
      <c r="I845" s="15">
        <f>IF(OR(A845="",NOT(N845="")),"",SUM(C845:H845))</f>
        <v/>
      </c>
      <c r="J845" s="16">
        <f>IF(I845="","",SUM(C845:E845))</f>
        <v/>
      </c>
      <c r="K845" s="16">
        <f>IF(I845="","",SUM(F845:H845))</f>
        <v/>
      </c>
      <c r="L845" s="14" t="n"/>
      <c r="M845" s="17" t="n"/>
      <c r="N845" s="18">
        <f>IF(COUNTA(A845,C845:H845,L845)=0,"",IF(NOT(ISNUMBER(A845)),"날짜를 확인하세요",IF(A845&gt;TODAY(),"오늘 이후 날짜예요",IF(COUNTIF($A$6:$A$1505,A845)&gt;1,"같은 날짜가 또 있어요",IF(COUNT(C845:H845)&lt;COUNTA(C845:H845),"금액에 글자가 있어요",IF(COUNTA(C845:H845)=0,"금액이 비었어요",IF(COUNTIF(C845:H845,"&lt;0")&gt;0,"금액이 0보다 작아요",IF(AND(L845&lt;&gt;"",OR(NOT(ISNUMBER(L845)),L845&lt;0,L845&lt;&gt;INT(N(L845)))),"손님 수를 확인하세요",""))))))))</f>
        <v/>
      </c>
      <c r="P845">
        <f>IF(I845="","",WEEKDAY(A845,2))</f>
        <v/>
      </c>
      <c r="Q845" s="19">
        <f>IF(I845="","",A845-WEEKDAY(A845,3))</f>
        <v/>
      </c>
    </row>
    <row r="846">
      <c r="A846" s="12" t="n"/>
      <c r="B846" s="13">
        <f>IF(ISNUMBER(A846),CHOOSE(WEEKDAY(A846),"일","월","화","수","목","금","토"),"")</f>
        <v/>
      </c>
      <c r="C846" s="14" t="n"/>
      <c r="D846" s="14" t="n"/>
      <c r="E846" s="14" t="n"/>
      <c r="F846" s="14" t="n"/>
      <c r="G846" s="14" t="n"/>
      <c r="H846" s="14" t="n"/>
      <c r="I846" s="15">
        <f>IF(OR(A846="",NOT(N846="")),"",SUM(C846:H846))</f>
        <v/>
      </c>
      <c r="J846" s="16">
        <f>IF(I846="","",SUM(C846:E846))</f>
        <v/>
      </c>
      <c r="K846" s="16">
        <f>IF(I846="","",SUM(F846:H846))</f>
        <v/>
      </c>
      <c r="L846" s="14" t="n"/>
      <c r="M846" s="17" t="n"/>
      <c r="N846" s="18">
        <f>IF(COUNTA(A846,C846:H846,L846)=0,"",IF(NOT(ISNUMBER(A846)),"날짜를 확인하세요",IF(A846&gt;TODAY(),"오늘 이후 날짜예요",IF(COUNTIF($A$6:$A$1505,A846)&gt;1,"같은 날짜가 또 있어요",IF(COUNT(C846:H846)&lt;COUNTA(C846:H846),"금액에 글자가 있어요",IF(COUNTA(C846:H846)=0,"금액이 비었어요",IF(COUNTIF(C846:H846,"&lt;0")&gt;0,"금액이 0보다 작아요",IF(AND(L846&lt;&gt;"",OR(NOT(ISNUMBER(L846)),L846&lt;0,L846&lt;&gt;INT(N(L846)))),"손님 수를 확인하세요",""))))))))</f>
        <v/>
      </c>
      <c r="P846">
        <f>IF(I846="","",WEEKDAY(A846,2))</f>
        <v/>
      </c>
      <c r="Q846" s="19">
        <f>IF(I846="","",A846-WEEKDAY(A846,3))</f>
        <v/>
      </c>
    </row>
    <row r="847">
      <c r="A847" s="12" t="n"/>
      <c r="B847" s="13">
        <f>IF(ISNUMBER(A847),CHOOSE(WEEKDAY(A847),"일","월","화","수","목","금","토"),"")</f>
        <v/>
      </c>
      <c r="C847" s="14" t="n"/>
      <c r="D847" s="14" t="n"/>
      <c r="E847" s="14" t="n"/>
      <c r="F847" s="14" t="n"/>
      <c r="G847" s="14" t="n"/>
      <c r="H847" s="14" t="n"/>
      <c r="I847" s="15">
        <f>IF(OR(A847="",NOT(N847="")),"",SUM(C847:H847))</f>
        <v/>
      </c>
      <c r="J847" s="16">
        <f>IF(I847="","",SUM(C847:E847))</f>
        <v/>
      </c>
      <c r="K847" s="16">
        <f>IF(I847="","",SUM(F847:H847))</f>
        <v/>
      </c>
      <c r="L847" s="14" t="n"/>
      <c r="M847" s="17" t="n"/>
      <c r="N847" s="18">
        <f>IF(COUNTA(A847,C847:H847,L847)=0,"",IF(NOT(ISNUMBER(A847)),"날짜를 확인하세요",IF(A847&gt;TODAY(),"오늘 이후 날짜예요",IF(COUNTIF($A$6:$A$1505,A847)&gt;1,"같은 날짜가 또 있어요",IF(COUNT(C847:H847)&lt;COUNTA(C847:H847),"금액에 글자가 있어요",IF(COUNTA(C847:H847)=0,"금액이 비었어요",IF(COUNTIF(C847:H847,"&lt;0")&gt;0,"금액이 0보다 작아요",IF(AND(L847&lt;&gt;"",OR(NOT(ISNUMBER(L847)),L847&lt;0,L847&lt;&gt;INT(N(L847)))),"손님 수를 확인하세요",""))))))))</f>
        <v/>
      </c>
      <c r="P847">
        <f>IF(I847="","",WEEKDAY(A847,2))</f>
        <v/>
      </c>
      <c r="Q847" s="19">
        <f>IF(I847="","",A847-WEEKDAY(A847,3))</f>
        <v/>
      </c>
    </row>
    <row r="848">
      <c r="A848" s="12" t="n"/>
      <c r="B848" s="13">
        <f>IF(ISNUMBER(A848),CHOOSE(WEEKDAY(A848),"일","월","화","수","목","금","토"),"")</f>
        <v/>
      </c>
      <c r="C848" s="14" t="n"/>
      <c r="D848" s="14" t="n"/>
      <c r="E848" s="14" t="n"/>
      <c r="F848" s="14" t="n"/>
      <c r="G848" s="14" t="n"/>
      <c r="H848" s="14" t="n"/>
      <c r="I848" s="15">
        <f>IF(OR(A848="",NOT(N848="")),"",SUM(C848:H848))</f>
        <v/>
      </c>
      <c r="J848" s="16">
        <f>IF(I848="","",SUM(C848:E848))</f>
        <v/>
      </c>
      <c r="K848" s="16">
        <f>IF(I848="","",SUM(F848:H848))</f>
        <v/>
      </c>
      <c r="L848" s="14" t="n"/>
      <c r="M848" s="17" t="n"/>
      <c r="N848" s="18">
        <f>IF(COUNTA(A848,C848:H848,L848)=0,"",IF(NOT(ISNUMBER(A848)),"날짜를 확인하세요",IF(A848&gt;TODAY(),"오늘 이후 날짜예요",IF(COUNTIF($A$6:$A$1505,A848)&gt;1,"같은 날짜가 또 있어요",IF(COUNT(C848:H848)&lt;COUNTA(C848:H848),"금액에 글자가 있어요",IF(COUNTA(C848:H848)=0,"금액이 비었어요",IF(COUNTIF(C848:H848,"&lt;0")&gt;0,"금액이 0보다 작아요",IF(AND(L848&lt;&gt;"",OR(NOT(ISNUMBER(L848)),L848&lt;0,L848&lt;&gt;INT(N(L848)))),"손님 수를 확인하세요",""))))))))</f>
        <v/>
      </c>
      <c r="P848">
        <f>IF(I848="","",WEEKDAY(A848,2))</f>
        <v/>
      </c>
      <c r="Q848" s="19">
        <f>IF(I848="","",A848-WEEKDAY(A848,3))</f>
        <v/>
      </c>
    </row>
    <row r="849">
      <c r="A849" s="12" t="n"/>
      <c r="B849" s="13">
        <f>IF(ISNUMBER(A849),CHOOSE(WEEKDAY(A849),"일","월","화","수","목","금","토"),"")</f>
        <v/>
      </c>
      <c r="C849" s="14" t="n"/>
      <c r="D849" s="14" t="n"/>
      <c r="E849" s="14" t="n"/>
      <c r="F849" s="14" t="n"/>
      <c r="G849" s="14" t="n"/>
      <c r="H849" s="14" t="n"/>
      <c r="I849" s="15">
        <f>IF(OR(A849="",NOT(N849="")),"",SUM(C849:H849))</f>
        <v/>
      </c>
      <c r="J849" s="16">
        <f>IF(I849="","",SUM(C849:E849))</f>
        <v/>
      </c>
      <c r="K849" s="16">
        <f>IF(I849="","",SUM(F849:H849))</f>
        <v/>
      </c>
      <c r="L849" s="14" t="n"/>
      <c r="M849" s="17" t="n"/>
      <c r="N849" s="18">
        <f>IF(COUNTA(A849,C849:H849,L849)=0,"",IF(NOT(ISNUMBER(A849)),"날짜를 확인하세요",IF(A849&gt;TODAY(),"오늘 이후 날짜예요",IF(COUNTIF($A$6:$A$1505,A849)&gt;1,"같은 날짜가 또 있어요",IF(COUNT(C849:H849)&lt;COUNTA(C849:H849),"금액에 글자가 있어요",IF(COUNTA(C849:H849)=0,"금액이 비었어요",IF(COUNTIF(C849:H849,"&lt;0")&gt;0,"금액이 0보다 작아요",IF(AND(L849&lt;&gt;"",OR(NOT(ISNUMBER(L849)),L849&lt;0,L849&lt;&gt;INT(N(L849)))),"손님 수를 확인하세요",""))))))))</f>
        <v/>
      </c>
      <c r="P849">
        <f>IF(I849="","",WEEKDAY(A849,2))</f>
        <v/>
      </c>
      <c r="Q849" s="19">
        <f>IF(I849="","",A849-WEEKDAY(A849,3))</f>
        <v/>
      </c>
    </row>
    <row r="850">
      <c r="A850" s="12" t="n"/>
      <c r="B850" s="13">
        <f>IF(ISNUMBER(A850),CHOOSE(WEEKDAY(A850),"일","월","화","수","목","금","토"),"")</f>
        <v/>
      </c>
      <c r="C850" s="14" t="n"/>
      <c r="D850" s="14" t="n"/>
      <c r="E850" s="14" t="n"/>
      <c r="F850" s="14" t="n"/>
      <c r="G850" s="14" t="n"/>
      <c r="H850" s="14" t="n"/>
      <c r="I850" s="15">
        <f>IF(OR(A850="",NOT(N850="")),"",SUM(C850:H850))</f>
        <v/>
      </c>
      <c r="J850" s="16">
        <f>IF(I850="","",SUM(C850:E850))</f>
        <v/>
      </c>
      <c r="K850" s="16">
        <f>IF(I850="","",SUM(F850:H850))</f>
        <v/>
      </c>
      <c r="L850" s="14" t="n"/>
      <c r="M850" s="17" t="n"/>
      <c r="N850" s="18">
        <f>IF(COUNTA(A850,C850:H850,L850)=0,"",IF(NOT(ISNUMBER(A850)),"날짜를 확인하세요",IF(A850&gt;TODAY(),"오늘 이후 날짜예요",IF(COUNTIF($A$6:$A$1505,A850)&gt;1,"같은 날짜가 또 있어요",IF(COUNT(C850:H850)&lt;COUNTA(C850:H850),"금액에 글자가 있어요",IF(COUNTA(C850:H850)=0,"금액이 비었어요",IF(COUNTIF(C850:H850,"&lt;0")&gt;0,"금액이 0보다 작아요",IF(AND(L850&lt;&gt;"",OR(NOT(ISNUMBER(L850)),L850&lt;0,L850&lt;&gt;INT(N(L850)))),"손님 수를 확인하세요",""))))))))</f>
        <v/>
      </c>
      <c r="P850">
        <f>IF(I850="","",WEEKDAY(A850,2))</f>
        <v/>
      </c>
      <c r="Q850" s="19">
        <f>IF(I850="","",A850-WEEKDAY(A850,3))</f>
        <v/>
      </c>
    </row>
    <row r="851">
      <c r="A851" s="12" t="n"/>
      <c r="B851" s="13">
        <f>IF(ISNUMBER(A851),CHOOSE(WEEKDAY(A851),"일","월","화","수","목","금","토"),"")</f>
        <v/>
      </c>
      <c r="C851" s="14" t="n"/>
      <c r="D851" s="14" t="n"/>
      <c r="E851" s="14" t="n"/>
      <c r="F851" s="14" t="n"/>
      <c r="G851" s="14" t="n"/>
      <c r="H851" s="14" t="n"/>
      <c r="I851" s="15">
        <f>IF(OR(A851="",NOT(N851="")),"",SUM(C851:H851))</f>
        <v/>
      </c>
      <c r="J851" s="16">
        <f>IF(I851="","",SUM(C851:E851))</f>
        <v/>
      </c>
      <c r="K851" s="16">
        <f>IF(I851="","",SUM(F851:H851))</f>
        <v/>
      </c>
      <c r="L851" s="14" t="n"/>
      <c r="M851" s="17" t="n"/>
      <c r="N851" s="18">
        <f>IF(COUNTA(A851,C851:H851,L851)=0,"",IF(NOT(ISNUMBER(A851)),"날짜를 확인하세요",IF(A851&gt;TODAY(),"오늘 이후 날짜예요",IF(COUNTIF($A$6:$A$1505,A851)&gt;1,"같은 날짜가 또 있어요",IF(COUNT(C851:H851)&lt;COUNTA(C851:H851),"금액에 글자가 있어요",IF(COUNTA(C851:H851)=0,"금액이 비었어요",IF(COUNTIF(C851:H851,"&lt;0")&gt;0,"금액이 0보다 작아요",IF(AND(L851&lt;&gt;"",OR(NOT(ISNUMBER(L851)),L851&lt;0,L851&lt;&gt;INT(N(L851)))),"손님 수를 확인하세요",""))))))))</f>
        <v/>
      </c>
      <c r="P851">
        <f>IF(I851="","",WEEKDAY(A851,2))</f>
        <v/>
      </c>
      <c r="Q851" s="19">
        <f>IF(I851="","",A851-WEEKDAY(A851,3))</f>
        <v/>
      </c>
    </row>
    <row r="852">
      <c r="A852" s="12" t="n"/>
      <c r="B852" s="13">
        <f>IF(ISNUMBER(A852),CHOOSE(WEEKDAY(A852),"일","월","화","수","목","금","토"),"")</f>
        <v/>
      </c>
      <c r="C852" s="14" t="n"/>
      <c r="D852" s="14" t="n"/>
      <c r="E852" s="14" t="n"/>
      <c r="F852" s="14" t="n"/>
      <c r="G852" s="14" t="n"/>
      <c r="H852" s="14" t="n"/>
      <c r="I852" s="15">
        <f>IF(OR(A852="",NOT(N852="")),"",SUM(C852:H852))</f>
        <v/>
      </c>
      <c r="J852" s="16">
        <f>IF(I852="","",SUM(C852:E852))</f>
        <v/>
      </c>
      <c r="K852" s="16">
        <f>IF(I852="","",SUM(F852:H852))</f>
        <v/>
      </c>
      <c r="L852" s="14" t="n"/>
      <c r="M852" s="17" t="n"/>
      <c r="N852" s="18">
        <f>IF(COUNTA(A852,C852:H852,L852)=0,"",IF(NOT(ISNUMBER(A852)),"날짜를 확인하세요",IF(A852&gt;TODAY(),"오늘 이후 날짜예요",IF(COUNTIF($A$6:$A$1505,A852)&gt;1,"같은 날짜가 또 있어요",IF(COUNT(C852:H852)&lt;COUNTA(C852:H852),"금액에 글자가 있어요",IF(COUNTA(C852:H852)=0,"금액이 비었어요",IF(COUNTIF(C852:H852,"&lt;0")&gt;0,"금액이 0보다 작아요",IF(AND(L852&lt;&gt;"",OR(NOT(ISNUMBER(L852)),L852&lt;0,L852&lt;&gt;INT(N(L852)))),"손님 수를 확인하세요",""))))))))</f>
        <v/>
      </c>
      <c r="P852">
        <f>IF(I852="","",WEEKDAY(A852,2))</f>
        <v/>
      </c>
      <c r="Q852" s="19">
        <f>IF(I852="","",A852-WEEKDAY(A852,3))</f>
        <v/>
      </c>
    </row>
    <row r="853">
      <c r="A853" s="12" t="n"/>
      <c r="B853" s="13">
        <f>IF(ISNUMBER(A853),CHOOSE(WEEKDAY(A853),"일","월","화","수","목","금","토"),"")</f>
        <v/>
      </c>
      <c r="C853" s="14" t="n"/>
      <c r="D853" s="14" t="n"/>
      <c r="E853" s="14" t="n"/>
      <c r="F853" s="14" t="n"/>
      <c r="G853" s="14" t="n"/>
      <c r="H853" s="14" t="n"/>
      <c r="I853" s="15">
        <f>IF(OR(A853="",NOT(N853="")),"",SUM(C853:H853))</f>
        <v/>
      </c>
      <c r="J853" s="16">
        <f>IF(I853="","",SUM(C853:E853))</f>
        <v/>
      </c>
      <c r="K853" s="16">
        <f>IF(I853="","",SUM(F853:H853))</f>
        <v/>
      </c>
      <c r="L853" s="14" t="n"/>
      <c r="M853" s="17" t="n"/>
      <c r="N853" s="18">
        <f>IF(COUNTA(A853,C853:H853,L853)=0,"",IF(NOT(ISNUMBER(A853)),"날짜를 확인하세요",IF(A853&gt;TODAY(),"오늘 이후 날짜예요",IF(COUNTIF($A$6:$A$1505,A853)&gt;1,"같은 날짜가 또 있어요",IF(COUNT(C853:H853)&lt;COUNTA(C853:H853),"금액에 글자가 있어요",IF(COUNTA(C853:H853)=0,"금액이 비었어요",IF(COUNTIF(C853:H853,"&lt;0")&gt;0,"금액이 0보다 작아요",IF(AND(L853&lt;&gt;"",OR(NOT(ISNUMBER(L853)),L853&lt;0,L853&lt;&gt;INT(N(L853)))),"손님 수를 확인하세요",""))))))))</f>
        <v/>
      </c>
      <c r="P853">
        <f>IF(I853="","",WEEKDAY(A853,2))</f>
        <v/>
      </c>
      <c r="Q853" s="19">
        <f>IF(I853="","",A853-WEEKDAY(A853,3))</f>
        <v/>
      </c>
    </row>
    <row r="854">
      <c r="A854" s="12" t="n"/>
      <c r="B854" s="13">
        <f>IF(ISNUMBER(A854),CHOOSE(WEEKDAY(A854),"일","월","화","수","목","금","토"),"")</f>
        <v/>
      </c>
      <c r="C854" s="14" t="n"/>
      <c r="D854" s="14" t="n"/>
      <c r="E854" s="14" t="n"/>
      <c r="F854" s="14" t="n"/>
      <c r="G854" s="14" t="n"/>
      <c r="H854" s="14" t="n"/>
      <c r="I854" s="15">
        <f>IF(OR(A854="",NOT(N854="")),"",SUM(C854:H854))</f>
        <v/>
      </c>
      <c r="J854" s="16">
        <f>IF(I854="","",SUM(C854:E854))</f>
        <v/>
      </c>
      <c r="K854" s="16">
        <f>IF(I854="","",SUM(F854:H854))</f>
        <v/>
      </c>
      <c r="L854" s="14" t="n"/>
      <c r="M854" s="17" t="n"/>
      <c r="N854" s="18">
        <f>IF(COUNTA(A854,C854:H854,L854)=0,"",IF(NOT(ISNUMBER(A854)),"날짜를 확인하세요",IF(A854&gt;TODAY(),"오늘 이후 날짜예요",IF(COUNTIF($A$6:$A$1505,A854)&gt;1,"같은 날짜가 또 있어요",IF(COUNT(C854:H854)&lt;COUNTA(C854:H854),"금액에 글자가 있어요",IF(COUNTA(C854:H854)=0,"금액이 비었어요",IF(COUNTIF(C854:H854,"&lt;0")&gt;0,"금액이 0보다 작아요",IF(AND(L854&lt;&gt;"",OR(NOT(ISNUMBER(L854)),L854&lt;0,L854&lt;&gt;INT(N(L854)))),"손님 수를 확인하세요",""))))))))</f>
        <v/>
      </c>
      <c r="P854">
        <f>IF(I854="","",WEEKDAY(A854,2))</f>
        <v/>
      </c>
      <c r="Q854" s="19">
        <f>IF(I854="","",A854-WEEKDAY(A854,3))</f>
        <v/>
      </c>
    </row>
    <row r="855">
      <c r="A855" s="12" t="n"/>
      <c r="B855" s="13">
        <f>IF(ISNUMBER(A855),CHOOSE(WEEKDAY(A855),"일","월","화","수","목","금","토"),"")</f>
        <v/>
      </c>
      <c r="C855" s="14" t="n"/>
      <c r="D855" s="14" t="n"/>
      <c r="E855" s="14" t="n"/>
      <c r="F855" s="14" t="n"/>
      <c r="G855" s="14" t="n"/>
      <c r="H855" s="14" t="n"/>
      <c r="I855" s="15">
        <f>IF(OR(A855="",NOT(N855="")),"",SUM(C855:H855))</f>
        <v/>
      </c>
      <c r="J855" s="16">
        <f>IF(I855="","",SUM(C855:E855))</f>
        <v/>
      </c>
      <c r="K855" s="16">
        <f>IF(I855="","",SUM(F855:H855))</f>
        <v/>
      </c>
      <c r="L855" s="14" t="n"/>
      <c r="M855" s="17" t="n"/>
      <c r="N855" s="18">
        <f>IF(COUNTA(A855,C855:H855,L855)=0,"",IF(NOT(ISNUMBER(A855)),"날짜를 확인하세요",IF(A855&gt;TODAY(),"오늘 이후 날짜예요",IF(COUNTIF($A$6:$A$1505,A855)&gt;1,"같은 날짜가 또 있어요",IF(COUNT(C855:H855)&lt;COUNTA(C855:H855),"금액에 글자가 있어요",IF(COUNTA(C855:H855)=0,"금액이 비었어요",IF(COUNTIF(C855:H855,"&lt;0")&gt;0,"금액이 0보다 작아요",IF(AND(L855&lt;&gt;"",OR(NOT(ISNUMBER(L855)),L855&lt;0,L855&lt;&gt;INT(N(L855)))),"손님 수를 확인하세요",""))))))))</f>
        <v/>
      </c>
      <c r="P855">
        <f>IF(I855="","",WEEKDAY(A855,2))</f>
        <v/>
      </c>
      <c r="Q855" s="19">
        <f>IF(I855="","",A855-WEEKDAY(A855,3))</f>
        <v/>
      </c>
    </row>
    <row r="856">
      <c r="A856" s="12" t="n"/>
      <c r="B856" s="13">
        <f>IF(ISNUMBER(A856),CHOOSE(WEEKDAY(A856),"일","월","화","수","목","금","토"),"")</f>
        <v/>
      </c>
      <c r="C856" s="14" t="n"/>
      <c r="D856" s="14" t="n"/>
      <c r="E856" s="14" t="n"/>
      <c r="F856" s="14" t="n"/>
      <c r="G856" s="14" t="n"/>
      <c r="H856" s="14" t="n"/>
      <c r="I856" s="15">
        <f>IF(OR(A856="",NOT(N856="")),"",SUM(C856:H856))</f>
        <v/>
      </c>
      <c r="J856" s="16">
        <f>IF(I856="","",SUM(C856:E856))</f>
        <v/>
      </c>
      <c r="K856" s="16">
        <f>IF(I856="","",SUM(F856:H856))</f>
        <v/>
      </c>
      <c r="L856" s="14" t="n"/>
      <c r="M856" s="17" t="n"/>
      <c r="N856" s="18">
        <f>IF(COUNTA(A856,C856:H856,L856)=0,"",IF(NOT(ISNUMBER(A856)),"날짜를 확인하세요",IF(A856&gt;TODAY(),"오늘 이후 날짜예요",IF(COUNTIF($A$6:$A$1505,A856)&gt;1,"같은 날짜가 또 있어요",IF(COUNT(C856:H856)&lt;COUNTA(C856:H856),"금액에 글자가 있어요",IF(COUNTA(C856:H856)=0,"금액이 비었어요",IF(COUNTIF(C856:H856,"&lt;0")&gt;0,"금액이 0보다 작아요",IF(AND(L856&lt;&gt;"",OR(NOT(ISNUMBER(L856)),L856&lt;0,L856&lt;&gt;INT(N(L856)))),"손님 수를 확인하세요",""))))))))</f>
        <v/>
      </c>
      <c r="P856">
        <f>IF(I856="","",WEEKDAY(A856,2))</f>
        <v/>
      </c>
      <c r="Q856" s="19">
        <f>IF(I856="","",A856-WEEKDAY(A856,3))</f>
        <v/>
      </c>
    </row>
    <row r="857">
      <c r="A857" s="12" t="n"/>
      <c r="B857" s="13">
        <f>IF(ISNUMBER(A857),CHOOSE(WEEKDAY(A857),"일","월","화","수","목","금","토"),"")</f>
        <v/>
      </c>
      <c r="C857" s="14" t="n"/>
      <c r="D857" s="14" t="n"/>
      <c r="E857" s="14" t="n"/>
      <c r="F857" s="14" t="n"/>
      <c r="G857" s="14" t="n"/>
      <c r="H857" s="14" t="n"/>
      <c r="I857" s="15">
        <f>IF(OR(A857="",NOT(N857="")),"",SUM(C857:H857))</f>
        <v/>
      </c>
      <c r="J857" s="16">
        <f>IF(I857="","",SUM(C857:E857))</f>
        <v/>
      </c>
      <c r="K857" s="16">
        <f>IF(I857="","",SUM(F857:H857))</f>
        <v/>
      </c>
      <c r="L857" s="14" t="n"/>
      <c r="M857" s="17" t="n"/>
      <c r="N857" s="18">
        <f>IF(COUNTA(A857,C857:H857,L857)=0,"",IF(NOT(ISNUMBER(A857)),"날짜를 확인하세요",IF(A857&gt;TODAY(),"오늘 이후 날짜예요",IF(COUNTIF($A$6:$A$1505,A857)&gt;1,"같은 날짜가 또 있어요",IF(COUNT(C857:H857)&lt;COUNTA(C857:H857),"금액에 글자가 있어요",IF(COUNTA(C857:H857)=0,"금액이 비었어요",IF(COUNTIF(C857:H857,"&lt;0")&gt;0,"금액이 0보다 작아요",IF(AND(L857&lt;&gt;"",OR(NOT(ISNUMBER(L857)),L857&lt;0,L857&lt;&gt;INT(N(L857)))),"손님 수를 확인하세요",""))))))))</f>
        <v/>
      </c>
      <c r="P857">
        <f>IF(I857="","",WEEKDAY(A857,2))</f>
        <v/>
      </c>
      <c r="Q857" s="19">
        <f>IF(I857="","",A857-WEEKDAY(A857,3))</f>
        <v/>
      </c>
    </row>
    <row r="858">
      <c r="A858" s="12" t="n"/>
      <c r="B858" s="13">
        <f>IF(ISNUMBER(A858),CHOOSE(WEEKDAY(A858),"일","월","화","수","목","금","토"),"")</f>
        <v/>
      </c>
      <c r="C858" s="14" t="n"/>
      <c r="D858" s="14" t="n"/>
      <c r="E858" s="14" t="n"/>
      <c r="F858" s="14" t="n"/>
      <c r="G858" s="14" t="n"/>
      <c r="H858" s="14" t="n"/>
      <c r="I858" s="15">
        <f>IF(OR(A858="",NOT(N858="")),"",SUM(C858:H858))</f>
        <v/>
      </c>
      <c r="J858" s="16">
        <f>IF(I858="","",SUM(C858:E858))</f>
        <v/>
      </c>
      <c r="K858" s="16">
        <f>IF(I858="","",SUM(F858:H858))</f>
        <v/>
      </c>
      <c r="L858" s="14" t="n"/>
      <c r="M858" s="17" t="n"/>
      <c r="N858" s="18">
        <f>IF(COUNTA(A858,C858:H858,L858)=0,"",IF(NOT(ISNUMBER(A858)),"날짜를 확인하세요",IF(A858&gt;TODAY(),"오늘 이후 날짜예요",IF(COUNTIF($A$6:$A$1505,A858)&gt;1,"같은 날짜가 또 있어요",IF(COUNT(C858:H858)&lt;COUNTA(C858:H858),"금액에 글자가 있어요",IF(COUNTA(C858:H858)=0,"금액이 비었어요",IF(COUNTIF(C858:H858,"&lt;0")&gt;0,"금액이 0보다 작아요",IF(AND(L858&lt;&gt;"",OR(NOT(ISNUMBER(L858)),L858&lt;0,L858&lt;&gt;INT(N(L858)))),"손님 수를 확인하세요",""))))))))</f>
        <v/>
      </c>
      <c r="P858">
        <f>IF(I858="","",WEEKDAY(A858,2))</f>
        <v/>
      </c>
      <c r="Q858" s="19">
        <f>IF(I858="","",A858-WEEKDAY(A858,3))</f>
        <v/>
      </c>
    </row>
    <row r="859">
      <c r="A859" s="12" t="n"/>
      <c r="B859" s="13">
        <f>IF(ISNUMBER(A859),CHOOSE(WEEKDAY(A859),"일","월","화","수","목","금","토"),"")</f>
        <v/>
      </c>
      <c r="C859" s="14" t="n"/>
      <c r="D859" s="14" t="n"/>
      <c r="E859" s="14" t="n"/>
      <c r="F859" s="14" t="n"/>
      <c r="G859" s="14" t="n"/>
      <c r="H859" s="14" t="n"/>
      <c r="I859" s="15">
        <f>IF(OR(A859="",NOT(N859="")),"",SUM(C859:H859))</f>
        <v/>
      </c>
      <c r="J859" s="16">
        <f>IF(I859="","",SUM(C859:E859))</f>
        <v/>
      </c>
      <c r="K859" s="16">
        <f>IF(I859="","",SUM(F859:H859))</f>
        <v/>
      </c>
      <c r="L859" s="14" t="n"/>
      <c r="M859" s="17" t="n"/>
      <c r="N859" s="18">
        <f>IF(COUNTA(A859,C859:H859,L859)=0,"",IF(NOT(ISNUMBER(A859)),"날짜를 확인하세요",IF(A859&gt;TODAY(),"오늘 이후 날짜예요",IF(COUNTIF($A$6:$A$1505,A859)&gt;1,"같은 날짜가 또 있어요",IF(COUNT(C859:H859)&lt;COUNTA(C859:H859),"금액에 글자가 있어요",IF(COUNTA(C859:H859)=0,"금액이 비었어요",IF(COUNTIF(C859:H859,"&lt;0")&gt;0,"금액이 0보다 작아요",IF(AND(L859&lt;&gt;"",OR(NOT(ISNUMBER(L859)),L859&lt;0,L859&lt;&gt;INT(N(L859)))),"손님 수를 확인하세요",""))))))))</f>
        <v/>
      </c>
      <c r="P859">
        <f>IF(I859="","",WEEKDAY(A859,2))</f>
        <v/>
      </c>
      <c r="Q859" s="19">
        <f>IF(I859="","",A859-WEEKDAY(A859,3))</f>
        <v/>
      </c>
    </row>
    <row r="860">
      <c r="A860" s="12" t="n"/>
      <c r="B860" s="13">
        <f>IF(ISNUMBER(A860),CHOOSE(WEEKDAY(A860),"일","월","화","수","목","금","토"),"")</f>
        <v/>
      </c>
      <c r="C860" s="14" t="n"/>
      <c r="D860" s="14" t="n"/>
      <c r="E860" s="14" t="n"/>
      <c r="F860" s="14" t="n"/>
      <c r="G860" s="14" t="n"/>
      <c r="H860" s="14" t="n"/>
      <c r="I860" s="15">
        <f>IF(OR(A860="",NOT(N860="")),"",SUM(C860:H860))</f>
        <v/>
      </c>
      <c r="J860" s="16">
        <f>IF(I860="","",SUM(C860:E860))</f>
        <v/>
      </c>
      <c r="K860" s="16">
        <f>IF(I860="","",SUM(F860:H860))</f>
        <v/>
      </c>
      <c r="L860" s="14" t="n"/>
      <c r="M860" s="17" t="n"/>
      <c r="N860" s="18">
        <f>IF(COUNTA(A860,C860:H860,L860)=0,"",IF(NOT(ISNUMBER(A860)),"날짜를 확인하세요",IF(A860&gt;TODAY(),"오늘 이후 날짜예요",IF(COUNTIF($A$6:$A$1505,A860)&gt;1,"같은 날짜가 또 있어요",IF(COUNT(C860:H860)&lt;COUNTA(C860:H860),"금액에 글자가 있어요",IF(COUNTA(C860:H860)=0,"금액이 비었어요",IF(COUNTIF(C860:H860,"&lt;0")&gt;0,"금액이 0보다 작아요",IF(AND(L860&lt;&gt;"",OR(NOT(ISNUMBER(L860)),L860&lt;0,L860&lt;&gt;INT(N(L860)))),"손님 수를 확인하세요",""))))))))</f>
        <v/>
      </c>
      <c r="P860">
        <f>IF(I860="","",WEEKDAY(A860,2))</f>
        <v/>
      </c>
      <c r="Q860" s="19">
        <f>IF(I860="","",A860-WEEKDAY(A860,3))</f>
        <v/>
      </c>
    </row>
    <row r="861">
      <c r="A861" s="12" t="n"/>
      <c r="B861" s="13">
        <f>IF(ISNUMBER(A861),CHOOSE(WEEKDAY(A861),"일","월","화","수","목","금","토"),"")</f>
        <v/>
      </c>
      <c r="C861" s="14" t="n"/>
      <c r="D861" s="14" t="n"/>
      <c r="E861" s="14" t="n"/>
      <c r="F861" s="14" t="n"/>
      <c r="G861" s="14" t="n"/>
      <c r="H861" s="14" t="n"/>
      <c r="I861" s="15">
        <f>IF(OR(A861="",NOT(N861="")),"",SUM(C861:H861))</f>
        <v/>
      </c>
      <c r="J861" s="16">
        <f>IF(I861="","",SUM(C861:E861))</f>
        <v/>
      </c>
      <c r="K861" s="16">
        <f>IF(I861="","",SUM(F861:H861))</f>
        <v/>
      </c>
      <c r="L861" s="14" t="n"/>
      <c r="M861" s="17" t="n"/>
      <c r="N861" s="18">
        <f>IF(COUNTA(A861,C861:H861,L861)=0,"",IF(NOT(ISNUMBER(A861)),"날짜를 확인하세요",IF(A861&gt;TODAY(),"오늘 이후 날짜예요",IF(COUNTIF($A$6:$A$1505,A861)&gt;1,"같은 날짜가 또 있어요",IF(COUNT(C861:H861)&lt;COUNTA(C861:H861),"금액에 글자가 있어요",IF(COUNTA(C861:H861)=0,"금액이 비었어요",IF(COUNTIF(C861:H861,"&lt;0")&gt;0,"금액이 0보다 작아요",IF(AND(L861&lt;&gt;"",OR(NOT(ISNUMBER(L861)),L861&lt;0,L861&lt;&gt;INT(N(L861)))),"손님 수를 확인하세요",""))))))))</f>
        <v/>
      </c>
      <c r="P861">
        <f>IF(I861="","",WEEKDAY(A861,2))</f>
        <v/>
      </c>
      <c r="Q861" s="19">
        <f>IF(I861="","",A861-WEEKDAY(A861,3))</f>
        <v/>
      </c>
    </row>
    <row r="862">
      <c r="A862" s="12" t="n"/>
      <c r="B862" s="13">
        <f>IF(ISNUMBER(A862),CHOOSE(WEEKDAY(A862),"일","월","화","수","목","금","토"),"")</f>
        <v/>
      </c>
      <c r="C862" s="14" t="n"/>
      <c r="D862" s="14" t="n"/>
      <c r="E862" s="14" t="n"/>
      <c r="F862" s="14" t="n"/>
      <c r="G862" s="14" t="n"/>
      <c r="H862" s="14" t="n"/>
      <c r="I862" s="15">
        <f>IF(OR(A862="",NOT(N862="")),"",SUM(C862:H862))</f>
        <v/>
      </c>
      <c r="J862" s="16">
        <f>IF(I862="","",SUM(C862:E862))</f>
        <v/>
      </c>
      <c r="K862" s="16">
        <f>IF(I862="","",SUM(F862:H862))</f>
        <v/>
      </c>
      <c r="L862" s="14" t="n"/>
      <c r="M862" s="17" t="n"/>
      <c r="N862" s="18">
        <f>IF(COUNTA(A862,C862:H862,L862)=0,"",IF(NOT(ISNUMBER(A862)),"날짜를 확인하세요",IF(A862&gt;TODAY(),"오늘 이후 날짜예요",IF(COUNTIF($A$6:$A$1505,A862)&gt;1,"같은 날짜가 또 있어요",IF(COUNT(C862:H862)&lt;COUNTA(C862:H862),"금액에 글자가 있어요",IF(COUNTA(C862:H862)=0,"금액이 비었어요",IF(COUNTIF(C862:H862,"&lt;0")&gt;0,"금액이 0보다 작아요",IF(AND(L862&lt;&gt;"",OR(NOT(ISNUMBER(L862)),L862&lt;0,L862&lt;&gt;INT(N(L862)))),"손님 수를 확인하세요",""))))))))</f>
        <v/>
      </c>
      <c r="P862">
        <f>IF(I862="","",WEEKDAY(A862,2))</f>
        <v/>
      </c>
      <c r="Q862" s="19">
        <f>IF(I862="","",A862-WEEKDAY(A862,3))</f>
        <v/>
      </c>
    </row>
    <row r="863">
      <c r="A863" s="12" t="n"/>
      <c r="B863" s="13">
        <f>IF(ISNUMBER(A863),CHOOSE(WEEKDAY(A863),"일","월","화","수","목","금","토"),"")</f>
        <v/>
      </c>
      <c r="C863" s="14" t="n"/>
      <c r="D863" s="14" t="n"/>
      <c r="E863" s="14" t="n"/>
      <c r="F863" s="14" t="n"/>
      <c r="G863" s="14" t="n"/>
      <c r="H863" s="14" t="n"/>
      <c r="I863" s="15">
        <f>IF(OR(A863="",NOT(N863="")),"",SUM(C863:H863))</f>
        <v/>
      </c>
      <c r="J863" s="16">
        <f>IF(I863="","",SUM(C863:E863))</f>
        <v/>
      </c>
      <c r="K863" s="16">
        <f>IF(I863="","",SUM(F863:H863))</f>
        <v/>
      </c>
      <c r="L863" s="14" t="n"/>
      <c r="M863" s="17" t="n"/>
      <c r="N863" s="18">
        <f>IF(COUNTA(A863,C863:H863,L863)=0,"",IF(NOT(ISNUMBER(A863)),"날짜를 확인하세요",IF(A863&gt;TODAY(),"오늘 이후 날짜예요",IF(COUNTIF($A$6:$A$1505,A863)&gt;1,"같은 날짜가 또 있어요",IF(COUNT(C863:H863)&lt;COUNTA(C863:H863),"금액에 글자가 있어요",IF(COUNTA(C863:H863)=0,"금액이 비었어요",IF(COUNTIF(C863:H863,"&lt;0")&gt;0,"금액이 0보다 작아요",IF(AND(L863&lt;&gt;"",OR(NOT(ISNUMBER(L863)),L863&lt;0,L863&lt;&gt;INT(N(L863)))),"손님 수를 확인하세요",""))))))))</f>
        <v/>
      </c>
      <c r="P863">
        <f>IF(I863="","",WEEKDAY(A863,2))</f>
        <v/>
      </c>
      <c r="Q863" s="19">
        <f>IF(I863="","",A863-WEEKDAY(A863,3))</f>
        <v/>
      </c>
    </row>
    <row r="864">
      <c r="A864" s="12" t="n"/>
      <c r="B864" s="13">
        <f>IF(ISNUMBER(A864),CHOOSE(WEEKDAY(A864),"일","월","화","수","목","금","토"),"")</f>
        <v/>
      </c>
      <c r="C864" s="14" t="n"/>
      <c r="D864" s="14" t="n"/>
      <c r="E864" s="14" t="n"/>
      <c r="F864" s="14" t="n"/>
      <c r="G864" s="14" t="n"/>
      <c r="H864" s="14" t="n"/>
      <c r="I864" s="15">
        <f>IF(OR(A864="",NOT(N864="")),"",SUM(C864:H864))</f>
        <v/>
      </c>
      <c r="J864" s="16">
        <f>IF(I864="","",SUM(C864:E864))</f>
        <v/>
      </c>
      <c r="K864" s="16">
        <f>IF(I864="","",SUM(F864:H864))</f>
        <v/>
      </c>
      <c r="L864" s="14" t="n"/>
      <c r="M864" s="17" t="n"/>
      <c r="N864" s="18">
        <f>IF(COUNTA(A864,C864:H864,L864)=0,"",IF(NOT(ISNUMBER(A864)),"날짜를 확인하세요",IF(A864&gt;TODAY(),"오늘 이후 날짜예요",IF(COUNTIF($A$6:$A$1505,A864)&gt;1,"같은 날짜가 또 있어요",IF(COUNT(C864:H864)&lt;COUNTA(C864:H864),"금액에 글자가 있어요",IF(COUNTA(C864:H864)=0,"금액이 비었어요",IF(COUNTIF(C864:H864,"&lt;0")&gt;0,"금액이 0보다 작아요",IF(AND(L864&lt;&gt;"",OR(NOT(ISNUMBER(L864)),L864&lt;0,L864&lt;&gt;INT(N(L864)))),"손님 수를 확인하세요",""))))))))</f>
        <v/>
      </c>
      <c r="P864">
        <f>IF(I864="","",WEEKDAY(A864,2))</f>
        <v/>
      </c>
      <c r="Q864" s="19">
        <f>IF(I864="","",A864-WEEKDAY(A864,3))</f>
        <v/>
      </c>
    </row>
    <row r="865">
      <c r="A865" s="12" t="n"/>
      <c r="B865" s="13">
        <f>IF(ISNUMBER(A865),CHOOSE(WEEKDAY(A865),"일","월","화","수","목","금","토"),"")</f>
        <v/>
      </c>
      <c r="C865" s="14" t="n"/>
      <c r="D865" s="14" t="n"/>
      <c r="E865" s="14" t="n"/>
      <c r="F865" s="14" t="n"/>
      <c r="G865" s="14" t="n"/>
      <c r="H865" s="14" t="n"/>
      <c r="I865" s="15">
        <f>IF(OR(A865="",NOT(N865="")),"",SUM(C865:H865))</f>
        <v/>
      </c>
      <c r="J865" s="16">
        <f>IF(I865="","",SUM(C865:E865))</f>
        <v/>
      </c>
      <c r="K865" s="16">
        <f>IF(I865="","",SUM(F865:H865))</f>
        <v/>
      </c>
      <c r="L865" s="14" t="n"/>
      <c r="M865" s="17" t="n"/>
      <c r="N865" s="18">
        <f>IF(COUNTA(A865,C865:H865,L865)=0,"",IF(NOT(ISNUMBER(A865)),"날짜를 확인하세요",IF(A865&gt;TODAY(),"오늘 이후 날짜예요",IF(COUNTIF($A$6:$A$1505,A865)&gt;1,"같은 날짜가 또 있어요",IF(COUNT(C865:H865)&lt;COUNTA(C865:H865),"금액에 글자가 있어요",IF(COUNTA(C865:H865)=0,"금액이 비었어요",IF(COUNTIF(C865:H865,"&lt;0")&gt;0,"금액이 0보다 작아요",IF(AND(L865&lt;&gt;"",OR(NOT(ISNUMBER(L865)),L865&lt;0,L865&lt;&gt;INT(N(L865)))),"손님 수를 확인하세요",""))))))))</f>
        <v/>
      </c>
      <c r="P865">
        <f>IF(I865="","",WEEKDAY(A865,2))</f>
        <v/>
      </c>
      <c r="Q865" s="19">
        <f>IF(I865="","",A865-WEEKDAY(A865,3))</f>
        <v/>
      </c>
    </row>
    <row r="866">
      <c r="A866" s="12" t="n"/>
      <c r="B866" s="13">
        <f>IF(ISNUMBER(A866),CHOOSE(WEEKDAY(A866),"일","월","화","수","목","금","토"),"")</f>
        <v/>
      </c>
      <c r="C866" s="14" t="n"/>
      <c r="D866" s="14" t="n"/>
      <c r="E866" s="14" t="n"/>
      <c r="F866" s="14" t="n"/>
      <c r="G866" s="14" t="n"/>
      <c r="H866" s="14" t="n"/>
      <c r="I866" s="15">
        <f>IF(OR(A866="",NOT(N866="")),"",SUM(C866:H866))</f>
        <v/>
      </c>
      <c r="J866" s="16">
        <f>IF(I866="","",SUM(C866:E866))</f>
        <v/>
      </c>
      <c r="K866" s="16">
        <f>IF(I866="","",SUM(F866:H866))</f>
        <v/>
      </c>
      <c r="L866" s="14" t="n"/>
      <c r="M866" s="17" t="n"/>
      <c r="N866" s="18">
        <f>IF(COUNTA(A866,C866:H866,L866)=0,"",IF(NOT(ISNUMBER(A866)),"날짜를 확인하세요",IF(A866&gt;TODAY(),"오늘 이후 날짜예요",IF(COUNTIF($A$6:$A$1505,A866)&gt;1,"같은 날짜가 또 있어요",IF(COUNT(C866:H866)&lt;COUNTA(C866:H866),"금액에 글자가 있어요",IF(COUNTA(C866:H866)=0,"금액이 비었어요",IF(COUNTIF(C866:H866,"&lt;0")&gt;0,"금액이 0보다 작아요",IF(AND(L866&lt;&gt;"",OR(NOT(ISNUMBER(L866)),L866&lt;0,L866&lt;&gt;INT(N(L866)))),"손님 수를 확인하세요",""))))))))</f>
        <v/>
      </c>
      <c r="P866">
        <f>IF(I866="","",WEEKDAY(A866,2))</f>
        <v/>
      </c>
      <c r="Q866" s="19">
        <f>IF(I866="","",A866-WEEKDAY(A866,3))</f>
        <v/>
      </c>
    </row>
    <row r="867">
      <c r="A867" s="12" t="n"/>
      <c r="B867" s="13">
        <f>IF(ISNUMBER(A867),CHOOSE(WEEKDAY(A867),"일","월","화","수","목","금","토"),"")</f>
        <v/>
      </c>
      <c r="C867" s="14" t="n"/>
      <c r="D867" s="14" t="n"/>
      <c r="E867" s="14" t="n"/>
      <c r="F867" s="14" t="n"/>
      <c r="G867" s="14" t="n"/>
      <c r="H867" s="14" t="n"/>
      <c r="I867" s="15">
        <f>IF(OR(A867="",NOT(N867="")),"",SUM(C867:H867))</f>
        <v/>
      </c>
      <c r="J867" s="16">
        <f>IF(I867="","",SUM(C867:E867))</f>
        <v/>
      </c>
      <c r="K867" s="16">
        <f>IF(I867="","",SUM(F867:H867))</f>
        <v/>
      </c>
      <c r="L867" s="14" t="n"/>
      <c r="M867" s="17" t="n"/>
      <c r="N867" s="18">
        <f>IF(COUNTA(A867,C867:H867,L867)=0,"",IF(NOT(ISNUMBER(A867)),"날짜를 확인하세요",IF(A867&gt;TODAY(),"오늘 이후 날짜예요",IF(COUNTIF($A$6:$A$1505,A867)&gt;1,"같은 날짜가 또 있어요",IF(COUNT(C867:H867)&lt;COUNTA(C867:H867),"금액에 글자가 있어요",IF(COUNTA(C867:H867)=0,"금액이 비었어요",IF(COUNTIF(C867:H867,"&lt;0")&gt;0,"금액이 0보다 작아요",IF(AND(L867&lt;&gt;"",OR(NOT(ISNUMBER(L867)),L867&lt;0,L867&lt;&gt;INT(N(L867)))),"손님 수를 확인하세요",""))))))))</f>
        <v/>
      </c>
      <c r="P867">
        <f>IF(I867="","",WEEKDAY(A867,2))</f>
        <v/>
      </c>
      <c r="Q867" s="19">
        <f>IF(I867="","",A867-WEEKDAY(A867,3))</f>
        <v/>
      </c>
    </row>
    <row r="868">
      <c r="A868" s="12" t="n"/>
      <c r="B868" s="13">
        <f>IF(ISNUMBER(A868),CHOOSE(WEEKDAY(A868),"일","월","화","수","목","금","토"),"")</f>
        <v/>
      </c>
      <c r="C868" s="14" t="n"/>
      <c r="D868" s="14" t="n"/>
      <c r="E868" s="14" t="n"/>
      <c r="F868" s="14" t="n"/>
      <c r="G868" s="14" t="n"/>
      <c r="H868" s="14" t="n"/>
      <c r="I868" s="15">
        <f>IF(OR(A868="",NOT(N868="")),"",SUM(C868:H868))</f>
        <v/>
      </c>
      <c r="J868" s="16">
        <f>IF(I868="","",SUM(C868:E868))</f>
        <v/>
      </c>
      <c r="K868" s="16">
        <f>IF(I868="","",SUM(F868:H868))</f>
        <v/>
      </c>
      <c r="L868" s="14" t="n"/>
      <c r="M868" s="17" t="n"/>
      <c r="N868" s="18">
        <f>IF(COUNTA(A868,C868:H868,L868)=0,"",IF(NOT(ISNUMBER(A868)),"날짜를 확인하세요",IF(A868&gt;TODAY(),"오늘 이후 날짜예요",IF(COUNTIF($A$6:$A$1505,A868)&gt;1,"같은 날짜가 또 있어요",IF(COUNT(C868:H868)&lt;COUNTA(C868:H868),"금액에 글자가 있어요",IF(COUNTA(C868:H868)=0,"금액이 비었어요",IF(COUNTIF(C868:H868,"&lt;0")&gt;0,"금액이 0보다 작아요",IF(AND(L868&lt;&gt;"",OR(NOT(ISNUMBER(L868)),L868&lt;0,L868&lt;&gt;INT(N(L868)))),"손님 수를 확인하세요",""))))))))</f>
        <v/>
      </c>
      <c r="P868">
        <f>IF(I868="","",WEEKDAY(A868,2))</f>
        <v/>
      </c>
      <c r="Q868" s="19">
        <f>IF(I868="","",A868-WEEKDAY(A868,3))</f>
        <v/>
      </c>
    </row>
    <row r="869">
      <c r="A869" s="12" t="n"/>
      <c r="B869" s="13">
        <f>IF(ISNUMBER(A869),CHOOSE(WEEKDAY(A869),"일","월","화","수","목","금","토"),"")</f>
        <v/>
      </c>
      <c r="C869" s="14" t="n"/>
      <c r="D869" s="14" t="n"/>
      <c r="E869" s="14" t="n"/>
      <c r="F869" s="14" t="n"/>
      <c r="G869" s="14" t="n"/>
      <c r="H869" s="14" t="n"/>
      <c r="I869" s="15">
        <f>IF(OR(A869="",NOT(N869="")),"",SUM(C869:H869))</f>
        <v/>
      </c>
      <c r="J869" s="16">
        <f>IF(I869="","",SUM(C869:E869))</f>
        <v/>
      </c>
      <c r="K869" s="16">
        <f>IF(I869="","",SUM(F869:H869))</f>
        <v/>
      </c>
      <c r="L869" s="14" t="n"/>
      <c r="M869" s="17" t="n"/>
      <c r="N869" s="18">
        <f>IF(COUNTA(A869,C869:H869,L869)=0,"",IF(NOT(ISNUMBER(A869)),"날짜를 확인하세요",IF(A869&gt;TODAY(),"오늘 이후 날짜예요",IF(COUNTIF($A$6:$A$1505,A869)&gt;1,"같은 날짜가 또 있어요",IF(COUNT(C869:H869)&lt;COUNTA(C869:H869),"금액에 글자가 있어요",IF(COUNTA(C869:H869)=0,"금액이 비었어요",IF(COUNTIF(C869:H869,"&lt;0")&gt;0,"금액이 0보다 작아요",IF(AND(L869&lt;&gt;"",OR(NOT(ISNUMBER(L869)),L869&lt;0,L869&lt;&gt;INT(N(L869)))),"손님 수를 확인하세요",""))))))))</f>
        <v/>
      </c>
      <c r="P869">
        <f>IF(I869="","",WEEKDAY(A869,2))</f>
        <v/>
      </c>
      <c r="Q869" s="19">
        <f>IF(I869="","",A869-WEEKDAY(A869,3))</f>
        <v/>
      </c>
    </row>
    <row r="870">
      <c r="A870" s="12" t="n"/>
      <c r="B870" s="13">
        <f>IF(ISNUMBER(A870),CHOOSE(WEEKDAY(A870),"일","월","화","수","목","금","토"),"")</f>
        <v/>
      </c>
      <c r="C870" s="14" t="n"/>
      <c r="D870" s="14" t="n"/>
      <c r="E870" s="14" t="n"/>
      <c r="F870" s="14" t="n"/>
      <c r="G870" s="14" t="n"/>
      <c r="H870" s="14" t="n"/>
      <c r="I870" s="15">
        <f>IF(OR(A870="",NOT(N870="")),"",SUM(C870:H870))</f>
        <v/>
      </c>
      <c r="J870" s="16">
        <f>IF(I870="","",SUM(C870:E870))</f>
        <v/>
      </c>
      <c r="K870" s="16">
        <f>IF(I870="","",SUM(F870:H870))</f>
        <v/>
      </c>
      <c r="L870" s="14" t="n"/>
      <c r="M870" s="17" t="n"/>
      <c r="N870" s="18">
        <f>IF(COUNTA(A870,C870:H870,L870)=0,"",IF(NOT(ISNUMBER(A870)),"날짜를 확인하세요",IF(A870&gt;TODAY(),"오늘 이후 날짜예요",IF(COUNTIF($A$6:$A$1505,A870)&gt;1,"같은 날짜가 또 있어요",IF(COUNT(C870:H870)&lt;COUNTA(C870:H870),"금액에 글자가 있어요",IF(COUNTA(C870:H870)=0,"금액이 비었어요",IF(COUNTIF(C870:H870,"&lt;0")&gt;0,"금액이 0보다 작아요",IF(AND(L870&lt;&gt;"",OR(NOT(ISNUMBER(L870)),L870&lt;0,L870&lt;&gt;INT(N(L870)))),"손님 수를 확인하세요",""))))))))</f>
        <v/>
      </c>
      <c r="P870">
        <f>IF(I870="","",WEEKDAY(A870,2))</f>
        <v/>
      </c>
      <c r="Q870" s="19">
        <f>IF(I870="","",A870-WEEKDAY(A870,3))</f>
        <v/>
      </c>
    </row>
    <row r="871">
      <c r="A871" s="12" t="n"/>
      <c r="B871" s="13">
        <f>IF(ISNUMBER(A871),CHOOSE(WEEKDAY(A871),"일","월","화","수","목","금","토"),"")</f>
        <v/>
      </c>
      <c r="C871" s="14" t="n"/>
      <c r="D871" s="14" t="n"/>
      <c r="E871" s="14" t="n"/>
      <c r="F871" s="14" t="n"/>
      <c r="G871" s="14" t="n"/>
      <c r="H871" s="14" t="n"/>
      <c r="I871" s="15">
        <f>IF(OR(A871="",NOT(N871="")),"",SUM(C871:H871))</f>
        <v/>
      </c>
      <c r="J871" s="16">
        <f>IF(I871="","",SUM(C871:E871))</f>
        <v/>
      </c>
      <c r="K871" s="16">
        <f>IF(I871="","",SUM(F871:H871))</f>
        <v/>
      </c>
      <c r="L871" s="14" t="n"/>
      <c r="M871" s="17" t="n"/>
      <c r="N871" s="18">
        <f>IF(COUNTA(A871,C871:H871,L871)=0,"",IF(NOT(ISNUMBER(A871)),"날짜를 확인하세요",IF(A871&gt;TODAY(),"오늘 이후 날짜예요",IF(COUNTIF($A$6:$A$1505,A871)&gt;1,"같은 날짜가 또 있어요",IF(COUNT(C871:H871)&lt;COUNTA(C871:H871),"금액에 글자가 있어요",IF(COUNTA(C871:H871)=0,"금액이 비었어요",IF(COUNTIF(C871:H871,"&lt;0")&gt;0,"금액이 0보다 작아요",IF(AND(L871&lt;&gt;"",OR(NOT(ISNUMBER(L871)),L871&lt;0,L871&lt;&gt;INT(N(L871)))),"손님 수를 확인하세요",""))))))))</f>
        <v/>
      </c>
      <c r="P871">
        <f>IF(I871="","",WEEKDAY(A871,2))</f>
        <v/>
      </c>
      <c r="Q871" s="19">
        <f>IF(I871="","",A871-WEEKDAY(A871,3))</f>
        <v/>
      </c>
    </row>
    <row r="872">
      <c r="A872" s="12" t="n"/>
      <c r="B872" s="13">
        <f>IF(ISNUMBER(A872),CHOOSE(WEEKDAY(A872),"일","월","화","수","목","금","토"),"")</f>
        <v/>
      </c>
      <c r="C872" s="14" t="n"/>
      <c r="D872" s="14" t="n"/>
      <c r="E872" s="14" t="n"/>
      <c r="F872" s="14" t="n"/>
      <c r="G872" s="14" t="n"/>
      <c r="H872" s="14" t="n"/>
      <c r="I872" s="15">
        <f>IF(OR(A872="",NOT(N872="")),"",SUM(C872:H872))</f>
        <v/>
      </c>
      <c r="J872" s="16">
        <f>IF(I872="","",SUM(C872:E872))</f>
        <v/>
      </c>
      <c r="K872" s="16">
        <f>IF(I872="","",SUM(F872:H872))</f>
        <v/>
      </c>
      <c r="L872" s="14" t="n"/>
      <c r="M872" s="17" t="n"/>
      <c r="N872" s="18">
        <f>IF(COUNTA(A872,C872:H872,L872)=0,"",IF(NOT(ISNUMBER(A872)),"날짜를 확인하세요",IF(A872&gt;TODAY(),"오늘 이후 날짜예요",IF(COUNTIF($A$6:$A$1505,A872)&gt;1,"같은 날짜가 또 있어요",IF(COUNT(C872:H872)&lt;COUNTA(C872:H872),"금액에 글자가 있어요",IF(COUNTA(C872:H872)=0,"금액이 비었어요",IF(COUNTIF(C872:H872,"&lt;0")&gt;0,"금액이 0보다 작아요",IF(AND(L872&lt;&gt;"",OR(NOT(ISNUMBER(L872)),L872&lt;0,L872&lt;&gt;INT(N(L872)))),"손님 수를 확인하세요",""))))))))</f>
        <v/>
      </c>
      <c r="P872">
        <f>IF(I872="","",WEEKDAY(A872,2))</f>
        <v/>
      </c>
      <c r="Q872" s="19">
        <f>IF(I872="","",A872-WEEKDAY(A872,3))</f>
        <v/>
      </c>
    </row>
    <row r="873">
      <c r="A873" s="12" t="n"/>
      <c r="B873" s="13">
        <f>IF(ISNUMBER(A873),CHOOSE(WEEKDAY(A873),"일","월","화","수","목","금","토"),"")</f>
        <v/>
      </c>
      <c r="C873" s="14" t="n"/>
      <c r="D873" s="14" t="n"/>
      <c r="E873" s="14" t="n"/>
      <c r="F873" s="14" t="n"/>
      <c r="G873" s="14" t="n"/>
      <c r="H873" s="14" t="n"/>
      <c r="I873" s="15">
        <f>IF(OR(A873="",NOT(N873="")),"",SUM(C873:H873))</f>
        <v/>
      </c>
      <c r="J873" s="16">
        <f>IF(I873="","",SUM(C873:E873))</f>
        <v/>
      </c>
      <c r="K873" s="16">
        <f>IF(I873="","",SUM(F873:H873))</f>
        <v/>
      </c>
      <c r="L873" s="14" t="n"/>
      <c r="M873" s="17" t="n"/>
      <c r="N873" s="18">
        <f>IF(COUNTA(A873,C873:H873,L873)=0,"",IF(NOT(ISNUMBER(A873)),"날짜를 확인하세요",IF(A873&gt;TODAY(),"오늘 이후 날짜예요",IF(COUNTIF($A$6:$A$1505,A873)&gt;1,"같은 날짜가 또 있어요",IF(COUNT(C873:H873)&lt;COUNTA(C873:H873),"금액에 글자가 있어요",IF(COUNTA(C873:H873)=0,"금액이 비었어요",IF(COUNTIF(C873:H873,"&lt;0")&gt;0,"금액이 0보다 작아요",IF(AND(L873&lt;&gt;"",OR(NOT(ISNUMBER(L873)),L873&lt;0,L873&lt;&gt;INT(N(L873)))),"손님 수를 확인하세요",""))))))))</f>
        <v/>
      </c>
      <c r="P873">
        <f>IF(I873="","",WEEKDAY(A873,2))</f>
        <v/>
      </c>
      <c r="Q873" s="19">
        <f>IF(I873="","",A873-WEEKDAY(A873,3))</f>
        <v/>
      </c>
    </row>
    <row r="874">
      <c r="A874" s="12" t="n"/>
      <c r="B874" s="13">
        <f>IF(ISNUMBER(A874),CHOOSE(WEEKDAY(A874),"일","월","화","수","목","금","토"),"")</f>
        <v/>
      </c>
      <c r="C874" s="14" t="n"/>
      <c r="D874" s="14" t="n"/>
      <c r="E874" s="14" t="n"/>
      <c r="F874" s="14" t="n"/>
      <c r="G874" s="14" t="n"/>
      <c r="H874" s="14" t="n"/>
      <c r="I874" s="15">
        <f>IF(OR(A874="",NOT(N874="")),"",SUM(C874:H874))</f>
        <v/>
      </c>
      <c r="J874" s="16">
        <f>IF(I874="","",SUM(C874:E874))</f>
        <v/>
      </c>
      <c r="K874" s="16">
        <f>IF(I874="","",SUM(F874:H874))</f>
        <v/>
      </c>
      <c r="L874" s="14" t="n"/>
      <c r="M874" s="17" t="n"/>
      <c r="N874" s="18">
        <f>IF(COUNTA(A874,C874:H874,L874)=0,"",IF(NOT(ISNUMBER(A874)),"날짜를 확인하세요",IF(A874&gt;TODAY(),"오늘 이후 날짜예요",IF(COUNTIF($A$6:$A$1505,A874)&gt;1,"같은 날짜가 또 있어요",IF(COUNT(C874:H874)&lt;COUNTA(C874:H874),"금액에 글자가 있어요",IF(COUNTA(C874:H874)=0,"금액이 비었어요",IF(COUNTIF(C874:H874,"&lt;0")&gt;0,"금액이 0보다 작아요",IF(AND(L874&lt;&gt;"",OR(NOT(ISNUMBER(L874)),L874&lt;0,L874&lt;&gt;INT(N(L874)))),"손님 수를 확인하세요",""))))))))</f>
        <v/>
      </c>
      <c r="P874">
        <f>IF(I874="","",WEEKDAY(A874,2))</f>
        <v/>
      </c>
      <c r="Q874" s="19">
        <f>IF(I874="","",A874-WEEKDAY(A874,3))</f>
        <v/>
      </c>
    </row>
    <row r="875">
      <c r="A875" s="12" t="n"/>
      <c r="B875" s="13">
        <f>IF(ISNUMBER(A875),CHOOSE(WEEKDAY(A875),"일","월","화","수","목","금","토"),"")</f>
        <v/>
      </c>
      <c r="C875" s="14" t="n"/>
      <c r="D875" s="14" t="n"/>
      <c r="E875" s="14" t="n"/>
      <c r="F875" s="14" t="n"/>
      <c r="G875" s="14" t="n"/>
      <c r="H875" s="14" t="n"/>
      <c r="I875" s="15">
        <f>IF(OR(A875="",NOT(N875="")),"",SUM(C875:H875))</f>
        <v/>
      </c>
      <c r="J875" s="16">
        <f>IF(I875="","",SUM(C875:E875))</f>
        <v/>
      </c>
      <c r="K875" s="16">
        <f>IF(I875="","",SUM(F875:H875))</f>
        <v/>
      </c>
      <c r="L875" s="14" t="n"/>
      <c r="M875" s="17" t="n"/>
      <c r="N875" s="18">
        <f>IF(COUNTA(A875,C875:H875,L875)=0,"",IF(NOT(ISNUMBER(A875)),"날짜를 확인하세요",IF(A875&gt;TODAY(),"오늘 이후 날짜예요",IF(COUNTIF($A$6:$A$1505,A875)&gt;1,"같은 날짜가 또 있어요",IF(COUNT(C875:H875)&lt;COUNTA(C875:H875),"금액에 글자가 있어요",IF(COUNTA(C875:H875)=0,"금액이 비었어요",IF(COUNTIF(C875:H875,"&lt;0")&gt;0,"금액이 0보다 작아요",IF(AND(L875&lt;&gt;"",OR(NOT(ISNUMBER(L875)),L875&lt;0,L875&lt;&gt;INT(N(L875)))),"손님 수를 확인하세요",""))))))))</f>
        <v/>
      </c>
      <c r="P875">
        <f>IF(I875="","",WEEKDAY(A875,2))</f>
        <v/>
      </c>
      <c r="Q875" s="19">
        <f>IF(I875="","",A875-WEEKDAY(A875,3))</f>
        <v/>
      </c>
    </row>
    <row r="876">
      <c r="A876" s="12" t="n"/>
      <c r="B876" s="13">
        <f>IF(ISNUMBER(A876),CHOOSE(WEEKDAY(A876),"일","월","화","수","목","금","토"),"")</f>
        <v/>
      </c>
      <c r="C876" s="14" t="n"/>
      <c r="D876" s="14" t="n"/>
      <c r="E876" s="14" t="n"/>
      <c r="F876" s="14" t="n"/>
      <c r="G876" s="14" t="n"/>
      <c r="H876" s="14" t="n"/>
      <c r="I876" s="15">
        <f>IF(OR(A876="",NOT(N876="")),"",SUM(C876:H876))</f>
        <v/>
      </c>
      <c r="J876" s="16">
        <f>IF(I876="","",SUM(C876:E876))</f>
        <v/>
      </c>
      <c r="K876" s="16">
        <f>IF(I876="","",SUM(F876:H876))</f>
        <v/>
      </c>
      <c r="L876" s="14" t="n"/>
      <c r="M876" s="17" t="n"/>
      <c r="N876" s="18">
        <f>IF(COUNTA(A876,C876:H876,L876)=0,"",IF(NOT(ISNUMBER(A876)),"날짜를 확인하세요",IF(A876&gt;TODAY(),"오늘 이후 날짜예요",IF(COUNTIF($A$6:$A$1505,A876)&gt;1,"같은 날짜가 또 있어요",IF(COUNT(C876:H876)&lt;COUNTA(C876:H876),"금액에 글자가 있어요",IF(COUNTA(C876:H876)=0,"금액이 비었어요",IF(COUNTIF(C876:H876,"&lt;0")&gt;0,"금액이 0보다 작아요",IF(AND(L876&lt;&gt;"",OR(NOT(ISNUMBER(L876)),L876&lt;0,L876&lt;&gt;INT(N(L876)))),"손님 수를 확인하세요",""))))))))</f>
        <v/>
      </c>
      <c r="P876">
        <f>IF(I876="","",WEEKDAY(A876,2))</f>
        <v/>
      </c>
      <c r="Q876" s="19">
        <f>IF(I876="","",A876-WEEKDAY(A876,3))</f>
        <v/>
      </c>
    </row>
    <row r="877">
      <c r="A877" s="12" t="n"/>
      <c r="B877" s="13">
        <f>IF(ISNUMBER(A877),CHOOSE(WEEKDAY(A877),"일","월","화","수","목","금","토"),"")</f>
        <v/>
      </c>
      <c r="C877" s="14" t="n"/>
      <c r="D877" s="14" t="n"/>
      <c r="E877" s="14" t="n"/>
      <c r="F877" s="14" t="n"/>
      <c r="G877" s="14" t="n"/>
      <c r="H877" s="14" t="n"/>
      <c r="I877" s="15">
        <f>IF(OR(A877="",NOT(N877="")),"",SUM(C877:H877))</f>
        <v/>
      </c>
      <c r="J877" s="16">
        <f>IF(I877="","",SUM(C877:E877))</f>
        <v/>
      </c>
      <c r="K877" s="16">
        <f>IF(I877="","",SUM(F877:H877))</f>
        <v/>
      </c>
      <c r="L877" s="14" t="n"/>
      <c r="M877" s="17" t="n"/>
      <c r="N877" s="18">
        <f>IF(COUNTA(A877,C877:H877,L877)=0,"",IF(NOT(ISNUMBER(A877)),"날짜를 확인하세요",IF(A877&gt;TODAY(),"오늘 이후 날짜예요",IF(COUNTIF($A$6:$A$1505,A877)&gt;1,"같은 날짜가 또 있어요",IF(COUNT(C877:H877)&lt;COUNTA(C877:H877),"금액에 글자가 있어요",IF(COUNTA(C877:H877)=0,"금액이 비었어요",IF(COUNTIF(C877:H877,"&lt;0")&gt;0,"금액이 0보다 작아요",IF(AND(L877&lt;&gt;"",OR(NOT(ISNUMBER(L877)),L877&lt;0,L877&lt;&gt;INT(N(L877)))),"손님 수를 확인하세요",""))))))))</f>
        <v/>
      </c>
      <c r="P877">
        <f>IF(I877="","",WEEKDAY(A877,2))</f>
        <v/>
      </c>
      <c r="Q877" s="19">
        <f>IF(I877="","",A877-WEEKDAY(A877,3))</f>
        <v/>
      </c>
    </row>
    <row r="878">
      <c r="A878" s="12" t="n"/>
      <c r="B878" s="13">
        <f>IF(ISNUMBER(A878),CHOOSE(WEEKDAY(A878),"일","월","화","수","목","금","토"),"")</f>
        <v/>
      </c>
      <c r="C878" s="14" t="n"/>
      <c r="D878" s="14" t="n"/>
      <c r="E878" s="14" t="n"/>
      <c r="F878" s="14" t="n"/>
      <c r="G878" s="14" t="n"/>
      <c r="H878" s="14" t="n"/>
      <c r="I878" s="15">
        <f>IF(OR(A878="",NOT(N878="")),"",SUM(C878:H878))</f>
        <v/>
      </c>
      <c r="J878" s="16">
        <f>IF(I878="","",SUM(C878:E878))</f>
        <v/>
      </c>
      <c r="K878" s="16">
        <f>IF(I878="","",SUM(F878:H878))</f>
        <v/>
      </c>
      <c r="L878" s="14" t="n"/>
      <c r="M878" s="17" t="n"/>
      <c r="N878" s="18">
        <f>IF(COUNTA(A878,C878:H878,L878)=0,"",IF(NOT(ISNUMBER(A878)),"날짜를 확인하세요",IF(A878&gt;TODAY(),"오늘 이후 날짜예요",IF(COUNTIF($A$6:$A$1505,A878)&gt;1,"같은 날짜가 또 있어요",IF(COUNT(C878:H878)&lt;COUNTA(C878:H878),"금액에 글자가 있어요",IF(COUNTA(C878:H878)=0,"금액이 비었어요",IF(COUNTIF(C878:H878,"&lt;0")&gt;0,"금액이 0보다 작아요",IF(AND(L878&lt;&gt;"",OR(NOT(ISNUMBER(L878)),L878&lt;0,L878&lt;&gt;INT(N(L878)))),"손님 수를 확인하세요",""))))))))</f>
        <v/>
      </c>
      <c r="P878">
        <f>IF(I878="","",WEEKDAY(A878,2))</f>
        <v/>
      </c>
      <c r="Q878" s="19">
        <f>IF(I878="","",A878-WEEKDAY(A878,3))</f>
        <v/>
      </c>
    </row>
    <row r="879">
      <c r="A879" s="12" t="n"/>
      <c r="B879" s="13">
        <f>IF(ISNUMBER(A879),CHOOSE(WEEKDAY(A879),"일","월","화","수","목","금","토"),"")</f>
        <v/>
      </c>
      <c r="C879" s="14" t="n"/>
      <c r="D879" s="14" t="n"/>
      <c r="E879" s="14" t="n"/>
      <c r="F879" s="14" t="n"/>
      <c r="G879" s="14" t="n"/>
      <c r="H879" s="14" t="n"/>
      <c r="I879" s="15">
        <f>IF(OR(A879="",NOT(N879="")),"",SUM(C879:H879))</f>
        <v/>
      </c>
      <c r="J879" s="16">
        <f>IF(I879="","",SUM(C879:E879))</f>
        <v/>
      </c>
      <c r="K879" s="16">
        <f>IF(I879="","",SUM(F879:H879))</f>
        <v/>
      </c>
      <c r="L879" s="14" t="n"/>
      <c r="M879" s="17" t="n"/>
      <c r="N879" s="18">
        <f>IF(COUNTA(A879,C879:H879,L879)=0,"",IF(NOT(ISNUMBER(A879)),"날짜를 확인하세요",IF(A879&gt;TODAY(),"오늘 이후 날짜예요",IF(COUNTIF($A$6:$A$1505,A879)&gt;1,"같은 날짜가 또 있어요",IF(COUNT(C879:H879)&lt;COUNTA(C879:H879),"금액에 글자가 있어요",IF(COUNTA(C879:H879)=0,"금액이 비었어요",IF(COUNTIF(C879:H879,"&lt;0")&gt;0,"금액이 0보다 작아요",IF(AND(L879&lt;&gt;"",OR(NOT(ISNUMBER(L879)),L879&lt;0,L879&lt;&gt;INT(N(L879)))),"손님 수를 확인하세요",""))))))))</f>
        <v/>
      </c>
      <c r="P879">
        <f>IF(I879="","",WEEKDAY(A879,2))</f>
        <v/>
      </c>
      <c r="Q879" s="19">
        <f>IF(I879="","",A879-WEEKDAY(A879,3))</f>
        <v/>
      </c>
    </row>
    <row r="880">
      <c r="A880" s="12" t="n"/>
      <c r="B880" s="13">
        <f>IF(ISNUMBER(A880),CHOOSE(WEEKDAY(A880),"일","월","화","수","목","금","토"),"")</f>
        <v/>
      </c>
      <c r="C880" s="14" t="n"/>
      <c r="D880" s="14" t="n"/>
      <c r="E880" s="14" t="n"/>
      <c r="F880" s="14" t="n"/>
      <c r="G880" s="14" t="n"/>
      <c r="H880" s="14" t="n"/>
      <c r="I880" s="15">
        <f>IF(OR(A880="",NOT(N880="")),"",SUM(C880:H880))</f>
        <v/>
      </c>
      <c r="J880" s="16">
        <f>IF(I880="","",SUM(C880:E880))</f>
        <v/>
      </c>
      <c r="K880" s="16">
        <f>IF(I880="","",SUM(F880:H880))</f>
        <v/>
      </c>
      <c r="L880" s="14" t="n"/>
      <c r="M880" s="17" t="n"/>
      <c r="N880" s="18">
        <f>IF(COUNTA(A880,C880:H880,L880)=0,"",IF(NOT(ISNUMBER(A880)),"날짜를 확인하세요",IF(A880&gt;TODAY(),"오늘 이후 날짜예요",IF(COUNTIF($A$6:$A$1505,A880)&gt;1,"같은 날짜가 또 있어요",IF(COUNT(C880:H880)&lt;COUNTA(C880:H880),"금액에 글자가 있어요",IF(COUNTA(C880:H880)=0,"금액이 비었어요",IF(COUNTIF(C880:H880,"&lt;0")&gt;0,"금액이 0보다 작아요",IF(AND(L880&lt;&gt;"",OR(NOT(ISNUMBER(L880)),L880&lt;0,L880&lt;&gt;INT(N(L880)))),"손님 수를 확인하세요",""))))))))</f>
        <v/>
      </c>
      <c r="P880">
        <f>IF(I880="","",WEEKDAY(A880,2))</f>
        <v/>
      </c>
      <c r="Q880" s="19">
        <f>IF(I880="","",A880-WEEKDAY(A880,3))</f>
        <v/>
      </c>
    </row>
    <row r="881">
      <c r="A881" s="12" t="n"/>
      <c r="B881" s="13">
        <f>IF(ISNUMBER(A881),CHOOSE(WEEKDAY(A881),"일","월","화","수","목","금","토"),"")</f>
        <v/>
      </c>
      <c r="C881" s="14" t="n"/>
      <c r="D881" s="14" t="n"/>
      <c r="E881" s="14" t="n"/>
      <c r="F881" s="14" t="n"/>
      <c r="G881" s="14" t="n"/>
      <c r="H881" s="14" t="n"/>
      <c r="I881" s="15">
        <f>IF(OR(A881="",NOT(N881="")),"",SUM(C881:H881))</f>
        <v/>
      </c>
      <c r="J881" s="16">
        <f>IF(I881="","",SUM(C881:E881))</f>
        <v/>
      </c>
      <c r="K881" s="16">
        <f>IF(I881="","",SUM(F881:H881))</f>
        <v/>
      </c>
      <c r="L881" s="14" t="n"/>
      <c r="M881" s="17" t="n"/>
      <c r="N881" s="18">
        <f>IF(COUNTA(A881,C881:H881,L881)=0,"",IF(NOT(ISNUMBER(A881)),"날짜를 확인하세요",IF(A881&gt;TODAY(),"오늘 이후 날짜예요",IF(COUNTIF($A$6:$A$1505,A881)&gt;1,"같은 날짜가 또 있어요",IF(COUNT(C881:H881)&lt;COUNTA(C881:H881),"금액에 글자가 있어요",IF(COUNTA(C881:H881)=0,"금액이 비었어요",IF(COUNTIF(C881:H881,"&lt;0")&gt;0,"금액이 0보다 작아요",IF(AND(L881&lt;&gt;"",OR(NOT(ISNUMBER(L881)),L881&lt;0,L881&lt;&gt;INT(N(L881)))),"손님 수를 확인하세요",""))))))))</f>
        <v/>
      </c>
      <c r="P881">
        <f>IF(I881="","",WEEKDAY(A881,2))</f>
        <v/>
      </c>
      <c r="Q881" s="19">
        <f>IF(I881="","",A881-WEEKDAY(A881,3))</f>
        <v/>
      </c>
    </row>
    <row r="882">
      <c r="A882" s="12" t="n"/>
      <c r="B882" s="13">
        <f>IF(ISNUMBER(A882),CHOOSE(WEEKDAY(A882),"일","월","화","수","목","금","토"),"")</f>
        <v/>
      </c>
      <c r="C882" s="14" t="n"/>
      <c r="D882" s="14" t="n"/>
      <c r="E882" s="14" t="n"/>
      <c r="F882" s="14" t="n"/>
      <c r="G882" s="14" t="n"/>
      <c r="H882" s="14" t="n"/>
      <c r="I882" s="15">
        <f>IF(OR(A882="",NOT(N882="")),"",SUM(C882:H882))</f>
        <v/>
      </c>
      <c r="J882" s="16">
        <f>IF(I882="","",SUM(C882:E882))</f>
        <v/>
      </c>
      <c r="K882" s="16">
        <f>IF(I882="","",SUM(F882:H882))</f>
        <v/>
      </c>
      <c r="L882" s="14" t="n"/>
      <c r="M882" s="17" t="n"/>
      <c r="N882" s="18">
        <f>IF(COUNTA(A882,C882:H882,L882)=0,"",IF(NOT(ISNUMBER(A882)),"날짜를 확인하세요",IF(A882&gt;TODAY(),"오늘 이후 날짜예요",IF(COUNTIF($A$6:$A$1505,A882)&gt;1,"같은 날짜가 또 있어요",IF(COUNT(C882:H882)&lt;COUNTA(C882:H882),"금액에 글자가 있어요",IF(COUNTA(C882:H882)=0,"금액이 비었어요",IF(COUNTIF(C882:H882,"&lt;0")&gt;0,"금액이 0보다 작아요",IF(AND(L882&lt;&gt;"",OR(NOT(ISNUMBER(L882)),L882&lt;0,L882&lt;&gt;INT(N(L882)))),"손님 수를 확인하세요",""))))))))</f>
        <v/>
      </c>
      <c r="P882">
        <f>IF(I882="","",WEEKDAY(A882,2))</f>
        <v/>
      </c>
      <c r="Q882" s="19">
        <f>IF(I882="","",A882-WEEKDAY(A882,3))</f>
        <v/>
      </c>
    </row>
    <row r="883">
      <c r="A883" s="12" t="n"/>
      <c r="B883" s="13">
        <f>IF(ISNUMBER(A883),CHOOSE(WEEKDAY(A883),"일","월","화","수","목","금","토"),"")</f>
        <v/>
      </c>
      <c r="C883" s="14" t="n"/>
      <c r="D883" s="14" t="n"/>
      <c r="E883" s="14" t="n"/>
      <c r="F883" s="14" t="n"/>
      <c r="G883" s="14" t="n"/>
      <c r="H883" s="14" t="n"/>
      <c r="I883" s="15">
        <f>IF(OR(A883="",NOT(N883="")),"",SUM(C883:H883))</f>
        <v/>
      </c>
      <c r="J883" s="16">
        <f>IF(I883="","",SUM(C883:E883))</f>
        <v/>
      </c>
      <c r="K883" s="16">
        <f>IF(I883="","",SUM(F883:H883))</f>
        <v/>
      </c>
      <c r="L883" s="14" t="n"/>
      <c r="M883" s="17" t="n"/>
      <c r="N883" s="18">
        <f>IF(COUNTA(A883,C883:H883,L883)=0,"",IF(NOT(ISNUMBER(A883)),"날짜를 확인하세요",IF(A883&gt;TODAY(),"오늘 이후 날짜예요",IF(COUNTIF($A$6:$A$1505,A883)&gt;1,"같은 날짜가 또 있어요",IF(COUNT(C883:H883)&lt;COUNTA(C883:H883),"금액에 글자가 있어요",IF(COUNTA(C883:H883)=0,"금액이 비었어요",IF(COUNTIF(C883:H883,"&lt;0")&gt;0,"금액이 0보다 작아요",IF(AND(L883&lt;&gt;"",OR(NOT(ISNUMBER(L883)),L883&lt;0,L883&lt;&gt;INT(N(L883)))),"손님 수를 확인하세요",""))))))))</f>
        <v/>
      </c>
      <c r="P883">
        <f>IF(I883="","",WEEKDAY(A883,2))</f>
        <v/>
      </c>
      <c r="Q883" s="19">
        <f>IF(I883="","",A883-WEEKDAY(A883,3))</f>
        <v/>
      </c>
    </row>
    <row r="884">
      <c r="A884" s="12" t="n"/>
      <c r="B884" s="13">
        <f>IF(ISNUMBER(A884),CHOOSE(WEEKDAY(A884),"일","월","화","수","목","금","토"),"")</f>
        <v/>
      </c>
      <c r="C884" s="14" t="n"/>
      <c r="D884" s="14" t="n"/>
      <c r="E884" s="14" t="n"/>
      <c r="F884" s="14" t="n"/>
      <c r="G884" s="14" t="n"/>
      <c r="H884" s="14" t="n"/>
      <c r="I884" s="15">
        <f>IF(OR(A884="",NOT(N884="")),"",SUM(C884:H884))</f>
        <v/>
      </c>
      <c r="J884" s="16">
        <f>IF(I884="","",SUM(C884:E884))</f>
        <v/>
      </c>
      <c r="K884" s="16">
        <f>IF(I884="","",SUM(F884:H884))</f>
        <v/>
      </c>
      <c r="L884" s="14" t="n"/>
      <c r="M884" s="17" t="n"/>
      <c r="N884" s="18">
        <f>IF(COUNTA(A884,C884:H884,L884)=0,"",IF(NOT(ISNUMBER(A884)),"날짜를 확인하세요",IF(A884&gt;TODAY(),"오늘 이후 날짜예요",IF(COUNTIF($A$6:$A$1505,A884)&gt;1,"같은 날짜가 또 있어요",IF(COUNT(C884:H884)&lt;COUNTA(C884:H884),"금액에 글자가 있어요",IF(COUNTA(C884:H884)=0,"금액이 비었어요",IF(COUNTIF(C884:H884,"&lt;0")&gt;0,"금액이 0보다 작아요",IF(AND(L884&lt;&gt;"",OR(NOT(ISNUMBER(L884)),L884&lt;0,L884&lt;&gt;INT(N(L884)))),"손님 수를 확인하세요",""))))))))</f>
        <v/>
      </c>
      <c r="P884">
        <f>IF(I884="","",WEEKDAY(A884,2))</f>
        <v/>
      </c>
      <c r="Q884" s="19">
        <f>IF(I884="","",A884-WEEKDAY(A884,3))</f>
        <v/>
      </c>
    </row>
    <row r="885">
      <c r="A885" s="12" t="n"/>
      <c r="B885" s="13">
        <f>IF(ISNUMBER(A885),CHOOSE(WEEKDAY(A885),"일","월","화","수","목","금","토"),"")</f>
        <v/>
      </c>
      <c r="C885" s="14" t="n"/>
      <c r="D885" s="14" t="n"/>
      <c r="E885" s="14" t="n"/>
      <c r="F885" s="14" t="n"/>
      <c r="G885" s="14" t="n"/>
      <c r="H885" s="14" t="n"/>
      <c r="I885" s="15">
        <f>IF(OR(A885="",NOT(N885="")),"",SUM(C885:H885))</f>
        <v/>
      </c>
      <c r="J885" s="16">
        <f>IF(I885="","",SUM(C885:E885))</f>
        <v/>
      </c>
      <c r="K885" s="16">
        <f>IF(I885="","",SUM(F885:H885))</f>
        <v/>
      </c>
      <c r="L885" s="14" t="n"/>
      <c r="M885" s="17" t="n"/>
      <c r="N885" s="18">
        <f>IF(COUNTA(A885,C885:H885,L885)=0,"",IF(NOT(ISNUMBER(A885)),"날짜를 확인하세요",IF(A885&gt;TODAY(),"오늘 이후 날짜예요",IF(COUNTIF($A$6:$A$1505,A885)&gt;1,"같은 날짜가 또 있어요",IF(COUNT(C885:H885)&lt;COUNTA(C885:H885),"금액에 글자가 있어요",IF(COUNTA(C885:H885)=0,"금액이 비었어요",IF(COUNTIF(C885:H885,"&lt;0")&gt;0,"금액이 0보다 작아요",IF(AND(L885&lt;&gt;"",OR(NOT(ISNUMBER(L885)),L885&lt;0,L885&lt;&gt;INT(N(L885)))),"손님 수를 확인하세요",""))))))))</f>
        <v/>
      </c>
      <c r="P885">
        <f>IF(I885="","",WEEKDAY(A885,2))</f>
        <v/>
      </c>
      <c r="Q885" s="19">
        <f>IF(I885="","",A885-WEEKDAY(A885,3))</f>
        <v/>
      </c>
    </row>
    <row r="886">
      <c r="A886" s="12" t="n"/>
      <c r="B886" s="13">
        <f>IF(ISNUMBER(A886),CHOOSE(WEEKDAY(A886),"일","월","화","수","목","금","토"),"")</f>
        <v/>
      </c>
      <c r="C886" s="14" t="n"/>
      <c r="D886" s="14" t="n"/>
      <c r="E886" s="14" t="n"/>
      <c r="F886" s="14" t="n"/>
      <c r="G886" s="14" t="n"/>
      <c r="H886" s="14" t="n"/>
      <c r="I886" s="15">
        <f>IF(OR(A886="",NOT(N886="")),"",SUM(C886:H886))</f>
        <v/>
      </c>
      <c r="J886" s="16">
        <f>IF(I886="","",SUM(C886:E886))</f>
        <v/>
      </c>
      <c r="K886" s="16">
        <f>IF(I886="","",SUM(F886:H886))</f>
        <v/>
      </c>
      <c r="L886" s="14" t="n"/>
      <c r="M886" s="17" t="n"/>
      <c r="N886" s="18">
        <f>IF(COUNTA(A886,C886:H886,L886)=0,"",IF(NOT(ISNUMBER(A886)),"날짜를 확인하세요",IF(A886&gt;TODAY(),"오늘 이후 날짜예요",IF(COUNTIF($A$6:$A$1505,A886)&gt;1,"같은 날짜가 또 있어요",IF(COUNT(C886:H886)&lt;COUNTA(C886:H886),"금액에 글자가 있어요",IF(COUNTA(C886:H886)=0,"금액이 비었어요",IF(COUNTIF(C886:H886,"&lt;0")&gt;0,"금액이 0보다 작아요",IF(AND(L886&lt;&gt;"",OR(NOT(ISNUMBER(L886)),L886&lt;0,L886&lt;&gt;INT(N(L886)))),"손님 수를 확인하세요",""))))))))</f>
        <v/>
      </c>
      <c r="P886">
        <f>IF(I886="","",WEEKDAY(A886,2))</f>
        <v/>
      </c>
      <c r="Q886" s="19">
        <f>IF(I886="","",A886-WEEKDAY(A886,3))</f>
        <v/>
      </c>
    </row>
    <row r="887">
      <c r="A887" s="12" t="n"/>
      <c r="B887" s="13">
        <f>IF(ISNUMBER(A887),CHOOSE(WEEKDAY(A887),"일","월","화","수","목","금","토"),"")</f>
        <v/>
      </c>
      <c r="C887" s="14" t="n"/>
      <c r="D887" s="14" t="n"/>
      <c r="E887" s="14" t="n"/>
      <c r="F887" s="14" t="n"/>
      <c r="G887" s="14" t="n"/>
      <c r="H887" s="14" t="n"/>
      <c r="I887" s="15">
        <f>IF(OR(A887="",NOT(N887="")),"",SUM(C887:H887))</f>
        <v/>
      </c>
      <c r="J887" s="16">
        <f>IF(I887="","",SUM(C887:E887))</f>
        <v/>
      </c>
      <c r="K887" s="16">
        <f>IF(I887="","",SUM(F887:H887))</f>
        <v/>
      </c>
      <c r="L887" s="14" t="n"/>
      <c r="M887" s="17" t="n"/>
      <c r="N887" s="18">
        <f>IF(COUNTA(A887,C887:H887,L887)=0,"",IF(NOT(ISNUMBER(A887)),"날짜를 확인하세요",IF(A887&gt;TODAY(),"오늘 이후 날짜예요",IF(COUNTIF($A$6:$A$1505,A887)&gt;1,"같은 날짜가 또 있어요",IF(COUNT(C887:H887)&lt;COUNTA(C887:H887),"금액에 글자가 있어요",IF(COUNTA(C887:H887)=0,"금액이 비었어요",IF(COUNTIF(C887:H887,"&lt;0")&gt;0,"금액이 0보다 작아요",IF(AND(L887&lt;&gt;"",OR(NOT(ISNUMBER(L887)),L887&lt;0,L887&lt;&gt;INT(N(L887)))),"손님 수를 확인하세요",""))))))))</f>
        <v/>
      </c>
      <c r="P887">
        <f>IF(I887="","",WEEKDAY(A887,2))</f>
        <v/>
      </c>
      <c r="Q887" s="19">
        <f>IF(I887="","",A887-WEEKDAY(A887,3))</f>
        <v/>
      </c>
    </row>
    <row r="888">
      <c r="A888" s="12" t="n"/>
      <c r="B888" s="13">
        <f>IF(ISNUMBER(A888),CHOOSE(WEEKDAY(A888),"일","월","화","수","목","금","토"),"")</f>
        <v/>
      </c>
      <c r="C888" s="14" t="n"/>
      <c r="D888" s="14" t="n"/>
      <c r="E888" s="14" t="n"/>
      <c r="F888" s="14" t="n"/>
      <c r="G888" s="14" t="n"/>
      <c r="H888" s="14" t="n"/>
      <c r="I888" s="15">
        <f>IF(OR(A888="",NOT(N888="")),"",SUM(C888:H888))</f>
        <v/>
      </c>
      <c r="J888" s="16">
        <f>IF(I888="","",SUM(C888:E888))</f>
        <v/>
      </c>
      <c r="K888" s="16">
        <f>IF(I888="","",SUM(F888:H888))</f>
        <v/>
      </c>
      <c r="L888" s="14" t="n"/>
      <c r="M888" s="17" t="n"/>
      <c r="N888" s="18">
        <f>IF(COUNTA(A888,C888:H888,L888)=0,"",IF(NOT(ISNUMBER(A888)),"날짜를 확인하세요",IF(A888&gt;TODAY(),"오늘 이후 날짜예요",IF(COUNTIF($A$6:$A$1505,A888)&gt;1,"같은 날짜가 또 있어요",IF(COUNT(C888:H888)&lt;COUNTA(C888:H888),"금액에 글자가 있어요",IF(COUNTA(C888:H888)=0,"금액이 비었어요",IF(COUNTIF(C888:H888,"&lt;0")&gt;0,"금액이 0보다 작아요",IF(AND(L888&lt;&gt;"",OR(NOT(ISNUMBER(L888)),L888&lt;0,L888&lt;&gt;INT(N(L888)))),"손님 수를 확인하세요",""))))))))</f>
        <v/>
      </c>
      <c r="P888">
        <f>IF(I888="","",WEEKDAY(A888,2))</f>
        <v/>
      </c>
      <c r="Q888" s="19">
        <f>IF(I888="","",A888-WEEKDAY(A888,3))</f>
        <v/>
      </c>
    </row>
    <row r="889">
      <c r="A889" s="12" t="n"/>
      <c r="B889" s="13">
        <f>IF(ISNUMBER(A889),CHOOSE(WEEKDAY(A889),"일","월","화","수","목","금","토"),"")</f>
        <v/>
      </c>
      <c r="C889" s="14" t="n"/>
      <c r="D889" s="14" t="n"/>
      <c r="E889" s="14" t="n"/>
      <c r="F889" s="14" t="n"/>
      <c r="G889" s="14" t="n"/>
      <c r="H889" s="14" t="n"/>
      <c r="I889" s="15">
        <f>IF(OR(A889="",NOT(N889="")),"",SUM(C889:H889))</f>
        <v/>
      </c>
      <c r="J889" s="16">
        <f>IF(I889="","",SUM(C889:E889))</f>
        <v/>
      </c>
      <c r="K889" s="16">
        <f>IF(I889="","",SUM(F889:H889))</f>
        <v/>
      </c>
      <c r="L889" s="14" t="n"/>
      <c r="M889" s="17" t="n"/>
      <c r="N889" s="18">
        <f>IF(COUNTA(A889,C889:H889,L889)=0,"",IF(NOT(ISNUMBER(A889)),"날짜를 확인하세요",IF(A889&gt;TODAY(),"오늘 이후 날짜예요",IF(COUNTIF($A$6:$A$1505,A889)&gt;1,"같은 날짜가 또 있어요",IF(COUNT(C889:H889)&lt;COUNTA(C889:H889),"금액에 글자가 있어요",IF(COUNTA(C889:H889)=0,"금액이 비었어요",IF(COUNTIF(C889:H889,"&lt;0")&gt;0,"금액이 0보다 작아요",IF(AND(L889&lt;&gt;"",OR(NOT(ISNUMBER(L889)),L889&lt;0,L889&lt;&gt;INT(N(L889)))),"손님 수를 확인하세요",""))))))))</f>
        <v/>
      </c>
      <c r="P889">
        <f>IF(I889="","",WEEKDAY(A889,2))</f>
        <v/>
      </c>
      <c r="Q889" s="19">
        <f>IF(I889="","",A889-WEEKDAY(A889,3))</f>
        <v/>
      </c>
    </row>
    <row r="890">
      <c r="A890" s="12" t="n"/>
      <c r="B890" s="13">
        <f>IF(ISNUMBER(A890),CHOOSE(WEEKDAY(A890),"일","월","화","수","목","금","토"),"")</f>
        <v/>
      </c>
      <c r="C890" s="14" t="n"/>
      <c r="D890" s="14" t="n"/>
      <c r="E890" s="14" t="n"/>
      <c r="F890" s="14" t="n"/>
      <c r="G890" s="14" t="n"/>
      <c r="H890" s="14" t="n"/>
      <c r="I890" s="15">
        <f>IF(OR(A890="",NOT(N890="")),"",SUM(C890:H890))</f>
        <v/>
      </c>
      <c r="J890" s="16">
        <f>IF(I890="","",SUM(C890:E890))</f>
        <v/>
      </c>
      <c r="K890" s="16">
        <f>IF(I890="","",SUM(F890:H890))</f>
        <v/>
      </c>
      <c r="L890" s="14" t="n"/>
      <c r="M890" s="17" t="n"/>
      <c r="N890" s="18">
        <f>IF(COUNTA(A890,C890:H890,L890)=0,"",IF(NOT(ISNUMBER(A890)),"날짜를 확인하세요",IF(A890&gt;TODAY(),"오늘 이후 날짜예요",IF(COUNTIF($A$6:$A$1505,A890)&gt;1,"같은 날짜가 또 있어요",IF(COUNT(C890:H890)&lt;COUNTA(C890:H890),"금액에 글자가 있어요",IF(COUNTA(C890:H890)=0,"금액이 비었어요",IF(COUNTIF(C890:H890,"&lt;0")&gt;0,"금액이 0보다 작아요",IF(AND(L890&lt;&gt;"",OR(NOT(ISNUMBER(L890)),L890&lt;0,L890&lt;&gt;INT(N(L890)))),"손님 수를 확인하세요",""))))))))</f>
        <v/>
      </c>
      <c r="P890">
        <f>IF(I890="","",WEEKDAY(A890,2))</f>
        <v/>
      </c>
      <c r="Q890" s="19">
        <f>IF(I890="","",A890-WEEKDAY(A890,3))</f>
        <v/>
      </c>
    </row>
    <row r="891">
      <c r="A891" s="12" t="n"/>
      <c r="B891" s="13">
        <f>IF(ISNUMBER(A891),CHOOSE(WEEKDAY(A891),"일","월","화","수","목","금","토"),"")</f>
        <v/>
      </c>
      <c r="C891" s="14" t="n"/>
      <c r="D891" s="14" t="n"/>
      <c r="E891" s="14" t="n"/>
      <c r="F891" s="14" t="n"/>
      <c r="G891" s="14" t="n"/>
      <c r="H891" s="14" t="n"/>
      <c r="I891" s="15">
        <f>IF(OR(A891="",NOT(N891="")),"",SUM(C891:H891))</f>
        <v/>
      </c>
      <c r="J891" s="16">
        <f>IF(I891="","",SUM(C891:E891))</f>
        <v/>
      </c>
      <c r="K891" s="16">
        <f>IF(I891="","",SUM(F891:H891))</f>
        <v/>
      </c>
      <c r="L891" s="14" t="n"/>
      <c r="M891" s="17" t="n"/>
      <c r="N891" s="18">
        <f>IF(COUNTA(A891,C891:H891,L891)=0,"",IF(NOT(ISNUMBER(A891)),"날짜를 확인하세요",IF(A891&gt;TODAY(),"오늘 이후 날짜예요",IF(COUNTIF($A$6:$A$1505,A891)&gt;1,"같은 날짜가 또 있어요",IF(COUNT(C891:H891)&lt;COUNTA(C891:H891),"금액에 글자가 있어요",IF(COUNTA(C891:H891)=0,"금액이 비었어요",IF(COUNTIF(C891:H891,"&lt;0")&gt;0,"금액이 0보다 작아요",IF(AND(L891&lt;&gt;"",OR(NOT(ISNUMBER(L891)),L891&lt;0,L891&lt;&gt;INT(N(L891)))),"손님 수를 확인하세요",""))))))))</f>
        <v/>
      </c>
      <c r="P891">
        <f>IF(I891="","",WEEKDAY(A891,2))</f>
        <v/>
      </c>
      <c r="Q891" s="19">
        <f>IF(I891="","",A891-WEEKDAY(A891,3))</f>
        <v/>
      </c>
    </row>
    <row r="892">
      <c r="A892" s="12" t="n"/>
      <c r="B892" s="13">
        <f>IF(ISNUMBER(A892),CHOOSE(WEEKDAY(A892),"일","월","화","수","목","금","토"),"")</f>
        <v/>
      </c>
      <c r="C892" s="14" t="n"/>
      <c r="D892" s="14" t="n"/>
      <c r="E892" s="14" t="n"/>
      <c r="F892" s="14" t="n"/>
      <c r="G892" s="14" t="n"/>
      <c r="H892" s="14" t="n"/>
      <c r="I892" s="15">
        <f>IF(OR(A892="",NOT(N892="")),"",SUM(C892:H892))</f>
        <v/>
      </c>
      <c r="J892" s="16">
        <f>IF(I892="","",SUM(C892:E892))</f>
        <v/>
      </c>
      <c r="K892" s="16">
        <f>IF(I892="","",SUM(F892:H892))</f>
        <v/>
      </c>
      <c r="L892" s="14" t="n"/>
      <c r="M892" s="17" t="n"/>
      <c r="N892" s="18">
        <f>IF(COUNTA(A892,C892:H892,L892)=0,"",IF(NOT(ISNUMBER(A892)),"날짜를 확인하세요",IF(A892&gt;TODAY(),"오늘 이후 날짜예요",IF(COUNTIF($A$6:$A$1505,A892)&gt;1,"같은 날짜가 또 있어요",IF(COUNT(C892:H892)&lt;COUNTA(C892:H892),"금액에 글자가 있어요",IF(COUNTA(C892:H892)=0,"금액이 비었어요",IF(COUNTIF(C892:H892,"&lt;0")&gt;0,"금액이 0보다 작아요",IF(AND(L892&lt;&gt;"",OR(NOT(ISNUMBER(L892)),L892&lt;0,L892&lt;&gt;INT(N(L892)))),"손님 수를 확인하세요",""))))))))</f>
        <v/>
      </c>
      <c r="P892">
        <f>IF(I892="","",WEEKDAY(A892,2))</f>
        <v/>
      </c>
      <c r="Q892" s="19">
        <f>IF(I892="","",A892-WEEKDAY(A892,3))</f>
        <v/>
      </c>
    </row>
    <row r="893">
      <c r="A893" s="12" t="n"/>
      <c r="B893" s="13">
        <f>IF(ISNUMBER(A893),CHOOSE(WEEKDAY(A893),"일","월","화","수","목","금","토"),"")</f>
        <v/>
      </c>
      <c r="C893" s="14" t="n"/>
      <c r="D893" s="14" t="n"/>
      <c r="E893" s="14" t="n"/>
      <c r="F893" s="14" t="n"/>
      <c r="G893" s="14" t="n"/>
      <c r="H893" s="14" t="n"/>
      <c r="I893" s="15">
        <f>IF(OR(A893="",NOT(N893="")),"",SUM(C893:H893))</f>
        <v/>
      </c>
      <c r="J893" s="16">
        <f>IF(I893="","",SUM(C893:E893))</f>
        <v/>
      </c>
      <c r="K893" s="16">
        <f>IF(I893="","",SUM(F893:H893))</f>
        <v/>
      </c>
      <c r="L893" s="14" t="n"/>
      <c r="M893" s="17" t="n"/>
      <c r="N893" s="18">
        <f>IF(COUNTA(A893,C893:H893,L893)=0,"",IF(NOT(ISNUMBER(A893)),"날짜를 확인하세요",IF(A893&gt;TODAY(),"오늘 이후 날짜예요",IF(COUNTIF($A$6:$A$1505,A893)&gt;1,"같은 날짜가 또 있어요",IF(COUNT(C893:H893)&lt;COUNTA(C893:H893),"금액에 글자가 있어요",IF(COUNTA(C893:H893)=0,"금액이 비었어요",IF(COUNTIF(C893:H893,"&lt;0")&gt;0,"금액이 0보다 작아요",IF(AND(L893&lt;&gt;"",OR(NOT(ISNUMBER(L893)),L893&lt;0,L893&lt;&gt;INT(N(L893)))),"손님 수를 확인하세요",""))))))))</f>
        <v/>
      </c>
      <c r="P893">
        <f>IF(I893="","",WEEKDAY(A893,2))</f>
        <v/>
      </c>
      <c r="Q893" s="19">
        <f>IF(I893="","",A893-WEEKDAY(A893,3))</f>
        <v/>
      </c>
    </row>
    <row r="894">
      <c r="A894" s="12" t="n"/>
      <c r="B894" s="13">
        <f>IF(ISNUMBER(A894),CHOOSE(WEEKDAY(A894),"일","월","화","수","목","금","토"),"")</f>
        <v/>
      </c>
      <c r="C894" s="14" t="n"/>
      <c r="D894" s="14" t="n"/>
      <c r="E894" s="14" t="n"/>
      <c r="F894" s="14" t="n"/>
      <c r="G894" s="14" t="n"/>
      <c r="H894" s="14" t="n"/>
      <c r="I894" s="15">
        <f>IF(OR(A894="",NOT(N894="")),"",SUM(C894:H894))</f>
        <v/>
      </c>
      <c r="J894" s="16">
        <f>IF(I894="","",SUM(C894:E894))</f>
        <v/>
      </c>
      <c r="K894" s="16">
        <f>IF(I894="","",SUM(F894:H894))</f>
        <v/>
      </c>
      <c r="L894" s="14" t="n"/>
      <c r="M894" s="17" t="n"/>
      <c r="N894" s="18">
        <f>IF(COUNTA(A894,C894:H894,L894)=0,"",IF(NOT(ISNUMBER(A894)),"날짜를 확인하세요",IF(A894&gt;TODAY(),"오늘 이후 날짜예요",IF(COUNTIF($A$6:$A$1505,A894)&gt;1,"같은 날짜가 또 있어요",IF(COUNT(C894:H894)&lt;COUNTA(C894:H894),"금액에 글자가 있어요",IF(COUNTA(C894:H894)=0,"금액이 비었어요",IF(COUNTIF(C894:H894,"&lt;0")&gt;0,"금액이 0보다 작아요",IF(AND(L894&lt;&gt;"",OR(NOT(ISNUMBER(L894)),L894&lt;0,L894&lt;&gt;INT(N(L894)))),"손님 수를 확인하세요",""))))))))</f>
        <v/>
      </c>
      <c r="P894">
        <f>IF(I894="","",WEEKDAY(A894,2))</f>
        <v/>
      </c>
      <c r="Q894" s="19">
        <f>IF(I894="","",A894-WEEKDAY(A894,3))</f>
        <v/>
      </c>
    </row>
    <row r="895">
      <c r="A895" s="12" t="n"/>
      <c r="B895" s="13">
        <f>IF(ISNUMBER(A895),CHOOSE(WEEKDAY(A895),"일","월","화","수","목","금","토"),"")</f>
        <v/>
      </c>
      <c r="C895" s="14" t="n"/>
      <c r="D895" s="14" t="n"/>
      <c r="E895" s="14" t="n"/>
      <c r="F895" s="14" t="n"/>
      <c r="G895" s="14" t="n"/>
      <c r="H895" s="14" t="n"/>
      <c r="I895" s="15">
        <f>IF(OR(A895="",NOT(N895="")),"",SUM(C895:H895))</f>
        <v/>
      </c>
      <c r="J895" s="16">
        <f>IF(I895="","",SUM(C895:E895))</f>
        <v/>
      </c>
      <c r="K895" s="16">
        <f>IF(I895="","",SUM(F895:H895))</f>
        <v/>
      </c>
      <c r="L895" s="14" t="n"/>
      <c r="M895" s="17" t="n"/>
      <c r="N895" s="18">
        <f>IF(COUNTA(A895,C895:H895,L895)=0,"",IF(NOT(ISNUMBER(A895)),"날짜를 확인하세요",IF(A895&gt;TODAY(),"오늘 이후 날짜예요",IF(COUNTIF($A$6:$A$1505,A895)&gt;1,"같은 날짜가 또 있어요",IF(COUNT(C895:H895)&lt;COUNTA(C895:H895),"금액에 글자가 있어요",IF(COUNTA(C895:H895)=0,"금액이 비었어요",IF(COUNTIF(C895:H895,"&lt;0")&gt;0,"금액이 0보다 작아요",IF(AND(L895&lt;&gt;"",OR(NOT(ISNUMBER(L895)),L895&lt;0,L895&lt;&gt;INT(N(L895)))),"손님 수를 확인하세요",""))))))))</f>
        <v/>
      </c>
      <c r="P895">
        <f>IF(I895="","",WEEKDAY(A895,2))</f>
        <v/>
      </c>
      <c r="Q895" s="19">
        <f>IF(I895="","",A895-WEEKDAY(A895,3))</f>
        <v/>
      </c>
    </row>
    <row r="896">
      <c r="A896" s="12" t="n"/>
      <c r="B896" s="13">
        <f>IF(ISNUMBER(A896),CHOOSE(WEEKDAY(A896),"일","월","화","수","목","금","토"),"")</f>
        <v/>
      </c>
      <c r="C896" s="14" t="n"/>
      <c r="D896" s="14" t="n"/>
      <c r="E896" s="14" t="n"/>
      <c r="F896" s="14" t="n"/>
      <c r="G896" s="14" t="n"/>
      <c r="H896" s="14" t="n"/>
      <c r="I896" s="15">
        <f>IF(OR(A896="",NOT(N896="")),"",SUM(C896:H896))</f>
        <v/>
      </c>
      <c r="J896" s="16">
        <f>IF(I896="","",SUM(C896:E896))</f>
        <v/>
      </c>
      <c r="K896" s="16">
        <f>IF(I896="","",SUM(F896:H896))</f>
        <v/>
      </c>
      <c r="L896" s="14" t="n"/>
      <c r="M896" s="17" t="n"/>
      <c r="N896" s="18">
        <f>IF(COUNTA(A896,C896:H896,L896)=0,"",IF(NOT(ISNUMBER(A896)),"날짜를 확인하세요",IF(A896&gt;TODAY(),"오늘 이후 날짜예요",IF(COUNTIF($A$6:$A$1505,A896)&gt;1,"같은 날짜가 또 있어요",IF(COUNT(C896:H896)&lt;COUNTA(C896:H896),"금액에 글자가 있어요",IF(COUNTA(C896:H896)=0,"금액이 비었어요",IF(COUNTIF(C896:H896,"&lt;0")&gt;0,"금액이 0보다 작아요",IF(AND(L896&lt;&gt;"",OR(NOT(ISNUMBER(L896)),L896&lt;0,L896&lt;&gt;INT(N(L896)))),"손님 수를 확인하세요",""))))))))</f>
        <v/>
      </c>
      <c r="P896">
        <f>IF(I896="","",WEEKDAY(A896,2))</f>
        <v/>
      </c>
      <c r="Q896" s="19">
        <f>IF(I896="","",A896-WEEKDAY(A896,3))</f>
        <v/>
      </c>
    </row>
    <row r="897">
      <c r="A897" s="12" t="n"/>
      <c r="B897" s="13">
        <f>IF(ISNUMBER(A897),CHOOSE(WEEKDAY(A897),"일","월","화","수","목","금","토"),"")</f>
        <v/>
      </c>
      <c r="C897" s="14" t="n"/>
      <c r="D897" s="14" t="n"/>
      <c r="E897" s="14" t="n"/>
      <c r="F897" s="14" t="n"/>
      <c r="G897" s="14" t="n"/>
      <c r="H897" s="14" t="n"/>
      <c r="I897" s="15">
        <f>IF(OR(A897="",NOT(N897="")),"",SUM(C897:H897))</f>
        <v/>
      </c>
      <c r="J897" s="16">
        <f>IF(I897="","",SUM(C897:E897))</f>
        <v/>
      </c>
      <c r="K897" s="16">
        <f>IF(I897="","",SUM(F897:H897))</f>
        <v/>
      </c>
      <c r="L897" s="14" t="n"/>
      <c r="M897" s="17" t="n"/>
      <c r="N897" s="18">
        <f>IF(COUNTA(A897,C897:H897,L897)=0,"",IF(NOT(ISNUMBER(A897)),"날짜를 확인하세요",IF(A897&gt;TODAY(),"오늘 이후 날짜예요",IF(COUNTIF($A$6:$A$1505,A897)&gt;1,"같은 날짜가 또 있어요",IF(COUNT(C897:H897)&lt;COUNTA(C897:H897),"금액에 글자가 있어요",IF(COUNTA(C897:H897)=0,"금액이 비었어요",IF(COUNTIF(C897:H897,"&lt;0")&gt;0,"금액이 0보다 작아요",IF(AND(L897&lt;&gt;"",OR(NOT(ISNUMBER(L897)),L897&lt;0,L897&lt;&gt;INT(N(L897)))),"손님 수를 확인하세요",""))))))))</f>
        <v/>
      </c>
      <c r="P897">
        <f>IF(I897="","",WEEKDAY(A897,2))</f>
        <v/>
      </c>
      <c r="Q897" s="19">
        <f>IF(I897="","",A897-WEEKDAY(A897,3))</f>
        <v/>
      </c>
    </row>
    <row r="898">
      <c r="A898" s="12" t="n"/>
      <c r="B898" s="13">
        <f>IF(ISNUMBER(A898),CHOOSE(WEEKDAY(A898),"일","월","화","수","목","금","토"),"")</f>
        <v/>
      </c>
      <c r="C898" s="14" t="n"/>
      <c r="D898" s="14" t="n"/>
      <c r="E898" s="14" t="n"/>
      <c r="F898" s="14" t="n"/>
      <c r="G898" s="14" t="n"/>
      <c r="H898" s="14" t="n"/>
      <c r="I898" s="15">
        <f>IF(OR(A898="",NOT(N898="")),"",SUM(C898:H898))</f>
        <v/>
      </c>
      <c r="J898" s="16">
        <f>IF(I898="","",SUM(C898:E898))</f>
        <v/>
      </c>
      <c r="K898" s="16">
        <f>IF(I898="","",SUM(F898:H898))</f>
        <v/>
      </c>
      <c r="L898" s="14" t="n"/>
      <c r="M898" s="17" t="n"/>
      <c r="N898" s="18">
        <f>IF(COUNTA(A898,C898:H898,L898)=0,"",IF(NOT(ISNUMBER(A898)),"날짜를 확인하세요",IF(A898&gt;TODAY(),"오늘 이후 날짜예요",IF(COUNTIF($A$6:$A$1505,A898)&gt;1,"같은 날짜가 또 있어요",IF(COUNT(C898:H898)&lt;COUNTA(C898:H898),"금액에 글자가 있어요",IF(COUNTA(C898:H898)=0,"금액이 비었어요",IF(COUNTIF(C898:H898,"&lt;0")&gt;0,"금액이 0보다 작아요",IF(AND(L898&lt;&gt;"",OR(NOT(ISNUMBER(L898)),L898&lt;0,L898&lt;&gt;INT(N(L898)))),"손님 수를 확인하세요",""))))))))</f>
        <v/>
      </c>
      <c r="P898">
        <f>IF(I898="","",WEEKDAY(A898,2))</f>
        <v/>
      </c>
      <c r="Q898" s="19">
        <f>IF(I898="","",A898-WEEKDAY(A898,3))</f>
        <v/>
      </c>
    </row>
    <row r="899">
      <c r="A899" s="12" t="n"/>
      <c r="B899" s="13">
        <f>IF(ISNUMBER(A899),CHOOSE(WEEKDAY(A899),"일","월","화","수","목","금","토"),"")</f>
        <v/>
      </c>
      <c r="C899" s="14" t="n"/>
      <c r="D899" s="14" t="n"/>
      <c r="E899" s="14" t="n"/>
      <c r="F899" s="14" t="n"/>
      <c r="G899" s="14" t="n"/>
      <c r="H899" s="14" t="n"/>
      <c r="I899" s="15">
        <f>IF(OR(A899="",NOT(N899="")),"",SUM(C899:H899))</f>
        <v/>
      </c>
      <c r="J899" s="16">
        <f>IF(I899="","",SUM(C899:E899))</f>
        <v/>
      </c>
      <c r="K899" s="16">
        <f>IF(I899="","",SUM(F899:H899))</f>
        <v/>
      </c>
      <c r="L899" s="14" t="n"/>
      <c r="M899" s="17" t="n"/>
      <c r="N899" s="18">
        <f>IF(COUNTA(A899,C899:H899,L899)=0,"",IF(NOT(ISNUMBER(A899)),"날짜를 확인하세요",IF(A899&gt;TODAY(),"오늘 이후 날짜예요",IF(COUNTIF($A$6:$A$1505,A899)&gt;1,"같은 날짜가 또 있어요",IF(COUNT(C899:H899)&lt;COUNTA(C899:H899),"금액에 글자가 있어요",IF(COUNTA(C899:H899)=0,"금액이 비었어요",IF(COUNTIF(C899:H899,"&lt;0")&gt;0,"금액이 0보다 작아요",IF(AND(L899&lt;&gt;"",OR(NOT(ISNUMBER(L899)),L899&lt;0,L899&lt;&gt;INT(N(L899)))),"손님 수를 확인하세요",""))))))))</f>
        <v/>
      </c>
      <c r="P899">
        <f>IF(I899="","",WEEKDAY(A899,2))</f>
        <v/>
      </c>
      <c r="Q899" s="19">
        <f>IF(I899="","",A899-WEEKDAY(A899,3))</f>
        <v/>
      </c>
    </row>
    <row r="900">
      <c r="A900" s="12" t="n"/>
      <c r="B900" s="13">
        <f>IF(ISNUMBER(A900),CHOOSE(WEEKDAY(A900),"일","월","화","수","목","금","토"),"")</f>
        <v/>
      </c>
      <c r="C900" s="14" t="n"/>
      <c r="D900" s="14" t="n"/>
      <c r="E900" s="14" t="n"/>
      <c r="F900" s="14" t="n"/>
      <c r="G900" s="14" t="n"/>
      <c r="H900" s="14" t="n"/>
      <c r="I900" s="15">
        <f>IF(OR(A900="",NOT(N900="")),"",SUM(C900:H900))</f>
        <v/>
      </c>
      <c r="J900" s="16">
        <f>IF(I900="","",SUM(C900:E900))</f>
        <v/>
      </c>
      <c r="K900" s="16">
        <f>IF(I900="","",SUM(F900:H900))</f>
        <v/>
      </c>
      <c r="L900" s="14" t="n"/>
      <c r="M900" s="17" t="n"/>
      <c r="N900" s="18">
        <f>IF(COUNTA(A900,C900:H900,L900)=0,"",IF(NOT(ISNUMBER(A900)),"날짜를 확인하세요",IF(A900&gt;TODAY(),"오늘 이후 날짜예요",IF(COUNTIF($A$6:$A$1505,A900)&gt;1,"같은 날짜가 또 있어요",IF(COUNT(C900:H900)&lt;COUNTA(C900:H900),"금액에 글자가 있어요",IF(COUNTA(C900:H900)=0,"금액이 비었어요",IF(COUNTIF(C900:H900,"&lt;0")&gt;0,"금액이 0보다 작아요",IF(AND(L900&lt;&gt;"",OR(NOT(ISNUMBER(L900)),L900&lt;0,L900&lt;&gt;INT(N(L900)))),"손님 수를 확인하세요",""))))))))</f>
        <v/>
      </c>
      <c r="P900">
        <f>IF(I900="","",WEEKDAY(A900,2))</f>
        <v/>
      </c>
      <c r="Q900" s="19">
        <f>IF(I900="","",A900-WEEKDAY(A900,3))</f>
        <v/>
      </c>
    </row>
    <row r="901">
      <c r="A901" s="12" t="n"/>
      <c r="B901" s="13">
        <f>IF(ISNUMBER(A901),CHOOSE(WEEKDAY(A901),"일","월","화","수","목","금","토"),"")</f>
        <v/>
      </c>
      <c r="C901" s="14" t="n"/>
      <c r="D901" s="14" t="n"/>
      <c r="E901" s="14" t="n"/>
      <c r="F901" s="14" t="n"/>
      <c r="G901" s="14" t="n"/>
      <c r="H901" s="14" t="n"/>
      <c r="I901" s="15">
        <f>IF(OR(A901="",NOT(N901="")),"",SUM(C901:H901))</f>
        <v/>
      </c>
      <c r="J901" s="16">
        <f>IF(I901="","",SUM(C901:E901))</f>
        <v/>
      </c>
      <c r="K901" s="16">
        <f>IF(I901="","",SUM(F901:H901))</f>
        <v/>
      </c>
      <c r="L901" s="14" t="n"/>
      <c r="M901" s="17" t="n"/>
      <c r="N901" s="18">
        <f>IF(COUNTA(A901,C901:H901,L901)=0,"",IF(NOT(ISNUMBER(A901)),"날짜를 확인하세요",IF(A901&gt;TODAY(),"오늘 이후 날짜예요",IF(COUNTIF($A$6:$A$1505,A901)&gt;1,"같은 날짜가 또 있어요",IF(COUNT(C901:H901)&lt;COUNTA(C901:H901),"금액에 글자가 있어요",IF(COUNTA(C901:H901)=0,"금액이 비었어요",IF(COUNTIF(C901:H901,"&lt;0")&gt;0,"금액이 0보다 작아요",IF(AND(L901&lt;&gt;"",OR(NOT(ISNUMBER(L901)),L901&lt;0,L901&lt;&gt;INT(N(L901)))),"손님 수를 확인하세요",""))))))))</f>
        <v/>
      </c>
      <c r="P901">
        <f>IF(I901="","",WEEKDAY(A901,2))</f>
        <v/>
      </c>
      <c r="Q901" s="19">
        <f>IF(I901="","",A901-WEEKDAY(A901,3))</f>
        <v/>
      </c>
    </row>
    <row r="902">
      <c r="A902" s="12" t="n"/>
      <c r="B902" s="13">
        <f>IF(ISNUMBER(A902),CHOOSE(WEEKDAY(A902),"일","월","화","수","목","금","토"),"")</f>
        <v/>
      </c>
      <c r="C902" s="14" t="n"/>
      <c r="D902" s="14" t="n"/>
      <c r="E902" s="14" t="n"/>
      <c r="F902" s="14" t="n"/>
      <c r="G902" s="14" t="n"/>
      <c r="H902" s="14" t="n"/>
      <c r="I902" s="15">
        <f>IF(OR(A902="",NOT(N902="")),"",SUM(C902:H902))</f>
        <v/>
      </c>
      <c r="J902" s="16">
        <f>IF(I902="","",SUM(C902:E902))</f>
        <v/>
      </c>
      <c r="K902" s="16">
        <f>IF(I902="","",SUM(F902:H902))</f>
        <v/>
      </c>
      <c r="L902" s="14" t="n"/>
      <c r="M902" s="17" t="n"/>
      <c r="N902" s="18">
        <f>IF(COUNTA(A902,C902:H902,L902)=0,"",IF(NOT(ISNUMBER(A902)),"날짜를 확인하세요",IF(A902&gt;TODAY(),"오늘 이후 날짜예요",IF(COUNTIF($A$6:$A$1505,A902)&gt;1,"같은 날짜가 또 있어요",IF(COUNT(C902:H902)&lt;COUNTA(C902:H902),"금액에 글자가 있어요",IF(COUNTA(C902:H902)=0,"금액이 비었어요",IF(COUNTIF(C902:H902,"&lt;0")&gt;0,"금액이 0보다 작아요",IF(AND(L902&lt;&gt;"",OR(NOT(ISNUMBER(L902)),L902&lt;0,L902&lt;&gt;INT(N(L902)))),"손님 수를 확인하세요",""))))))))</f>
        <v/>
      </c>
      <c r="P902">
        <f>IF(I902="","",WEEKDAY(A902,2))</f>
        <v/>
      </c>
      <c r="Q902" s="19">
        <f>IF(I902="","",A902-WEEKDAY(A902,3))</f>
        <v/>
      </c>
    </row>
    <row r="903">
      <c r="A903" s="12" t="n"/>
      <c r="B903" s="13">
        <f>IF(ISNUMBER(A903),CHOOSE(WEEKDAY(A903),"일","월","화","수","목","금","토"),"")</f>
        <v/>
      </c>
      <c r="C903" s="14" t="n"/>
      <c r="D903" s="14" t="n"/>
      <c r="E903" s="14" t="n"/>
      <c r="F903" s="14" t="n"/>
      <c r="G903" s="14" t="n"/>
      <c r="H903" s="14" t="n"/>
      <c r="I903" s="15">
        <f>IF(OR(A903="",NOT(N903="")),"",SUM(C903:H903))</f>
        <v/>
      </c>
      <c r="J903" s="16">
        <f>IF(I903="","",SUM(C903:E903))</f>
        <v/>
      </c>
      <c r="K903" s="16">
        <f>IF(I903="","",SUM(F903:H903))</f>
        <v/>
      </c>
      <c r="L903" s="14" t="n"/>
      <c r="M903" s="17" t="n"/>
      <c r="N903" s="18">
        <f>IF(COUNTA(A903,C903:H903,L903)=0,"",IF(NOT(ISNUMBER(A903)),"날짜를 확인하세요",IF(A903&gt;TODAY(),"오늘 이후 날짜예요",IF(COUNTIF($A$6:$A$1505,A903)&gt;1,"같은 날짜가 또 있어요",IF(COUNT(C903:H903)&lt;COUNTA(C903:H903),"금액에 글자가 있어요",IF(COUNTA(C903:H903)=0,"금액이 비었어요",IF(COUNTIF(C903:H903,"&lt;0")&gt;0,"금액이 0보다 작아요",IF(AND(L903&lt;&gt;"",OR(NOT(ISNUMBER(L903)),L903&lt;0,L903&lt;&gt;INT(N(L903)))),"손님 수를 확인하세요",""))))))))</f>
        <v/>
      </c>
      <c r="P903">
        <f>IF(I903="","",WEEKDAY(A903,2))</f>
        <v/>
      </c>
      <c r="Q903" s="19">
        <f>IF(I903="","",A903-WEEKDAY(A903,3))</f>
        <v/>
      </c>
    </row>
    <row r="904">
      <c r="A904" s="12" t="n"/>
      <c r="B904" s="13">
        <f>IF(ISNUMBER(A904),CHOOSE(WEEKDAY(A904),"일","월","화","수","목","금","토"),"")</f>
        <v/>
      </c>
      <c r="C904" s="14" t="n"/>
      <c r="D904" s="14" t="n"/>
      <c r="E904" s="14" t="n"/>
      <c r="F904" s="14" t="n"/>
      <c r="G904" s="14" t="n"/>
      <c r="H904" s="14" t="n"/>
      <c r="I904" s="15">
        <f>IF(OR(A904="",NOT(N904="")),"",SUM(C904:H904))</f>
        <v/>
      </c>
      <c r="J904" s="16">
        <f>IF(I904="","",SUM(C904:E904))</f>
        <v/>
      </c>
      <c r="K904" s="16">
        <f>IF(I904="","",SUM(F904:H904))</f>
        <v/>
      </c>
      <c r="L904" s="14" t="n"/>
      <c r="M904" s="17" t="n"/>
      <c r="N904" s="18">
        <f>IF(COUNTA(A904,C904:H904,L904)=0,"",IF(NOT(ISNUMBER(A904)),"날짜를 확인하세요",IF(A904&gt;TODAY(),"오늘 이후 날짜예요",IF(COUNTIF($A$6:$A$1505,A904)&gt;1,"같은 날짜가 또 있어요",IF(COUNT(C904:H904)&lt;COUNTA(C904:H904),"금액에 글자가 있어요",IF(COUNTA(C904:H904)=0,"금액이 비었어요",IF(COUNTIF(C904:H904,"&lt;0")&gt;0,"금액이 0보다 작아요",IF(AND(L904&lt;&gt;"",OR(NOT(ISNUMBER(L904)),L904&lt;0,L904&lt;&gt;INT(N(L904)))),"손님 수를 확인하세요",""))))))))</f>
        <v/>
      </c>
      <c r="P904">
        <f>IF(I904="","",WEEKDAY(A904,2))</f>
        <v/>
      </c>
      <c r="Q904" s="19">
        <f>IF(I904="","",A904-WEEKDAY(A904,3))</f>
        <v/>
      </c>
    </row>
    <row r="905">
      <c r="A905" s="12" t="n"/>
      <c r="B905" s="13">
        <f>IF(ISNUMBER(A905),CHOOSE(WEEKDAY(A905),"일","월","화","수","목","금","토"),"")</f>
        <v/>
      </c>
      <c r="C905" s="14" t="n"/>
      <c r="D905" s="14" t="n"/>
      <c r="E905" s="14" t="n"/>
      <c r="F905" s="14" t="n"/>
      <c r="G905" s="14" t="n"/>
      <c r="H905" s="14" t="n"/>
      <c r="I905" s="15">
        <f>IF(OR(A905="",NOT(N905="")),"",SUM(C905:H905))</f>
        <v/>
      </c>
      <c r="J905" s="16">
        <f>IF(I905="","",SUM(C905:E905))</f>
        <v/>
      </c>
      <c r="K905" s="16">
        <f>IF(I905="","",SUM(F905:H905))</f>
        <v/>
      </c>
      <c r="L905" s="14" t="n"/>
      <c r="M905" s="17" t="n"/>
      <c r="N905" s="18">
        <f>IF(COUNTA(A905,C905:H905,L905)=0,"",IF(NOT(ISNUMBER(A905)),"날짜를 확인하세요",IF(A905&gt;TODAY(),"오늘 이후 날짜예요",IF(COUNTIF($A$6:$A$1505,A905)&gt;1,"같은 날짜가 또 있어요",IF(COUNT(C905:H905)&lt;COUNTA(C905:H905),"금액에 글자가 있어요",IF(COUNTA(C905:H905)=0,"금액이 비었어요",IF(COUNTIF(C905:H905,"&lt;0")&gt;0,"금액이 0보다 작아요",IF(AND(L905&lt;&gt;"",OR(NOT(ISNUMBER(L905)),L905&lt;0,L905&lt;&gt;INT(N(L905)))),"손님 수를 확인하세요",""))))))))</f>
        <v/>
      </c>
      <c r="P905">
        <f>IF(I905="","",WEEKDAY(A905,2))</f>
        <v/>
      </c>
      <c r="Q905" s="19">
        <f>IF(I905="","",A905-WEEKDAY(A905,3))</f>
        <v/>
      </c>
    </row>
    <row r="906">
      <c r="A906" s="12" t="n"/>
      <c r="B906" s="13">
        <f>IF(ISNUMBER(A906),CHOOSE(WEEKDAY(A906),"일","월","화","수","목","금","토"),"")</f>
        <v/>
      </c>
      <c r="C906" s="14" t="n"/>
      <c r="D906" s="14" t="n"/>
      <c r="E906" s="14" t="n"/>
      <c r="F906" s="14" t="n"/>
      <c r="G906" s="14" t="n"/>
      <c r="H906" s="14" t="n"/>
      <c r="I906" s="15">
        <f>IF(OR(A906="",NOT(N906="")),"",SUM(C906:H906))</f>
        <v/>
      </c>
      <c r="J906" s="16">
        <f>IF(I906="","",SUM(C906:E906))</f>
        <v/>
      </c>
      <c r="K906" s="16">
        <f>IF(I906="","",SUM(F906:H906))</f>
        <v/>
      </c>
      <c r="L906" s="14" t="n"/>
      <c r="M906" s="17" t="n"/>
      <c r="N906" s="18">
        <f>IF(COUNTA(A906,C906:H906,L906)=0,"",IF(NOT(ISNUMBER(A906)),"날짜를 확인하세요",IF(A906&gt;TODAY(),"오늘 이후 날짜예요",IF(COUNTIF($A$6:$A$1505,A906)&gt;1,"같은 날짜가 또 있어요",IF(COUNT(C906:H906)&lt;COUNTA(C906:H906),"금액에 글자가 있어요",IF(COUNTA(C906:H906)=0,"금액이 비었어요",IF(COUNTIF(C906:H906,"&lt;0")&gt;0,"금액이 0보다 작아요",IF(AND(L906&lt;&gt;"",OR(NOT(ISNUMBER(L906)),L906&lt;0,L906&lt;&gt;INT(N(L906)))),"손님 수를 확인하세요",""))))))))</f>
        <v/>
      </c>
      <c r="P906">
        <f>IF(I906="","",WEEKDAY(A906,2))</f>
        <v/>
      </c>
      <c r="Q906" s="19">
        <f>IF(I906="","",A906-WEEKDAY(A906,3))</f>
        <v/>
      </c>
    </row>
    <row r="907">
      <c r="A907" s="12" t="n"/>
      <c r="B907" s="13">
        <f>IF(ISNUMBER(A907),CHOOSE(WEEKDAY(A907),"일","월","화","수","목","금","토"),"")</f>
        <v/>
      </c>
      <c r="C907" s="14" t="n"/>
      <c r="D907" s="14" t="n"/>
      <c r="E907" s="14" t="n"/>
      <c r="F907" s="14" t="n"/>
      <c r="G907" s="14" t="n"/>
      <c r="H907" s="14" t="n"/>
      <c r="I907" s="15">
        <f>IF(OR(A907="",NOT(N907="")),"",SUM(C907:H907))</f>
        <v/>
      </c>
      <c r="J907" s="16">
        <f>IF(I907="","",SUM(C907:E907))</f>
        <v/>
      </c>
      <c r="K907" s="16">
        <f>IF(I907="","",SUM(F907:H907))</f>
        <v/>
      </c>
      <c r="L907" s="14" t="n"/>
      <c r="M907" s="17" t="n"/>
      <c r="N907" s="18">
        <f>IF(COUNTA(A907,C907:H907,L907)=0,"",IF(NOT(ISNUMBER(A907)),"날짜를 확인하세요",IF(A907&gt;TODAY(),"오늘 이후 날짜예요",IF(COUNTIF($A$6:$A$1505,A907)&gt;1,"같은 날짜가 또 있어요",IF(COUNT(C907:H907)&lt;COUNTA(C907:H907),"금액에 글자가 있어요",IF(COUNTA(C907:H907)=0,"금액이 비었어요",IF(COUNTIF(C907:H907,"&lt;0")&gt;0,"금액이 0보다 작아요",IF(AND(L907&lt;&gt;"",OR(NOT(ISNUMBER(L907)),L907&lt;0,L907&lt;&gt;INT(N(L907)))),"손님 수를 확인하세요",""))))))))</f>
        <v/>
      </c>
      <c r="P907">
        <f>IF(I907="","",WEEKDAY(A907,2))</f>
        <v/>
      </c>
      <c r="Q907" s="19">
        <f>IF(I907="","",A907-WEEKDAY(A907,3))</f>
        <v/>
      </c>
    </row>
    <row r="908">
      <c r="A908" s="12" t="n"/>
      <c r="B908" s="13">
        <f>IF(ISNUMBER(A908),CHOOSE(WEEKDAY(A908),"일","월","화","수","목","금","토"),"")</f>
        <v/>
      </c>
      <c r="C908" s="14" t="n"/>
      <c r="D908" s="14" t="n"/>
      <c r="E908" s="14" t="n"/>
      <c r="F908" s="14" t="n"/>
      <c r="G908" s="14" t="n"/>
      <c r="H908" s="14" t="n"/>
      <c r="I908" s="15">
        <f>IF(OR(A908="",NOT(N908="")),"",SUM(C908:H908))</f>
        <v/>
      </c>
      <c r="J908" s="16">
        <f>IF(I908="","",SUM(C908:E908))</f>
        <v/>
      </c>
      <c r="K908" s="16">
        <f>IF(I908="","",SUM(F908:H908))</f>
        <v/>
      </c>
      <c r="L908" s="14" t="n"/>
      <c r="M908" s="17" t="n"/>
      <c r="N908" s="18">
        <f>IF(COUNTA(A908,C908:H908,L908)=0,"",IF(NOT(ISNUMBER(A908)),"날짜를 확인하세요",IF(A908&gt;TODAY(),"오늘 이후 날짜예요",IF(COUNTIF($A$6:$A$1505,A908)&gt;1,"같은 날짜가 또 있어요",IF(COUNT(C908:H908)&lt;COUNTA(C908:H908),"금액에 글자가 있어요",IF(COUNTA(C908:H908)=0,"금액이 비었어요",IF(COUNTIF(C908:H908,"&lt;0")&gt;0,"금액이 0보다 작아요",IF(AND(L908&lt;&gt;"",OR(NOT(ISNUMBER(L908)),L908&lt;0,L908&lt;&gt;INT(N(L908)))),"손님 수를 확인하세요",""))))))))</f>
        <v/>
      </c>
      <c r="P908">
        <f>IF(I908="","",WEEKDAY(A908,2))</f>
        <v/>
      </c>
      <c r="Q908" s="19">
        <f>IF(I908="","",A908-WEEKDAY(A908,3))</f>
        <v/>
      </c>
    </row>
    <row r="909">
      <c r="A909" s="12" t="n"/>
      <c r="B909" s="13">
        <f>IF(ISNUMBER(A909),CHOOSE(WEEKDAY(A909),"일","월","화","수","목","금","토"),"")</f>
        <v/>
      </c>
      <c r="C909" s="14" t="n"/>
      <c r="D909" s="14" t="n"/>
      <c r="E909" s="14" t="n"/>
      <c r="F909" s="14" t="n"/>
      <c r="G909" s="14" t="n"/>
      <c r="H909" s="14" t="n"/>
      <c r="I909" s="15">
        <f>IF(OR(A909="",NOT(N909="")),"",SUM(C909:H909))</f>
        <v/>
      </c>
      <c r="J909" s="16">
        <f>IF(I909="","",SUM(C909:E909))</f>
        <v/>
      </c>
      <c r="K909" s="16">
        <f>IF(I909="","",SUM(F909:H909))</f>
        <v/>
      </c>
      <c r="L909" s="14" t="n"/>
      <c r="M909" s="17" t="n"/>
      <c r="N909" s="18">
        <f>IF(COUNTA(A909,C909:H909,L909)=0,"",IF(NOT(ISNUMBER(A909)),"날짜를 확인하세요",IF(A909&gt;TODAY(),"오늘 이후 날짜예요",IF(COUNTIF($A$6:$A$1505,A909)&gt;1,"같은 날짜가 또 있어요",IF(COUNT(C909:H909)&lt;COUNTA(C909:H909),"금액에 글자가 있어요",IF(COUNTA(C909:H909)=0,"금액이 비었어요",IF(COUNTIF(C909:H909,"&lt;0")&gt;0,"금액이 0보다 작아요",IF(AND(L909&lt;&gt;"",OR(NOT(ISNUMBER(L909)),L909&lt;0,L909&lt;&gt;INT(N(L909)))),"손님 수를 확인하세요",""))))))))</f>
        <v/>
      </c>
      <c r="P909">
        <f>IF(I909="","",WEEKDAY(A909,2))</f>
        <v/>
      </c>
      <c r="Q909" s="19">
        <f>IF(I909="","",A909-WEEKDAY(A909,3))</f>
        <v/>
      </c>
    </row>
    <row r="910">
      <c r="A910" s="12" t="n"/>
      <c r="B910" s="13">
        <f>IF(ISNUMBER(A910),CHOOSE(WEEKDAY(A910),"일","월","화","수","목","금","토"),"")</f>
        <v/>
      </c>
      <c r="C910" s="14" t="n"/>
      <c r="D910" s="14" t="n"/>
      <c r="E910" s="14" t="n"/>
      <c r="F910" s="14" t="n"/>
      <c r="G910" s="14" t="n"/>
      <c r="H910" s="14" t="n"/>
      <c r="I910" s="15">
        <f>IF(OR(A910="",NOT(N910="")),"",SUM(C910:H910))</f>
        <v/>
      </c>
      <c r="J910" s="16">
        <f>IF(I910="","",SUM(C910:E910))</f>
        <v/>
      </c>
      <c r="K910" s="16">
        <f>IF(I910="","",SUM(F910:H910))</f>
        <v/>
      </c>
      <c r="L910" s="14" t="n"/>
      <c r="M910" s="17" t="n"/>
      <c r="N910" s="18">
        <f>IF(COUNTA(A910,C910:H910,L910)=0,"",IF(NOT(ISNUMBER(A910)),"날짜를 확인하세요",IF(A910&gt;TODAY(),"오늘 이후 날짜예요",IF(COUNTIF($A$6:$A$1505,A910)&gt;1,"같은 날짜가 또 있어요",IF(COUNT(C910:H910)&lt;COUNTA(C910:H910),"금액에 글자가 있어요",IF(COUNTA(C910:H910)=0,"금액이 비었어요",IF(COUNTIF(C910:H910,"&lt;0")&gt;0,"금액이 0보다 작아요",IF(AND(L910&lt;&gt;"",OR(NOT(ISNUMBER(L910)),L910&lt;0,L910&lt;&gt;INT(N(L910)))),"손님 수를 확인하세요",""))))))))</f>
        <v/>
      </c>
      <c r="P910">
        <f>IF(I910="","",WEEKDAY(A910,2))</f>
        <v/>
      </c>
      <c r="Q910" s="19">
        <f>IF(I910="","",A910-WEEKDAY(A910,3))</f>
        <v/>
      </c>
    </row>
    <row r="911">
      <c r="A911" s="12" t="n"/>
      <c r="B911" s="13">
        <f>IF(ISNUMBER(A911),CHOOSE(WEEKDAY(A911),"일","월","화","수","목","금","토"),"")</f>
        <v/>
      </c>
      <c r="C911" s="14" t="n"/>
      <c r="D911" s="14" t="n"/>
      <c r="E911" s="14" t="n"/>
      <c r="F911" s="14" t="n"/>
      <c r="G911" s="14" t="n"/>
      <c r="H911" s="14" t="n"/>
      <c r="I911" s="15">
        <f>IF(OR(A911="",NOT(N911="")),"",SUM(C911:H911))</f>
        <v/>
      </c>
      <c r="J911" s="16">
        <f>IF(I911="","",SUM(C911:E911))</f>
        <v/>
      </c>
      <c r="K911" s="16">
        <f>IF(I911="","",SUM(F911:H911))</f>
        <v/>
      </c>
      <c r="L911" s="14" t="n"/>
      <c r="M911" s="17" t="n"/>
      <c r="N911" s="18">
        <f>IF(COUNTA(A911,C911:H911,L911)=0,"",IF(NOT(ISNUMBER(A911)),"날짜를 확인하세요",IF(A911&gt;TODAY(),"오늘 이후 날짜예요",IF(COUNTIF($A$6:$A$1505,A911)&gt;1,"같은 날짜가 또 있어요",IF(COUNT(C911:H911)&lt;COUNTA(C911:H911),"금액에 글자가 있어요",IF(COUNTA(C911:H911)=0,"금액이 비었어요",IF(COUNTIF(C911:H911,"&lt;0")&gt;0,"금액이 0보다 작아요",IF(AND(L911&lt;&gt;"",OR(NOT(ISNUMBER(L911)),L911&lt;0,L911&lt;&gt;INT(N(L911)))),"손님 수를 확인하세요",""))))))))</f>
        <v/>
      </c>
      <c r="P911">
        <f>IF(I911="","",WEEKDAY(A911,2))</f>
        <v/>
      </c>
      <c r="Q911" s="19">
        <f>IF(I911="","",A911-WEEKDAY(A911,3))</f>
        <v/>
      </c>
    </row>
    <row r="912">
      <c r="A912" s="12" t="n"/>
      <c r="B912" s="13">
        <f>IF(ISNUMBER(A912),CHOOSE(WEEKDAY(A912),"일","월","화","수","목","금","토"),"")</f>
        <v/>
      </c>
      <c r="C912" s="14" t="n"/>
      <c r="D912" s="14" t="n"/>
      <c r="E912" s="14" t="n"/>
      <c r="F912" s="14" t="n"/>
      <c r="G912" s="14" t="n"/>
      <c r="H912" s="14" t="n"/>
      <c r="I912" s="15">
        <f>IF(OR(A912="",NOT(N912="")),"",SUM(C912:H912))</f>
        <v/>
      </c>
      <c r="J912" s="16">
        <f>IF(I912="","",SUM(C912:E912))</f>
        <v/>
      </c>
      <c r="K912" s="16">
        <f>IF(I912="","",SUM(F912:H912))</f>
        <v/>
      </c>
      <c r="L912" s="14" t="n"/>
      <c r="M912" s="17" t="n"/>
      <c r="N912" s="18">
        <f>IF(COUNTA(A912,C912:H912,L912)=0,"",IF(NOT(ISNUMBER(A912)),"날짜를 확인하세요",IF(A912&gt;TODAY(),"오늘 이후 날짜예요",IF(COUNTIF($A$6:$A$1505,A912)&gt;1,"같은 날짜가 또 있어요",IF(COUNT(C912:H912)&lt;COUNTA(C912:H912),"금액에 글자가 있어요",IF(COUNTA(C912:H912)=0,"금액이 비었어요",IF(COUNTIF(C912:H912,"&lt;0")&gt;0,"금액이 0보다 작아요",IF(AND(L912&lt;&gt;"",OR(NOT(ISNUMBER(L912)),L912&lt;0,L912&lt;&gt;INT(N(L912)))),"손님 수를 확인하세요",""))))))))</f>
        <v/>
      </c>
      <c r="P912">
        <f>IF(I912="","",WEEKDAY(A912,2))</f>
        <v/>
      </c>
      <c r="Q912" s="19">
        <f>IF(I912="","",A912-WEEKDAY(A912,3))</f>
        <v/>
      </c>
    </row>
    <row r="913">
      <c r="A913" s="12" t="n"/>
      <c r="B913" s="13">
        <f>IF(ISNUMBER(A913),CHOOSE(WEEKDAY(A913),"일","월","화","수","목","금","토"),"")</f>
        <v/>
      </c>
      <c r="C913" s="14" t="n"/>
      <c r="D913" s="14" t="n"/>
      <c r="E913" s="14" t="n"/>
      <c r="F913" s="14" t="n"/>
      <c r="G913" s="14" t="n"/>
      <c r="H913" s="14" t="n"/>
      <c r="I913" s="15">
        <f>IF(OR(A913="",NOT(N913="")),"",SUM(C913:H913))</f>
        <v/>
      </c>
      <c r="J913" s="16">
        <f>IF(I913="","",SUM(C913:E913))</f>
        <v/>
      </c>
      <c r="K913" s="16">
        <f>IF(I913="","",SUM(F913:H913))</f>
        <v/>
      </c>
      <c r="L913" s="14" t="n"/>
      <c r="M913" s="17" t="n"/>
      <c r="N913" s="18">
        <f>IF(COUNTA(A913,C913:H913,L913)=0,"",IF(NOT(ISNUMBER(A913)),"날짜를 확인하세요",IF(A913&gt;TODAY(),"오늘 이후 날짜예요",IF(COUNTIF($A$6:$A$1505,A913)&gt;1,"같은 날짜가 또 있어요",IF(COUNT(C913:H913)&lt;COUNTA(C913:H913),"금액에 글자가 있어요",IF(COUNTA(C913:H913)=0,"금액이 비었어요",IF(COUNTIF(C913:H913,"&lt;0")&gt;0,"금액이 0보다 작아요",IF(AND(L913&lt;&gt;"",OR(NOT(ISNUMBER(L913)),L913&lt;0,L913&lt;&gt;INT(N(L913)))),"손님 수를 확인하세요",""))))))))</f>
        <v/>
      </c>
      <c r="P913">
        <f>IF(I913="","",WEEKDAY(A913,2))</f>
        <v/>
      </c>
      <c r="Q913" s="19">
        <f>IF(I913="","",A913-WEEKDAY(A913,3))</f>
        <v/>
      </c>
    </row>
    <row r="914">
      <c r="A914" s="12" t="n"/>
      <c r="B914" s="13">
        <f>IF(ISNUMBER(A914),CHOOSE(WEEKDAY(A914),"일","월","화","수","목","금","토"),"")</f>
        <v/>
      </c>
      <c r="C914" s="14" t="n"/>
      <c r="D914" s="14" t="n"/>
      <c r="E914" s="14" t="n"/>
      <c r="F914" s="14" t="n"/>
      <c r="G914" s="14" t="n"/>
      <c r="H914" s="14" t="n"/>
      <c r="I914" s="15">
        <f>IF(OR(A914="",NOT(N914="")),"",SUM(C914:H914))</f>
        <v/>
      </c>
      <c r="J914" s="16">
        <f>IF(I914="","",SUM(C914:E914))</f>
        <v/>
      </c>
      <c r="K914" s="16">
        <f>IF(I914="","",SUM(F914:H914))</f>
        <v/>
      </c>
      <c r="L914" s="14" t="n"/>
      <c r="M914" s="17" t="n"/>
      <c r="N914" s="18">
        <f>IF(COUNTA(A914,C914:H914,L914)=0,"",IF(NOT(ISNUMBER(A914)),"날짜를 확인하세요",IF(A914&gt;TODAY(),"오늘 이후 날짜예요",IF(COUNTIF($A$6:$A$1505,A914)&gt;1,"같은 날짜가 또 있어요",IF(COUNT(C914:H914)&lt;COUNTA(C914:H914),"금액에 글자가 있어요",IF(COUNTA(C914:H914)=0,"금액이 비었어요",IF(COUNTIF(C914:H914,"&lt;0")&gt;0,"금액이 0보다 작아요",IF(AND(L914&lt;&gt;"",OR(NOT(ISNUMBER(L914)),L914&lt;0,L914&lt;&gt;INT(N(L914)))),"손님 수를 확인하세요",""))))))))</f>
        <v/>
      </c>
      <c r="P914">
        <f>IF(I914="","",WEEKDAY(A914,2))</f>
        <v/>
      </c>
      <c r="Q914" s="19">
        <f>IF(I914="","",A914-WEEKDAY(A914,3))</f>
        <v/>
      </c>
    </row>
    <row r="915">
      <c r="A915" s="12" t="n"/>
      <c r="B915" s="13">
        <f>IF(ISNUMBER(A915),CHOOSE(WEEKDAY(A915),"일","월","화","수","목","금","토"),"")</f>
        <v/>
      </c>
      <c r="C915" s="14" t="n"/>
      <c r="D915" s="14" t="n"/>
      <c r="E915" s="14" t="n"/>
      <c r="F915" s="14" t="n"/>
      <c r="G915" s="14" t="n"/>
      <c r="H915" s="14" t="n"/>
      <c r="I915" s="15">
        <f>IF(OR(A915="",NOT(N915="")),"",SUM(C915:H915))</f>
        <v/>
      </c>
      <c r="J915" s="16">
        <f>IF(I915="","",SUM(C915:E915))</f>
        <v/>
      </c>
      <c r="K915" s="16">
        <f>IF(I915="","",SUM(F915:H915))</f>
        <v/>
      </c>
      <c r="L915" s="14" t="n"/>
      <c r="M915" s="17" t="n"/>
      <c r="N915" s="18">
        <f>IF(COUNTA(A915,C915:H915,L915)=0,"",IF(NOT(ISNUMBER(A915)),"날짜를 확인하세요",IF(A915&gt;TODAY(),"오늘 이후 날짜예요",IF(COUNTIF($A$6:$A$1505,A915)&gt;1,"같은 날짜가 또 있어요",IF(COUNT(C915:H915)&lt;COUNTA(C915:H915),"금액에 글자가 있어요",IF(COUNTA(C915:H915)=0,"금액이 비었어요",IF(COUNTIF(C915:H915,"&lt;0")&gt;0,"금액이 0보다 작아요",IF(AND(L915&lt;&gt;"",OR(NOT(ISNUMBER(L915)),L915&lt;0,L915&lt;&gt;INT(N(L915)))),"손님 수를 확인하세요",""))))))))</f>
        <v/>
      </c>
      <c r="P915">
        <f>IF(I915="","",WEEKDAY(A915,2))</f>
        <v/>
      </c>
      <c r="Q915" s="19">
        <f>IF(I915="","",A915-WEEKDAY(A915,3))</f>
        <v/>
      </c>
    </row>
    <row r="916">
      <c r="A916" s="12" t="n"/>
      <c r="B916" s="13">
        <f>IF(ISNUMBER(A916),CHOOSE(WEEKDAY(A916),"일","월","화","수","목","금","토"),"")</f>
        <v/>
      </c>
      <c r="C916" s="14" t="n"/>
      <c r="D916" s="14" t="n"/>
      <c r="E916" s="14" t="n"/>
      <c r="F916" s="14" t="n"/>
      <c r="G916" s="14" t="n"/>
      <c r="H916" s="14" t="n"/>
      <c r="I916" s="15">
        <f>IF(OR(A916="",NOT(N916="")),"",SUM(C916:H916))</f>
        <v/>
      </c>
      <c r="J916" s="16">
        <f>IF(I916="","",SUM(C916:E916))</f>
        <v/>
      </c>
      <c r="K916" s="16">
        <f>IF(I916="","",SUM(F916:H916))</f>
        <v/>
      </c>
      <c r="L916" s="14" t="n"/>
      <c r="M916" s="17" t="n"/>
      <c r="N916" s="18">
        <f>IF(COUNTA(A916,C916:H916,L916)=0,"",IF(NOT(ISNUMBER(A916)),"날짜를 확인하세요",IF(A916&gt;TODAY(),"오늘 이후 날짜예요",IF(COUNTIF($A$6:$A$1505,A916)&gt;1,"같은 날짜가 또 있어요",IF(COUNT(C916:H916)&lt;COUNTA(C916:H916),"금액에 글자가 있어요",IF(COUNTA(C916:H916)=0,"금액이 비었어요",IF(COUNTIF(C916:H916,"&lt;0")&gt;0,"금액이 0보다 작아요",IF(AND(L916&lt;&gt;"",OR(NOT(ISNUMBER(L916)),L916&lt;0,L916&lt;&gt;INT(N(L916)))),"손님 수를 확인하세요",""))))))))</f>
        <v/>
      </c>
      <c r="P916">
        <f>IF(I916="","",WEEKDAY(A916,2))</f>
        <v/>
      </c>
      <c r="Q916" s="19">
        <f>IF(I916="","",A916-WEEKDAY(A916,3))</f>
        <v/>
      </c>
    </row>
    <row r="917">
      <c r="A917" s="12" t="n"/>
      <c r="B917" s="13">
        <f>IF(ISNUMBER(A917),CHOOSE(WEEKDAY(A917),"일","월","화","수","목","금","토"),"")</f>
        <v/>
      </c>
      <c r="C917" s="14" t="n"/>
      <c r="D917" s="14" t="n"/>
      <c r="E917" s="14" t="n"/>
      <c r="F917" s="14" t="n"/>
      <c r="G917" s="14" t="n"/>
      <c r="H917" s="14" t="n"/>
      <c r="I917" s="15">
        <f>IF(OR(A917="",NOT(N917="")),"",SUM(C917:H917))</f>
        <v/>
      </c>
      <c r="J917" s="16">
        <f>IF(I917="","",SUM(C917:E917))</f>
        <v/>
      </c>
      <c r="K917" s="16">
        <f>IF(I917="","",SUM(F917:H917))</f>
        <v/>
      </c>
      <c r="L917" s="14" t="n"/>
      <c r="M917" s="17" t="n"/>
      <c r="N917" s="18">
        <f>IF(COUNTA(A917,C917:H917,L917)=0,"",IF(NOT(ISNUMBER(A917)),"날짜를 확인하세요",IF(A917&gt;TODAY(),"오늘 이후 날짜예요",IF(COUNTIF($A$6:$A$1505,A917)&gt;1,"같은 날짜가 또 있어요",IF(COUNT(C917:H917)&lt;COUNTA(C917:H917),"금액에 글자가 있어요",IF(COUNTA(C917:H917)=0,"금액이 비었어요",IF(COUNTIF(C917:H917,"&lt;0")&gt;0,"금액이 0보다 작아요",IF(AND(L917&lt;&gt;"",OR(NOT(ISNUMBER(L917)),L917&lt;0,L917&lt;&gt;INT(N(L917)))),"손님 수를 확인하세요",""))))))))</f>
        <v/>
      </c>
      <c r="P917">
        <f>IF(I917="","",WEEKDAY(A917,2))</f>
        <v/>
      </c>
      <c r="Q917" s="19">
        <f>IF(I917="","",A917-WEEKDAY(A917,3))</f>
        <v/>
      </c>
    </row>
    <row r="918">
      <c r="A918" s="12" t="n"/>
      <c r="B918" s="13">
        <f>IF(ISNUMBER(A918),CHOOSE(WEEKDAY(A918),"일","월","화","수","목","금","토"),"")</f>
        <v/>
      </c>
      <c r="C918" s="14" t="n"/>
      <c r="D918" s="14" t="n"/>
      <c r="E918" s="14" t="n"/>
      <c r="F918" s="14" t="n"/>
      <c r="G918" s="14" t="n"/>
      <c r="H918" s="14" t="n"/>
      <c r="I918" s="15">
        <f>IF(OR(A918="",NOT(N918="")),"",SUM(C918:H918))</f>
        <v/>
      </c>
      <c r="J918" s="16">
        <f>IF(I918="","",SUM(C918:E918))</f>
        <v/>
      </c>
      <c r="K918" s="16">
        <f>IF(I918="","",SUM(F918:H918))</f>
        <v/>
      </c>
      <c r="L918" s="14" t="n"/>
      <c r="M918" s="17" t="n"/>
      <c r="N918" s="18">
        <f>IF(COUNTA(A918,C918:H918,L918)=0,"",IF(NOT(ISNUMBER(A918)),"날짜를 확인하세요",IF(A918&gt;TODAY(),"오늘 이후 날짜예요",IF(COUNTIF($A$6:$A$1505,A918)&gt;1,"같은 날짜가 또 있어요",IF(COUNT(C918:H918)&lt;COUNTA(C918:H918),"금액에 글자가 있어요",IF(COUNTA(C918:H918)=0,"금액이 비었어요",IF(COUNTIF(C918:H918,"&lt;0")&gt;0,"금액이 0보다 작아요",IF(AND(L918&lt;&gt;"",OR(NOT(ISNUMBER(L918)),L918&lt;0,L918&lt;&gt;INT(N(L918)))),"손님 수를 확인하세요",""))))))))</f>
        <v/>
      </c>
      <c r="P918">
        <f>IF(I918="","",WEEKDAY(A918,2))</f>
        <v/>
      </c>
      <c r="Q918" s="19">
        <f>IF(I918="","",A918-WEEKDAY(A918,3))</f>
        <v/>
      </c>
    </row>
    <row r="919">
      <c r="A919" s="12" t="n"/>
      <c r="B919" s="13">
        <f>IF(ISNUMBER(A919),CHOOSE(WEEKDAY(A919),"일","월","화","수","목","금","토"),"")</f>
        <v/>
      </c>
      <c r="C919" s="14" t="n"/>
      <c r="D919" s="14" t="n"/>
      <c r="E919" s="14" t="n"/>
      <c r="F919" s="14" t="n"/>
      <c r="G919" s="14" t="n"/>
      <c r="H919" s="14" t="n"/>
      <c r="I919" s="15">
        <f>IF(OR(A919="",NOT(N919="")),"",SUM(C919:H919))</f>
        <v/>
      </c>
      <c r="J919" s="16">
        <f>IF(I919="","",SUM(C919:E919))</f>
        <v/>
      </c>
      <c r="K919" s="16">
        <f>IF(I919="","",SUM(F919:H919))</f>
        <v/>
      </c>
      <c r="L919" s="14" t="n"/>
      <c r="M919" s="17" t="n"/>
      <c r="N919" s="18">
        <f>IF(COUNTA(A919,C919:H919,L919)=0,"",IF(NOT(ISNUMBER(A919)),"날짜를 확인하세요",IF(A919&gt;TODAY(),"오늘 이후 날짜예요",IF(COUNTIF($A$6:$A$1505,A919)&gt;1,"같은 날짜가 또 있어요",IF(COUNT(C919:H919)&lt;COUNTA(C919:H919),"금액에 글자가 있어요",IF(COUNTA(C919:H919)=0,"금액이 비었어요",IF(COUNTIF(C919:H919,"&lt;0")&gt;0,"금액이 0보다 작아요",IF(AND(L919&lt;&gt;"",OR(NOT(ISNUMBER(L919)),L919&lt;0,L919&lt;&gt;INT(N(L919)))),"손님 수를 확인하세요",""))))))))</f>
        <v/>
      </c>
      <c r="P919">
        <f>IF(I919="","",WEEKDAY(A919,2))</f>
        <v/>
      </c>
      <c r="Q919" s="19">
        <f>IF(I919="","",A919-WEEKDAY(A919,3))</f>
        <v/>
      </c>
    </row>
    <row r="920">
      <c r="A920" s="12" t="n"/>
      <c r="B920" s="13">
        <f>IF(ISNUMBER(A920),CHOOSE(WEEKDAY(A920),"일","월","화","수","목","금","토"),"")</f>
        <v/>
      </c>
      <c r="C920" s="14" t="n"/>
      <c r="D920" s="14" t="n"/>
      <c r="E920" s="14" t="n"/>
      <c r="F920" s="14" t="n"/>
      <c r="G920" s="14" t="n"/>
      <c r="H920" s="14" t="n"/>
      <c r="I920" s="15">
        <f>IF(OR(A920="",NOT(N920="")),"",SUM(C920:H920))</f>
        <v/>
      </c>
      <c r="J920" s="16">
        <f>IF(I920="","",SUM(C920:E920))</f>
        <v/>
      </c>
      <c r="K920" s="16">
        <f>IF(I920="","",SUM(F920:H920))</f>
        <v/>
      </c>
      <c r="L920" s="14" t="n"/>
      <c r="M920" s="17" t="n"/>
      <c r="N920" s="18">
        <f>IF(COUNTA(A920,C920:H920,L920)=0,"",IF(NOT(ISNUMBER(A920)),"날짜를 확인하세요",IF(A920&gt;TODAY(),"오늘 이후 날짜예요",IF(COUNTIF($A$6:$A$1505,A920)&gt;1,"같은 날짜가 또 있어요",IF(COUNT(C920:H920)&lt;COUNTA(C920:H920),"금액에 글자가 있어요",IF(COUNTA(C920:H920)=0,"금액이 비었어요",IF(COUNTIF(C920:H920,"&lt;0")&gt;0,"금액이 0보다 작아요",IF(AND(L920&lt;&gt;"",OR(NOT(ISNUMBER(L920)),L920&lt;0,L920&lt;&gt;INT(N(L920)))),"손님 수를 확인하세요",""))))))))</f>
        <v/>
      </c>
      <c r="P920">
        <f>IF(I920="","",WEEKDAY(A920,2))</f>
        <v/>
      </c>
      <c r="Q920" s="19">
        <f>IF(I920="","",A920-WEEKDAY(A920,3))</f>
        <v/>
      </c>
    </row>
    <row r="921">
      <c r="A921" s="12" t="n"/>
      <c r="B921" s="13">
        <f>IF(ISNUMBER(A921),CHOOSE(WEEKDAY(A921),"일","월","화","수","목","금","토"),"")</f>
        <v/>
      </c>
      <c r="C921" s="14" t="n"/>
      <c r="D921" s="14" t="n"/>
      <c r="E921" s="14" t="n"/>
      <c r="F921" s="14" t="n"/>
      <c r="G921" s="14" t="n"/>
      <c r="H921" s="14" t="n"/>
      <c r="I921" s="15">
        <f>IF(OR(A921="",NOT(N921="")),"",SUM(C921:H921))</f>
        <v/>
      </c>
      <c r="J921" s="16">
        <f>IF(I921="","",SUM(C921:E921))</f>
        <v/>
      </c>
      <c r="K921" s="16">
        <f>IF(I921="","",SUM(F921:H921))</f>
        <v/>
      </c>
      <c r="L921" s="14" t="n"/>
      <c r="M921" s="17" t="n"/>
      <c r="N921" s="18">
        <f>IF(COUNTA(A921,C921:H921,L921)=0,"",IF(NOT(ISNUMBER(A921)),"날짜를 확인하세요",IF(A921&gt;TODAY(),"오늘 이후 날짜예요",IF(COUNTIF($A$6:$A$1505,A921)&gt;1,"같은 날짜가 또 있어요",IF(COUNT(C921:H921)&lt;COUNTA(C921:H921),"금액에 글자가 있어요",IF(COUNTA(C921:H921)=0,"금액이 비었어요",IF(COUNTIF(C921:H921,"&lt;0")&gt;0,"금액이 0보다 작아요",IF(AND(L921&lt;&gt;"",OR(NOT(ISNUMBER(L921)),L921&lt;0,L921&lt;&gt;INT(N(L921)))),"손님 수를 확인하세요",""))))))))</f>
        <v/>
      </c>
      <c r="P921">
        <f>IF(I921="","",WEEKDAY(A921,2))</f>
        <v/>
      </c>
      <c r="Q921" s="19">
        <f>IF(I921="","",A921-WEEKDAY(A921,3))</f>
        <v/>
      </c>
    </row>
    <row r="922">
      <c r="A922" s="12" t="n"/>
      <c r="B922" s="13">
        <f>IF(ISNUMBER(A922),CHOOSE(WEEKDAY(A922),"일","월","화","수","목","금","토"),"")</f>
        <v/>
      </c>
      <c r="C922" s="14" t="n"/>
      <c r="D922" s="14" t="n"/>
      <c r="E922" s="14" t="n"/>
      <c r="F922" s="14" t="n"/>
      <c r="G922" s="14" t="n"/>
      <c r="H922" s="14" t="n"/>
      <c r="I922" s="15">
        <f>IF(OR(A922="",NOT(N922="")),"",SUM(C922:H922))</f>
        <v/>
      </c>
      <c r="J922" s="16">
        <f>IF(I922="","",SUM(C922:E922))</f>
        <v/>
      </c>
      <c r="K922" s="16">
        <f>IF(I922="","",SUM(F922:H922))</f>
        <v/>
      </c>
      <c r="L922" s="14" t="n"/>
      <c r="M922" s="17" t="n"/>
      <c r="N922" s="18">
        <f>IF(COUNTA(A922,C922:H922,L922)=0,"",IF(NOT(ISNUMBER(A922)),"날짜를 확인하세요",IF(A922&gt;TODAY(),"오늘 이후 날짜예요",IF(COUNTIF($A$6:$A$1505,A922)&gt;1,"같은 날짜가 또 있어요",IF(COUNT(C922:H922)&lt;COUNTA(C922:H922),"금액에 글자가 있어요",IF(COUNTA(C922:H922)=0,"금액이 비었어요",IF(COUNTIF(C922:H922,"&lt;0")&gt;0,"금액이 0보다 작아요",IF(AND(L922&lt;&gt;"",OR(NOT(ISNUMBER(L922)),L922&lt;0,L922&lt;&gt;INT(N(L922)))),"손님 수를 확인하세요",""))))))))</f>
        <v/>
      </c>
      <c r="P922">
        <f>IF(I922="","",WEEKDAY(A922,2))</f>
        <v/>
      </c>
      <c r="Q922" s="19">
        <f>IF(I922="","",A922-WEEKDAY(A922,3))</f>
        <v/>
      </c>
    </row>
    <row r="923">
      <c r="A923" s="12" t="n"/>
      <c r="B923" s="13">
        <f>IF(ISNUMBER(A923),CHOOSE(WEEKDAY(A923),"일","월","화","수","목","금","토"),"")</f>
        <v/>
      </c>
      <c r="C923" s="14" t="n"/>
      <c r="D923" s="14" t="n"/>
      <c r="E923" s="14" t="n"/>
      <c r="F923" s="14" t="n"/>
      <c r="G923" s="14" t="n"/>
      <c r="H923" s="14" t="n"/>
      <c r="I923" s="15">
        <f>IF(OR(A923="",NOT(N923="")),"",SUM(C923:H923))</f>
        <v/>
      </c>
      <c r="J923" s="16">
        <f>IF(I923="","",SUM(C923:E923))</f>
        <v/>
      </c>
      <c r="K923" s="16">
        <f>IF(I923="","",SUM(F923:H923))</f>
        <v/>
      </c>
      <c r="L923" s="14" t="n"/>
      <c r="M923" s="17" t="n"/>
      <c r="N923" s="18">
        <f>IF(COUNTA(A923,C923:H923,L923)=0,"",IF(NOT(ISNUMBER(A923)),"날짜를 확인하세요",IF(A923&gt;TODAY(),"오늘 이후 날짜예요",IF(COUNTIF($A$6:$A$1505,A923)&gt;1,"같은 날짜가 또 있어요",IF(COUNT(C923:H923)&lt;COUNTA(C923:H923),"금액에 글자가 있어요",IF(COUNTA(C923:H923)=0,"금액이 비었어요",IF(COUNTIF(C923:H923,"&lt;0")&gt;0,"금액이 0보다 작아요",IF(AND(L923&lt;&gt;"",OR(NOT(ISNUMBER(L923)),L923&lt;0,L923&lt;&gt;INT(N(L923)))),"손님 수를 확인하세요",""))))))))</f>
        <v/>
      </c>
      <c r="P923">
        <f>IF(I923="","",WEEKDAY(A923,2))</f>
        <v/>
      </c>
      <c r="Q923" s="19">
        <f>IF(I923="","",A923-WEEKDAY(A923,3))</f>
        <v/>
      </c>
    </row>
    <row r="924">
      <c r="A924" s="12" t="n"/>
      <c r="B924" s="13">
        <f>IF(ISNUMBER(A924),CHOOSE(WEEKDAY(A924),"일","월","화","수","목","금","토"),"")</f>
        <v/>
      </c>
      <c r="C924" s="14" t="n"/>
      <c r="D924" s="14" t="n"/>
      <c r="E924" s="14" t="n"/>
      <c r="F924" s="14" t="n"/>
      <c r="G924" s="14" t="n"/>
      <c r="H924" s="14" t="n"/>
      <c r="I924" s="15">
        <f>IF(OR(A924="",NOT(N924="")),"",SUM(C924:H924))</f>
        <v/>
      </c>
      <c r="J924" s="16">
        <f>IF(I924="","",SUM(C924:E924))</f>
        <v/>
      </c>
      <c r="K924" s="16">
        <f>IF(I924="","",SUM(F924:H924))</f>
        <v/>
      </c>
      <c r="L924" s="14" t="n"/>
      <c r="M924" s="17" t="n"/>
      <c r="N924" s="18">
        <f>IF(COUNTA(A924,C924:H924,L924)=0,"",IF(NOT(ISNUMBER(A924)),"날짜를 확인하세요",IF(A924&gt;TODAY(),"오늘 이후 날짜예요",IF(COUNTIF($A$6:$A$1505,A924)&gt;1,"같은 날짜가 또 있어요",IF(COUNT(C924:H924)&lt;COUNTA(C924:H924),"금액에 글자가 있어요",IF(COUNTA(C924:H924)=0,"금액이 비었어요",IF(COUNTIF(C924:H924,"&lt;0")&gt;0,"금액이 0보다 작아요",IF(AND(L924&lt;&gt;"",OR(NOT(ISNUMBER(L924)),L924&lt;0,L924&lt;&gt;INT(N(L924)))),"손님 수를 확인하세요",""))))))))</f>
        <v/>
      </c>
      <c r="P924">
        <f>IF(I924="","",WEEKDAY(A924,2))</f>
        <v/>
      </c>
      <c r="Q924" s="19">
        <f>IF(I924="","",A924-WEEKDAY(A924,3))</f>
        <v/>
      </c>
    </row>
    <row r="925">
      <c r="A925" s="12" t="n"/>
      <c r="B925" s="13">
        <f>IF(ISNUMBER(A925),CHOOSE(WEEKDAY(A925),"일","월","화","수","목","금","토"),"")</f>
        <v/>
      </c>
      <c r="C925" s="14" t="n"/>
      <c r="D925" s="14" t="n"/>
      <c r="E925" s="14" t="n"/>
      <c r="F925" s="14" t="n"/>
      <c r="G925" s="14" t="n"/>
      <c r="H925" s="14" t="n"/>
      <c r="I925" s="15">
        <f>IF(OR(A925="",NOT(N925="")),"",SUM(C925:H925))</f>
        <v/>
      </c>
      <c r="J925" s="16">
        <f>IF(I925="","",SUM(C925:E925))</f>
        <v/>
      </c>
      <c r="K925" s="16">
        <f>IF(I925="","",SUM(F925:H925))</f>
        <v/>
      </c>
      <c r="L925" s="14" t="n"/>
      <c r="M925" s="17" t="n"/>
      <c r="N925" s="18">
        <f>IF(COUNTA(A925,C925:H925,L925)=0,"",IF(NOT(ISNUMBER(A925)),"날짜를 확인하세요",IF(A925&gt;TODAY(),"오늘 이후 날짜예요",IF(COUNTIF($A$6:$A$1505,A925)&gt;1,"같은 날짜가 또 있어요",IF(COUNT(C925:H925)&lt;COUNTA(C925:H925),"금액에 글자가 있어요",IF(COUNTA(C925:H925)=0,"금액이 비었어요",IF(COUNTIF(C925:H925,"&lt;0")&gt;0,"금액이 0보다 작아요",IF(AND(L925&lt;&gt;"",OR(NOT(ISNUMBER(L925)),L925&lt;0,L925&lt;&gt;INT(N(L925)))),"손님 수를 확인하세요",""))))))))</f>
        <v/>
      </c>
      <c r="P925">
        <f>IF(I925="","",WEEKDAY(A925,2))</f>
        <v/>
      </c>
      <c r="Q925" s="19">
        <f>IF(I925="","",A925-WEEKDAY(A925,3))</f>
        <v/>
      </c>
    </row>
    <row r="926">
      <c r="A926" s="12" t="n"/>
      <c r="B926" s="13">
        <f>IF(ISNUMBER(A926),CHOOSE(WEEKDAY(A926),"일","월","화","수","목","금","토"),"")</f>
        <v/>
      </c>
      <c r="C926" s="14" t="n"/>
      <c r="D926" s="14" t="n"/>
      <c r="E926" s="14" t="n"/>
      <c r="F926" s="14" t="n"/>
      <c r="G926" s="14" t="n"/>
      <c r="H926" s="14" t="n"/>
      <c r="I926" s="15">
        <f>IF(OR(A926="",NOT(N926="")),"",SUM(C926:H926))</f>
        <v/>
      </c>
      <c r="J926" s="16">
        <f>IF(I926="","",SUM(C926:E926))</f>
        <v/>
      </c>
      <c r="K926" s="16">
        <f>IF(I926="","",SUM(F926:H926))</f>
        <v/>
      </c>
      <c r="L926" s="14" t="n"/>
      <c r="M926" s="17" t="n"/>
      <c r="N926" s="18">
        <f>IF(COUNTA(A926,C926:H926,L926)=0,"",IF(NOT(ISNUMBER(A926)),"날짜를 확인하세요",IF(A926&gt;TODAY(),"오늘 이후 날짜예요",IF(COUNTIF($A$6:$A$1505,A926)&gt;1,"같은 날짜가 또 있어요",IF(COUNT(C926:H926)&lt;COUNTA(C926:H926),"금액에 글자가 있어요",IF(COUNTA(C926:H926)=0,"금액이 비었어요",IF(COUNTIF(C926:H926,"&lt;0")&gt;0,"금액이 0보다 작아요",IF(AND(L926&lt;&gt;"",OR(NOT(ISNUMBER(L926)),L926&lt;0,L926&lt;&gt;INT(N(L926)))),"손님 수를 확인하세요",""))))))))</f>
        <v/>
      </c>
      <c r="P926">
        <f>IF(I926="","",WEEKDAY(A926,2))</f>
        <v/>
      </c>
      <c r="Q926" s="19">
        <f>IF(I926="","",A926-WEEKDAY(A926,3))</f>
        <v/>
      </c>
    </row>
    <row r="927">
      <c r="A927" s="12" t="n"/>
      <c r="B927" s="13">
        <f>IF(ISNUMBER(A927),CHOOSE(WEEKDAY(A927),"일","월","화","수","목","금","토"),"")</f>
        <v/>
      </c>
      <c r="C927" s="14" t="n"/>
      <c r="D927" s="14" t="n"/>
      <c r="E927" s="14" t="n"/>
      <c r="F927" s="14" t="n"/>
      <c r="G927" s="14" t="n"/>
      <c r="H927" s="14" t="n"/>
      <c r="I927" s="15">
        <f>IF(OR(A927="",NOT(N927="")),"",SUM(C927:H927))</f>
        <v/>
      </c>
      <c r="J927" s="16">
        <f>IF(I927="","",SUM(C927:E927))</f>
        <v/>
      </c>
      <c r="K927" s="16">
        <f>IF(I927="","",SUM(F927:H927))</f>
        <v/>
      </c>
      <c r="L927" s="14" t="n"/>
      <c r="M927" s="17" t="n"/>
      <c r="N927" s="18">
        <f>IF(COUNTA(A927,C927:H927,L927)=0,"",IF(NOT(ISNUMBER(A927)),"날짜를 확인하세요",IF(A927&gt;TODAY(),"오늘 이후 날짜예요",IF(COUNTIF($A$6:$A$1505,A927)&gt;1,"같은 날짜가 또 있어요",IF(COUNT(C927:H927)&lt;COUNTA(C927:H927),"금액에 글자가 있어요",IF(COUNTA(C927:H927)=0,"금액이 비었어요",IF(COUNTIF(C927:H927,"&lt;0")&gt;0,"금액이 0보다 작아요",IF(AND(L927&lt;&gt;"",OR(NOT(ISNUMBER(L927)),L927&lt;0,L927&lt;&gt;INT(N(L927)))),"손님 수를 확인하세요",""))))))))</f>
        <v/>
      </c>
      <c r="P927">
        <f>IF(I927="","",WEEKDAY(A927,2))</f>
        <v/>
      </c>
      <c r="Q927" s="19">
        <f>IF(I927="","",A927-WEEKDAY(A927,3))</f>
        <v/>
      </c>
    </row>
    <row r="928">
      <c r="A928" s="12" t="n"/>
      <c r="B928" s="13">
        <f>IF(ISNUMBER(A928),CHOOSE(WEEKDAY(A928),"일","월","화","수","목","금","토"),"")</f>
        <v/>
      </c>
      <c r="C928" s="14" t="n"/>
      <c r="D928" s="14" t="n"/>
      <c r="E928" s="14" t="n"/>
      <c r="F928" s="14" t="n"/>
      <c r="G928" s="14" t="n"/>
      <c r="H928" s="14" t="n"/>
      <c r="I928" s="15">
        <f>IF(OR(A928="",NOT(N928="")),"",SUM(C928:H928))</f>
        <v/>
      </c>
      <c r="J928" s="16">
        <f>IF(I928="","",SUM(C928:E928))</f>
        <v/>
      </c>
      <c r="K928" s="16">
        <f>IF(I928="","",SUM(F928:H928))</f>
        <v/>
      </c>
      <c r="L928" s="14" t="n"/>
      <c r="M928" s="17" t="n"/>
      <c r="N928" s="18">
        <f>IF(COUNTA(A928,C928:H928,L928)=0,"",IF(NOT(ISNUMBER(A928)),"날짜를 확인하세요",IF(A928&gt;TODAY(),"오늘 이후 날짜예요",IF(COUNTIF($A$6:$A$1505,A928)&gt;1,"같은 날짜가 또 있어요",IF(COUNT(C928:H928)&lt;COUNTA(C928:H928),"금액에 글자가 있어요",IF(COUNTA(C928:H928)=0,"금액이 비었어요",IF(COUNTIF(C928:H928,"&lt;0")&gt;0,"금액이 0보다 작아요",IF(AND(L928&lt;&gt;"",OR(NOT(ISNUMBER(L928)),L928&lt;0,L928&lt;&gt;INT(N(L928)))),"손님 수를 확인하세요",""))))))))</f>
        <v/>
      </c>
      <c r="P928">
        <f>IF(I928="","",WEEKDAY(A928,2))</f>
        <v/>
      </c>
      <c r="Q928" s="19">
        <f>IF(I928="","",A928-WEEKDAY(A928,3))</f>
        <v/>
      </c>
    </row>
    <row r="929">
      <c r="A929" s="12" t="n"/>
      <c r="B929" s="13">
        <f>IF(ISNUMBER(A929),CHOOSE(WEEKDAY(A929),"일","월","화","수","목","금","토"),"")</f>
        <v/>
      </c>
      <c r="C929" s="14" t="n"/>
      <c r="D929" s="14" t="n"/>
      <c r="E929" s="14" t="n"/>
      <c r="F929" s="14" t="n"/>
      <c r="G929" s="14" t="n"/>
      <c r="H929" s="14" t="n"/>
      <c r="I929" s="15">
        <f>IF(OR(A929="",NOT(N929="")),"",SUM(C929:H929))</f>
        <v/>
      </c>
      <c r="J929" s="16">
        <f>IF(I929="","",SUM(C929:E929))</f>
        <v/>
      </c>
      <c r="K929" s="16">
        <f>IF(I929="","",SUM(F929:H929))</f>
        <v/>
      </c>
      <c r="L929" s="14" t="n"/>
      <c r="M929" s="17" t="n"/>
      <c r="N929" s="18">
        <f>IF(COUNTA(A929,C929:H929,L929)=0,"",IF(NOT(ISNUMBER(A929)),"날짜를 확인하세요",IF(A929&gt;TODAY(),"오늘 이후 날짜예요",IF(COUNTIF($A$6:$A$1505,A929)&gt;1,"같은 날짜가 또 있어요",IF(COUNT(C929:H929)&lt;COUNTA(C929:H929),"금액에 글자가 있어요",IF(COUNTA(C929:H929)=0,"금액이 비었어요",IF(COUNTIF(C929:H929,"&lt;0")&gt;0,"금액이 0보다 작아요",IF(AND(L929&lt;&gt;"",OR(NOT(ISNUMBER(L929)),L929&lt;0,L929&lt;&gt;INT(N(L929)))),"손님 수를 확인하세요",""))))))))</f>
        <v/>
      </c>
      <c r="P929">
        <f>IF(I929="","",WEEKDAY(A929,2))</f>
        <v/>
      </c>
      <c r="Q929" s="19">
        <f>IF(I929="","",A929-WEEKDAY(A929,3))</f>
        <v/>
      </c>
    </row>
    <row r="930">
      <c r="A930" s="12" t="n"/>
      <c r="B930" s="13">
        <f>IF(ISNUMBER(A930),CHOOSE(WEEKDAY(A930),"일","월","화","수","목","금","토"),"")</f>
        <v/>
      </c>
      <c r="C930" s="14" t="n"/>
      <c r="D930" s="14" t="n"/>
      <c r="E930" s="14" t="n"/>
      <c r="F930" s="14" t="n"/>
      <c r="G930" s="14" t="n"/>
      <c r="H930" s="14" t="n"/>
      <c r="I930" s="15">
        <f>IF(OR(A930="",NOT(N930="")),"",SUM(C930:H930))</f>
        <v/>
      </c>
      <c r="J930" s="16">
        <f>IF(I930="","",SUM(C930:E930))</f>
        <v/>
      </c>
      <c r="K930" s="16">
        <f>IF(I930="","",SUM(F930:H930))</f>
        <v/>
      </c>
      <c r="L930" s="14" t="n"/>
      <c r="M930" s="17" t="n"/>
      <c r="N930" s="18">
        <f>IF(COUNTA(A930,C930:H930,L930)=0,"",IF(NOT(ISNUMBER(A930)),"날짜를 확인하세요",IF(A930&gt;TODAY(),"오늘 이후 날짜예요",IF(COUNTIF($A$6:$A$1505,A930)&gt;1,"같은 날짜가 또 있어요",IF(COUNT(C930:H930)&lt;COUNTA(C930:H930),"금액에 글자가 있어요",IF(COUNTA(C930:H930)=0,"금액이 비었어요",IF(COUNTIF(C930:H930,"&lt;0")&gt;0,"금액이 0보다 작아요",IF(AND(L930&lt;&gt;"",OR(NOT(ISNUMBER(L930)),L930&lt;0,L930&lt;&gt;INT(N(L930)))),"손님 수를 확인하세요",""))))))))</f>
        <v/>
      </c>
      <c r="P930">
        <f>IF(I930="","",WEEKDAY(A930,2))</f>
        <v/>
      </c>
      <c r="Q930" s="19">
        <f>IF(I930="","",A930-WEEKDAY(A930,3))</f>
        <v/>
      </c>
    </row>
    <row r="931">
      <c r="A931" s="12" t="n"/>
      <c r="B931" s="13">
        <f>IF(ISNUMBER(A931),CHOOSE(WEEKDAY(A931),"일","월","화","수","목","금","토"),"")</f>
        <v/>
      </c>
      <c r="C931" s="14" t="n"/>
      <c r="D931" s="14" t="n"/>
      <c r="E931" s="14" t="n"/>
      <c r="F931" s="14" t="n"/>
      <c r="G931" s="14" t="n"/>
      <c r="H931" s="14" t="n"/>
      <c r="I931" s="15">
        <f>IF(OR(A931="",NOT(N931="")),"",SUM(C931:H931))</f>
        <v/>
      </c>
      <c r="J931" s="16">
        <f>IF(I931="","",SUM(C931:E931))</f>
        <v/>
      </c>
      <c r="K931" s="16">
        <f>IF(I931="","",SUM(F931:H931))</f>
        <v/>
      </c>
      <c r="L931" s="14" t="n"/>
      <c r="M931" s="17" t="n"/>
      <c r="N931" s="18">
        <f>IF(COUNTA(A931,C931:H931,L931)=0,"",IF(NOT(ISNUMBER(A931)),"날짜를 확인하세요",IF(A931&gt;TODAY(),"오늘 이후 날짜예요",IF(COUNTIF($A$6:$A$1505,A931)&gt;1,"같은 날짜가 또 있어요",IF(COUNT(C931:H931)&lt;COUNTA(C931:H931),"금액에 글자가 있어요",IF(COUNTA(C931:H931)=0,"금액이 비었어요",IF(COUNTIF(C931:H931,"&lt;0")&gt;0,"금액이 0보다 작아요",IF(AND(L931&lt;&gt;"",OR(NOT(ISNUMBER(L931)),L931&lt;0,L931&lt;&gt;INT(N(L931)))),"손님 수를 확인하세요",""))))))))</f>
        <v/>
      </c>
      <c r="P931">
        <f>IF(I931="","",WEEKDAY(A931,2))</f>
        <v/>
      </c>
      <c r="Q931" s="19">
        <f>IF(I931="","",A931-WEEKDAY(A931,3))</f>
        <v/>
      </c>
    </row>
    <row r="932">
      <c r="A932" s="12" t="n"/>
      <c r="B932" s="13">
        <f>IF(ISNUMBER(A932),CHOOSE(WEEKDAY(A932),"일","월","화","수","목","금","토"),"")</f>
        <v/>
      </c>
      <c r="C932" s="14" t="n"/>
      <c r="D932" s="14" t="n"/>
      <c r="E932" s="14" t="n"/>
      <c r="F932" s="14" t="n"/>
      <c r="G932" s="14" t="n"/>
      <c r="H932" s="14" t="n"/>
      <c r="I932" s="15">
        <f>IF(OR(A932="",NOT(N932="")),"",SUM(C932:H932))</f>
        <v/>
      </c>
      <c r="J932" s="16">
        <f>IF(I932="","",SUM(C932:E932))</f>
        <v/>
      </c>
      <c r="K932" s="16">
        <f>IF(I932="","",SUM(F932:H932))</f>
        <v/>
      </c>
      <c r="L932" s="14" t="n"/>
      <c r="M932" s="17" t="n"/>
      <c r="N932" s="18">
        <f>IF(COUNTA(A932,C932:H932,L932)=0,"",IF(NOT(ISNUMBER(A932)),"날짜를 확인하세요",IF(A932&gt;TODAY(),"오늘 이후 날짜예요",IF(COUNTIF($A$6:$A$1505,A932)&gt;1,"같은 날짜가 또 있어요",IF(COUNT(C932:H932)&lt;COUNTA(C932:H932),"금액에 글자가 있어요",IF(COUNTA(C932:H932)=0,"금액이 비었어요",IF(COUNTIF(C932:H932,"&lt;0")&gt;0,"금액이 0보다 작아요",IF(AND(L932&lt;&gt;"",OR(NOT(ISNUMBER(L932)),L932&lt;0,L932&lt;&gt;INT(N(L932)))),"손님 수를 확인하세요",""))))))))</f>
        <v/>
      </c>
      <c r="P932">
        <f>IF(I932="","",WEEKDAY(A932,2))</f>
        <v/>
      </c>
      <c r="Q932" s="19">
        <f>IF(I932="","",A932-WEEKDAY(A932,3))</f>
        <v/>
      </c>
    </row>
    <row r="933">
      <c r="A933" s="12" t="n"/>
      <c r="B933" s="13">
        <f>IF(ISNUMBER(A933),CHOOSE(WEEKDAY(A933),"일","월","화","수","목","금","토"),"")</f>
        <v/>
      </c>
      <c r="C933" s="14" t="n"/>
      <c r="D933" s="14" t="n"/>
      <c r="E933" s="14" t="n"/>
      <c r="F933" s="14" t="n"/>
      <c r="G933" s="14" t="n"/>
      <c r="H933" s="14" t="n"/>
      <c r="I933" s="15">
        <f>IF(OR(A933="",NOT(N933="")),"",SUM(C933:H933))</f>
        <v/>
      </c>
      <c r="J933" s="16">
        <f>IF(I933="","",SUM(C933:E933))</f>
        <v/>
      </c>
      <c r="K933" s="16">
        <f>IF(I933="","",SUM(F933:H933))</f>
        <v/>
      </c>
      <c r="L933" s="14" t="n"/>
      <c r="M933" s="17" t="n"/>
      <c r="N933" s="18">
        <f>IF(COUNTA(A933,C933:H933,L933)=0,"",IF(NOT(ISNUMBER(A933)),"날짜를 확인하세요",IF(A933&gt;TODAY(),"오늘 이후 날짜예요",IF(COUNTIF($A$6:$A$1505,A933)&gt;1,"같은 날짜가 또 있어요",IF(COUNT(C933:H933)&lt;COUNTA(C933:H933),"금액에 글자가 있어요",IF(COUNTA(C933:H933)=0,"금액이 비었어요",IF(COUNTIF(C933:H933,"&lt;0")&gt;0,"금액이 0보다 작아요",IF(AND(L933&lt;&gt;"",OR(NOT(ISNUMBER(L933)),L933&lt;0,L933&lt;&gt;INT(N(L933)))),"손님 수를 확인하세요",""))))))))</f>
        <v/>
      </c>
      <c r="P933">
        <f>IF(I933="","",WEEKDAY(A933,2))</f>
        <v/>
      </c>
      <c r="Q933" s="19">
        <f>IF(I933="","",A933-WEEKDAY(A933,3))</f>
        <v/>
      </c>
    </row>
    <row r="934">
      <c r="A934" s="12" t="n"/>
      <c r="B934" s="13">
        <f>IF(ISNUMBER(A934),CHOOSE(WEEKDAY(A934),"일","월","화","수","목","금","토"),"")</f>
        <v/>
      </c>
      <c r="C934" s="14" t="n"/>
      <c r="D934" s="14" t="n"/>
      <c r="E934" s="14" t="n"/>
      <c r="F934" s="14" t="n"/>
      <c r="G934" s="14" t="n"/>
      <c r="H934" s="14" t="n"/>
      <c r="I934" s="15">
        <f>IF(OR(A934="",NOT(N934="")),"",SUM(C934:H934))</f>
        <v/>
      </c>
      <c r="J934" s="16">
        <f>IF(I934="","",SUM(C934:E934))</f>
        <v/>
      </c>
      <c r="K934" s="16">
        <f>IF(I934="","",SUM(F934:H934))</f>
        <v/>
      </c>
      <c r="L934" s="14" t="n"/>
      <c r="M934" s="17" t="n"/>
      <c r="N934" s="18">
        <f>IF(COUNTA(A934,C934:H934,L934)=0,"",IF(NOT(ISNUMBER(A934)),"날짜를 확인하세요",IF(A934&gt;TODAY(),"오늘 이후 날짜예요",IF(COUNTIF($A$6:$A$1505,A934)&gt;1,"같은 날짜가 또 있어요",IF(COUNT(C934:H934)&lt;COUNTA(C934:H934),"금액에 글자가 있어요",IF(COUNTA(C934:H934)=0,"금액이 비었어요",IF(COUNTIF(C934:H934,"&lt;0")&gt;0,"금액이 0보다 작아요",IF(AND(L934&lt;&gt;"",OR(NOT(ISNUMBER(L934)),L934&lt;0,L934&lt;&gt;INT(N(L934)))),"손님 수를 확인하세요",""))))))))</f>
        <v/>
      </c>
      <c r="P934">
        <f>IF(I934="","",WEEKDAY(A934,2))</f>
        <v/>
      </c>
      <c r="Q934" s="19">
        <f>IF(I934="","",A934-WEEKDAY(A934,3))</f>
        <v/>
      </c>
    </row>
    <row r="935">
      <c r="A935" s="12" t="n"/>
      <c r="B935" s="13">
        <f>IF(ISNUMBER(A935),CHOOSE(WEEKDAY(A935),"일","월","화","수","목","금","토"),"")</f>
        <v/>
      </c>
      <c r="C935" s="14" t="n"/>
      <c r="D935" s="14" t="n"/>
      <c r="E935" s="14" t="n"/>
      <c r="F935" s="14" t="n"/>
      <c r="G935" s="14" t="n"/>
      <c r="H935" s="14" t="n"/>
      <c r="I935" s="15">
        <f>IF(OR(A935="",NOT(N935="")),"",SUM(C935:H935))</f>
        <v/>
      </c>
      <c r="J935" s="16">
        <f>IF(I935="","",SUM(C935:E935))</f>
        <v/>
      </c>
      <c r="K935" s="16">
        <f>IF(I935="","",SUM(F935:H935))</f>
        <v/>
      </c>
      <c r="L935" s="14" t="n"/>
      <c r="M935" s="17" t="n"/>
      <c r="N935" s="18">
        <f>IF(COUNTA(A935,C935:H935,L935)=0,"",IF(NOT(ISNUMBER(A935)),"날짜를 확인하세요",IF(A935&gt;TODAY(),"오늘 이후 날짜예요",IF(COUNTIF($A$6:$A$1505,A935)&gt;1,"같은 날짜가 또 있어요",IF(COUNT(C935:H935)&lt;COUNTA(C935:H935),"금액에 글자가 있어요",IF(COUNTA(C935:H935)=0,"금액이 비었어요",IF(COUNTIF(C935:H935,"&lt;0")&gt;0,"금액이 0보다 작아요",IF(AND(L935&lt;&gt;"",OR(NOT(ISNUMBER(L935)),L935&lt;0,L935&lt;&gt;INT(N(L935)))),"손님 수를 확인하세요",""))))))))</f>
        <v/>
      </c>
      <c r="P935">
        <f>IF(I935="","",WEEKDAY(A935,2))</f>
        <v/>
      </c>
      <c r="Q935" s="19">
        <f>IF(I935="","",A935-WEEKDAY(A935,3))</f>
        <v/>
      </c>
    </row>
    <row r="936">
      <c r="A936" s="12" t="n"/>
      <c r="B936" s="13">
        <f>IF(ISNUMBER(A936),CHOOSE(WEEKDAY(A936),"일","월","화","수","목","금","토"),"")</f>
        <v/>
      </c>
      <c r="C936" s="14" t="n"/>
      <c r="D936" s="14" t="n"/>
      <c r="E936" s="14" t="n"/>
      <c r="F936" s="14" t="n"/>
      <c r="G936" s="14" t="n"/>
      <c r="H936" s="14" t="n"/>
      <c r="I936" s="15">
        <f>IF(OR(A936="",NOT(N936="")),"",SUM(C936:H936))</f>
        <v/>
      </c>
      <c r="J936" s="16">
        <f>IF(I936="","",SUM(C936:E936))</f>
        <v/>
      </c>
      <c r="K936" s="16">
        <f>IF(I936="","",SUM(F936:H936))</f>
        <v/>
      </c>
      <c r="L936" s="14" t="n"/>
      <c r="M936" s="17" t="n"/>
      <c r="N936" s="18">
        <f>IF(COUNTA(A936,C936:H936,L936)=0,"",IF(NOT(ISNUMBER(A936)),"날짜를 확인하세요",IF(A936&gt;TODAY(),"오늘 이후 날짜예요",IF(COUNTIF($A$6:$A$1505,A936)&gt;1,"같은 날짜가 또 있어요",IF(COUNT(C936:H936)&lt;COUNTA(C936:H936),"금액에 글자가 있어요",IF(COUNTA(C936:H936)=0,"금액이 비었어요",IF(COUNTIF(C936:H936,"&lt;0")&gt;0,"금액이 0보다 작아요",IF(AND(L936&lt;&gt;"",OR(NOT(ISNUMBER(L936)),L936&lt;0,L936&lt;&gt;INT(N(L936)))),"손님 수를 확인하세요",""))))))))</f>
        <v/>
      </c>
      <c r="P936">
        <f>IF(I936="","",WEEKDAY(A936,2))</f>
        <v/>
      </c>
      <c r="Q936" s="19">
        <f>IF(I936="","",A936-WEEKDAY(A936,3))</f>
        <v/>
      </c>
    </row>
    <row r="937">
      <c r="A937" s="12" t="n"/>
      <c r="B937" s="13">
        <f>IF(ISNUMBER(A937),CHOOSE(WEEKDAY(A937),"일","월","화","수","목","금","토"),"")</f>
        <v/>
      </c>
      <c r="C937" s="14" t="n"/>
      <c r="D937" s="14" t="n"/>
      <c r="E937" s="14" t="n"/>
      <c r="F937" s="14" t="n"/>
      <c r="G937" s="14" t="n"/>
      <c r="H937" s="14" t="n"/>
      <c r="I937" s="15">
        <f>IF(OR(A937="",NOT(N937="")),"",SUM(C937:H937))</f>
        <v/>
      </c>
      <c r="J937" s="16">
        <f>IF(I937="","",SUM(C937:E937))</f>
        <v/>
      </c>
      <c r="K937" s="16">
        <f>IF(I937="","",SUM(F937:H937))</f>
        <v/>
      </c>
      <c r="L937" s="14" t="n"/>
      <c r="M937" s="17" t="n"/>
      <c r="N937" s="18">
        <f>IF(COUNTA(A937,C937:H937,L937)=0,"",IF(NOT(ISNUMBER(A937)),"날짜를 확인하세요",IF(A937&gt;TODAY(),"오늘 이후 날짜예요",IF(COUNTIF($A$6:$A$1505,A937)&gt;1,"같은 날짜가 또 있어요",IF(COUNT(C937:H937)&lt;COUNTA(C937:H937),"금액에 글자가 있어요",IF(COUNTA(C937:H937)=0,"금액이 비었어요",IF(COUNTIF(C937:H937,"&lt;0")&gt;0,"금액이 0보다 작아요",IF(AND(L937&lt;&gt;"",OR(NOT(ISNUMBER(L937)),L937&lt;0,L937&lt;&gt;INT(N(L937)))),"손님 수를 확인하세요",""))))))))</f>
        <v/>
      </c>
      <c r="P937">
        <f>IF(I937="","",WEEKDAY(A937,2))</f>
        <v/>
      </c>
      <c r="Q937" s="19">
        <f>IF(I937="","",A937-WEEKDAY(A937,3))</f>
        <v/>
      </c>
    </row>
    <row r="938">
      <c r="A938" s="12" t="n"/>
      <c r="B938" s="13">
        <f>IF(ISNUMBER(A938),CHOOSE(WEEKDAY(A938),"일","월","화","수","목","금","토"),"")</f>
        <v/>
      </c>
      <c r="C938" s="14" t="n"/>
      <c r="D938" s="14" t="n"/>
      <c r="E938" s="14" t="n"/>
      <c r="F938" s="14" t="n"/>
      <c r="G938" s="14" t="n"/>
      <c r="H938" s="14" t="n"/>
      <c r="I938" s="15">
        <f>IF(OR(A938="",NOT(N938="")),"",SUM(C938:H938))</f>
        <v/>
      </c>
      <c r="J938" s="16">
        <f>IF(I938="","",SUM(C938:E938))</f>
        <v/>
      </c>
      <c r="K938" s="16">
        <f>IF(I938="","",SUM(F938:H938))</f>
        <v/>
      </c>
      <c r="L938" s="14" t="n"/>
      <c r="M938" s="17" t="n"/>
      <c r="N938" s="18">
        <f>IF(COUNTA(A938,C938:H938,L938)=0,"",IF(NOT(ISNUMBER(A938)),"날짜를 확인하세요",IF(A938&gt;TODAY(),"오늘 이후 날짜예요",IF(COUNTIF($A$6:$A$1505,A938)&gt;1,"같은 날짜가 또 있어요",IF(COUNT(C938:H938)&lt;COUNTA(C938:H938),"금액에 글자가 있어요",IF(COUNTA(C938:H938)=0,"금액이 비었어요",IF(COUNTIF(C938:H938,"&lt;0")&gt;0,"금액이 0보다 작아요",IF(AND(L938&lt;&gt;"",OR(NOT(ISNUMBER(L938)),L938&lt;0,L938&lt;&gt;INT(N(L938)))),"손님 수를 확인하세요",""))))))))</f>
        <v/>
      </c>
      <c r="P938">
        <f>IF(I938="","",WEEKDAY(A938,2))</f>
        <v/>
      </c>
      <c r="Q938" s="19">
        <f>IF(I938="","",A938-WEEKDAY(A938,3))</f>
        <v/>
      </c>
    </row>
    <row r="939">
      <c r="A939" s="12" t="n"/>
      <c r="B939" s="13">
        <f>IF(ISNUMBER(A939),CHOOSE(WEEKDAY(A939),"일","월","화","수","목","금","토"),"")</f>
        <v/>
      </c>
      <c r="C939" s="14" t="n"/>
      <c r="D939" s="14" t="n"/>
      <c r="E939" s="14" t="n"/>
      <c r="F939" s="14" t="n"/>
      <c r="G939" s="14" t="n"/>
      <c r="H939" s="14" t="n"/>
      <c r="I939" s="15">
        <f>IF(OR(A939="",NOT(N939="")),"",SUM(C939:H939))</f>
        <v/>
      </c>
      <c r="J939" s="16">
        <f>IF(I939="","",SUM(C939:E939))</f>
        <v/>
      </c>
      <c r="K939" s="16">
        <f>IF(I939="","",SUM(F939:H939))</f>
        <v/>
      </c>
      <c r="L939" s="14" t="n"/>
      <c r="M939" s="17" t="n"/>
      <c r="N939" s="18">
        <f>IF(COUNTA(A939,C939:H939,L939)=0,"",IF(NOT(ISNUMBER(A939)),"날짜를 확인하세요",IF(A939&gt;TODAY(),"오늘 이후 날짜예요",IF(COUNTIF($A$6:$A$1505,A939)&gt;1,"같은 날짜가 또 있어요",IF(COUNT(C939:H939)&lt;COUNTA(C939:H939),"금액에 글자가 있어요",IF(COUNTA(C939:H939)=0,"금액이 비었어요",IF(COUNTIF(C939:H939,"&lt;0")&gt;0,"금액이 0보다 작아요",IF(AND(L939&lt;&gt;"",OR(NOT(ISNUMBER(L939)),L939&lt;0,L939&lt;&gt;INT(N(L939)))),"손님 수를 확인하세요",""))))))))</f>
        <v/>
      </c>
      <c r="P939">
        <f>IF(I939="","",WEEKDAY(A939,2))</f>
        <v/>
      </c>
      <c r="Q939" s="19">
        <f>IF(I939="","",A939-WEEKDAY(A939,3))</f>
        <v/>
      </c>
    </row>
    <row r="940">
      <c r="A940" s="12" t="n"/>
      <c r="B940" s="13">
        <f>IF(ISNUMBER(A940),CHOOSE(WEEKDAY(A940),"일","월","화","수","목","금","토"),"")</f>
        <v/>
      </c>
      <c r="C940" s="14" t="n"/>
      <c r="D940" s="14" t="n"/>
      <c r="E940" s="14" t="n"/>
      <c r="F940" s="14" t="n"/>
      <c r="G940" s="14" t="n"/>
      <c r="H940" s="14" t="n"/>
      <c r="I940" s="15">
        <f>IF(OR(A940="",NOT(N940="")),"",SUM(C940:H940))</f>
        <v/>
      </c>
      <c r="J940" s="16">
        <f>IF(I940="","",SUM(C940:E940))</f>
        <v/>
      </c>
      <c r="K940" s="16">
        <f>IF(I940="","",SUM(F940:H940))</f>
        <v/>
      </c>
      <c r="L940" s="14" t="n"/>
      <c r="M940" s="17" t="n"/>
      <c r="N940" s="18">
        <f>IF(COUNTA(A940,C940:H940,L940)=0,"",IF(NOT(ISNUMBER(A940)),"날짜를 확인하세요",IF(A940&gt;TODAY(),"오늘 이후 날짜예요",IF(COUNTIF($A$6:$A$1505,A940)&gt;1,"같은 날짜가 또 있어요",IF(COUNT(C940:H940)&lt;COUNTA(C940:H940),"금액에 글자가 있어요",IF(COUNTA(C940:H940)=0,"금액이 비었어요",IF(COUNTIF(C940:H940,"&lt;0")&gt;0,"금액이 0보다 작아요",IF(AND(L940&lt;&gt;"",OR(NOT(ISNUMBER(L940)),L940&lt;0,L940&lt;&gt;INT(N(L940)))),"손님 수를 확인하세요",""))))))))</f>
        <v/>
      </c>
      <c r="P940">
        <f>IF(I940="","",WEEKDAY(A940,2))</f>
        <v/>
      </c>
      <c r="Q940" s="19">
        <f>IF(I940="","",A940-WEEKDAY(A940,3))</f>
        <v/>
      </c>
    </row>
    <row r="941">
      <c r="A941" s="12" t="n"/>
      <c r="B941" s="13">
        <f>IF(ISNUMBER(A941),CHOOSE(WEEKDAY(A941),"일","월","화","수","목","금","토"),"")</f>
        <v/>
      </c>
      <c r="C941" s="14" t="n"/>
      <c r="D941" s="14" t="n"/>
      <c r="E941" s="14" t="n"/>
      <c r="F941" s="14" t="n"/>
      <c r="G941" s="14" t="n"/>
      <c r="H941" s="14" t="n"/>
      <c r="I941" s="15">
        <f>IF(OR(A941="",NOT(N941="")),"",SUM(C941:H941))</f>
        <v/>
      </c>
      <c r="J941" s="16">
        <f>IF(I941="","",SUM(C941:E941))</f>
        <v/>
      </c>
      <c r="K941" s="16">
        <f>IF(I941="","",SUM(F941:H941))</f>
        <v/>
      </c>
      <c r="L941" s="14" t="n"/>
      <c r="M941" s="17" t="n"/>
      <c r="N941" s="18">
        <f>IF(COUNTA(A941,C941:H941,L941)=0,"",IF(NOT(ISNUMBER(A941)),"날짜를 확인하세요",IF(A941&gt;TODAY(),"오늘 이후 날짜예요",IF(COUNTIF($A$6:$A$1505,A941)&gt;1,"같은 날짜가 또 있어요",IF(COUNT(C941:H941)&lt;COUNTA(C941:H941),"금액에 글자가 있어요",IF(COUNTA(C941:H941)=0,"금액이 비었어요",IF(COUNTIF(C941:H941,"&lt;0")&gt;0,"금액이 0보다 작아요",IF(AND(L941&lt;&gt;"",OR(NOT(ISNUMBER(L941)),L941&lt;0,L941&lt;&gt;INT(N(L941)))),"손님 수를 확인하세요",""))))))))</f>
        <v/>
      </c>
      <c r="P941">
        <f>IF(I941="","",WEEKDAY(A941,2))</f>
        <v/>
      </c>
      <c r="Q941" s="19">
        <f>IF(I941="","",A941-WEEKDAY(A941,3))</f>
        <v/>
      </c>
    </row>
    <row r="942">
      <c r="A942" s="12" t="n"/>
      <c r="B942" s="13">
        <f>IF(ISNUMBER(A942),CHOOSE(WEEKDAY(A942),"일","월","화","수","목","금","토"),"")</f>
        <v/>
      </c>
      <c r="C942" s="14" t="n"/>
      <c r="D942" s="14" t="n"/>
      <c r="E942" s="14" t="n"/>
      <c r="F942" s="14" t="n"/>
      <c r="G942" s="14" t="n"/>
      <c r="H942" s="14" t="n"/>
      <c r="I942" s="15">
        <f>IF(OR(A942="",NOT(N942="")),"",SUM(C942:H942))</f>
        <v/>
      </c>
      <c r="J942" s="16">
        <f>IF(I942="","",SUM(C942:E942))</f>
        <v/>
      </c>
      <c r="K942" s="16">
        <f>IF(I942="","",SUM(F942:H942))</f>
        <v/>
      </c>
      <c r="L942" s="14" t="n"/>
      <c r="M942" s="17" t="n"/>
      <c r="N942" s="18">
        <f>IF(COUNTA(A942,C942:H942,L942)=0,"",IF(NOT(ISNUMBER(A942)),"날짜를 확인하세요",IF(A942&gt;TODAY(),"오늘 이후 날짜예요",IF(COUNTIF($A$6:$A$1505,A942)&gt;1,"같은 날짜가 또 있어요",IF(COUNT(C942:H942)&lt;COUNTA(C942:H942),"금액에 글자가 있어요",IF(COUNTA(C942:H942)=0,"금액이 비었어요",IF(COUNTIF(C942:H942,"&lt;0")&gt;0,"금액이 0보다 작아요",IF(AND(L942&lt;&gt;"",OR(NOT(ISNUMBER(L942)),L942&lt;0,L942&lt;&gt;INT(N(L942)))),"손님 수를 확인하세요",""))))))))</f>
        <v/>
      </c>
      <c r="P942">
        <f>IF(I942="","",WEEKDAY(A942,2))</f>
        <v/>
      </c>
      <c r="Q942" s="19">
        <f>IF(I942="","",A942-WEEKDAY(A942,3))</f>
        <v/>
      </c>
    </row>
    <row r="943">
      <c r="A943" s="12" t="n"/>
      <c r="B943" s="13">
        <f>IF(ISNUMBER(A943),CHOOSE(WEEKDAY(A943),"일","월","화","수","목","금","토"),"")</f>
        <v/>
      </c>
      <c r="C943" s="14" t="n"/>
      <c r="D943" s="14" t="n"/>
      <c r="E943" s="14" t="n"/>
      <c r="F943" s="14" t="n"/>
      <c r="G943" s="14" t="n"/>
      <c r="H943" s="14" t="n"/>
      <c r="I943" s="15">
        <f>IF(OR(A943="",NOT(N943="")),"",SUM(C943:H943))</f>
        <v/>
      </c>
      <c r="J943" s="16">
        <f>IF(I943="","",SUM(C943:E943))</f>
        <v/>
      </c>
      <c r="K943" s="16">
        <f>IF(I943="","",SUM(F943:H943))</f>
        <v/>
      </c>
      <c r="L943" s="14" t="n"/>
      <c r="M943" s="17" t="n"/>
      <c r="N943" s="18">
        <f>IF(COUNTA(A943,C943:H943,L943)=0,"",IF(NOT(ISNUMBER(A943)),"날짜를 확인하세요",IF(A943&gt;TODAY(),"오늘 이후 날짜예요",IF(COUNTIF($A$6:$A$1505,A943)&gt;1,"같은 날짜가 또 있어요",IF(COUNT(C943:H943)&lt;COUNTA(C943:H943),"금액에 글자가 있어요",IF(COUNTA(C943:H943)=0,"금액이 비었어요",IF(COUNTIF(C943:H943,"&lt;0")&gt;0,"금액이 0보다 작아요",IF(AND(L943&lt;&gt;"",OR(NOT(ISNUMBER(L943)),L943&lt;0,L943&lt;&gt;INT(N(L943)))),"손님 수를 확인하세요",""))))))))</f>
        <v/>
      </c>
      <c r="P943">
        <f>IF(I943="","",WEEKDAY(A943,2))</f>
        <v/>
      </c>
      <c r="Q943" s="19">
        <f>IF(I943="","",A943-WEEKDAY(A943,3))</f>
        <v/>
      </c>
    </row>
    <row r="944">
      <c r="A944" s="12" t="n"/>
      <c r="B944" s="13">
        <f>IF(ISNUMBER(A944),CHOOSE(WEEKDAY(A944),"일","월","화","수","목","금","토"),"")</f>
        <v/>
      </c>
      <c r="C944" s="14" t="n"/>
      <c r="D944" s="14" t="n"/>
      <c r="E944" s="14" t="n"/>
      <c r="F944" s="14" t="n"/>
      <c r="G944" s="14" t="n"/>
      <c r="H944" s="14" t="n"/>
      <c r="I944" s="15">
        <f>IF(OR(A944="",NOT(N944="")),"",SUM(C944:H944))</f>
        <v/>
      </c>
      <c r="J944" s="16">
        <f>IF(I944="","",SUM(C944:E944))</f>
        <v/>
      </c>
      <c r="K944" s="16">
        <f>IF(I944="","",SUM(F944:H944))</f>
        <v/>
      </c>
      <c r="L944" s="14" t="n"/>
      <c r="M944" s="17" t="n"/>
      <c r="N944" s="18">
        <f>IF(COUNTA(A944,C944:H944,L944)=0,"",IF(NOT(ISNUMBER(A944)),"날짜를 확인하세요",IF(A944&gt;TODAY(),"오늘 이후 날짜예요",IF(COUNTIF($A$6:$A$1505,A944)&gt;1,"같은 날짜가 또 있어요",IF(COUNT(C944:H944)&lt;COUNTA(C944:H944),"금액에 글자가 있어요",IF(COUNTA(C944:H944)=0,"금액이 비었어요",IF(COUNTIF(C944:H944,"&lt;0")&gt;0,"금액이 0보다 작아요",IF(AND(L944&lt;&gt;"",OR(NOT(ISNUMBER(L944)),L944&lt;0,L944&lt;&gt;INT(N(L944)))),"손님 수를 확인하세요",""))))))))</f>
        <v/>
      </c>
      <c r="P944">
        <f>IF(I944="","",WEEKDAY(A944,2))</f>
        <v/>
      </c>
      <c r="Q944" s="19">
        <f>IF(I944="","",A944-WEEKDAY(A944,3))</f>
        <v/>
      </c>
    </row>
    <row r="945">
      <c r="A945" s="12" t="n"/>
      <c r="B945" s="13">
        <f>IF(ISNUMBER(A945),CHOOSE(WEEKDAY(A945),"일","월","화","수","목","금","토"),"")</f>
        <v/>
      </c>
      <c r="C945" s="14" t="n"/>
      <c r="D945" s="14" t="n"/>
      <c r="E945" s="14" t="n"/>
      <c r="F945" s="14" t="n"/>
      <c r="G945" s="14" t="n"/>
      <c r="H945" s="14" t="n"/>
      <c r="I945" s="15">
        <f>IF(OR(A945="",NOT(N945="")),"",SUM(C945:H945))</f>
        <v/>
      </c>
      <c r="J945" s="16">
        <f>IF(I945="","",SUM(C945:E945))</f>
        <v/>
      </c>
      <c r="K945" s="16">
        <f>IF(I945="","",SUM(F945:H945))</f>
        <v/>
      </c>
      <c r="L945" s="14" t="n"/>
      <c r="M945" s="17" t="n"/>
      <c r="N945" s="18">
        <f>IF(COUNTA(A945,C945:H945,L945)=0,"",IF(NOT(ISNUMBER(A945)),"날짜를 확인하세요",IF(A945&gt;TODAY(),"오늘 이후 날짜예요",IF(COUNTIF($A$6:$A$1505,A945)&gt;1,"같은 날짜가 또 있어요",IF(COUNT(C945:H945)&lt;COUNTA(C945:H945),"금액에 글자가 있어요",IF(COUNTA(C945:H945)=0,"금액이 비었어요",IF(COUNTIF(C945:H945,"&lt;0")&gt;0,"금액이 0보다 작아요",IF(AND(L945&lt;&gt;"",OR(NOT(ISNUMBER(L945)),L945&lt;0,L945&lt;&gt;INT(N(L945)))),"손님 수를 확인하세요",""))))))))</f>
        <v/>
      </c>
      <c r="P945">
        <f>IF(I945="","",WEEKDAY(A945,2))</f>
        <v/>
      </c>
      <c r="Q945" s="19">
        <f>IF(I945="","",A945-WEEKDAY(A945,3))</f>
        <v/>
      </c>
    </row>
    <row r="946">
      <c r="A946" s="12" t="n"/>
      <c r="B946" s="13">
        <f>IF(ISNUMBER(A946),CHOOSE(WEEKDAY(A946),"일","월","화","수","목","금","토"),"")</f>
        <v/>
      </c>
      <c r="C946" s="14" t="n"/>
      <c r="D946" s="14" t="n"/>
      <c r="E946" s="14" t="n"/>
      <c r="F946" s="14" t="n"/>
      <c r="G946" s="14" t="n"/>
      <c r="H946" s="14" t="n"/>
      <c r="I946" s="15">
        <f>IF(OR(A946="",NOT(N946="")),"",SUM(C946:H946))</f>
        <v/>
      </c>
      <c r="J946" s="16">
        <f>IF(I946="","",SUM(C946:E946))</f>
        <v/>
      </c>
      <c r="K946" s="16">
        <f>IF(I946="","",SUM(F946:H946))</f>
        <v/>
      </c>
      <c r="L946" s="14" t="n"/>
      <c r="M946" s="17" t="n"/>
      <c r="N946" s="18">
        <f>IF(COUNTA(A946,C946:H946,L946)=0,"",IF(NOT(ISNUMBER(A946)),"날짜를 확인하세요",IF(A946&gt;TODAY(),"오늘 이후 날짜예요",IF(COUNTIF($A$6:$A$1505,A946)&gt;1,"같은 날짜가 또 있어요",IF(COUNT(C946:H946)&lt;COUNTA(C946:H946),"금액에 글자가 있어요",IF(COUNTA(C946:H946)=0,"금액이 비었어요",IF(COUNTIF(C946:H946,"&lt;0")&gt;0,"금액이 0보다 작아요",IF(AND(L946&lt;&gt;"",OR(NOT(ISNUMBER(L946)),L946&lt;0,L946&lt;&gt;INT(N(L946)))),"손님 수를 확인하세요",""))))))))</f>
        <v/>
      </c>
      <c r="P946">
        <f>IF(I946="","",WEEKDAY(A946,2))</f>
        <v/>
      </c>
      <c r="Q946" s="19">
        <f>IF(I946="","",A946-WEEKDAY(A946,3))</f>
        <v/>
      </c>
    </row>
    <row r="947">
      <c r="A947" s="12" t="n"/>
      <c r="B947" s="13">
        <f>IF(ISNUMBER(A947),CHOOSE(WEEKDAY(A947),"일","월","화","수","목","금","토"),"")</f>
        <v/>
      </c>
      <c r="C947" s="14" t="n"/>
      <c r="D947" s="14" t="n"/>
      <c r="E947" s="14" t="n"/>
      <c r="F947" s="14" t="n"/>
      <c r="G947" s="14" t="n"/>
      <c r="H947" s="14" t="n"/>
      <c r="I947" s="15">
        <f>IF(OR(A947="",NOT(N947="")),"",SUM(C947:H947))</f>
        <v/>
      </c>
      <c r="J947" s="16">
        <f>IF(I947="","",SUM(C947:E947))</f>
        <v/>
      </c>
      <c r="K947" s="16">
        <f>IF(I947="","",SUM(F947:H947))</f>
        <v/>
      </c>
      <c r="L947" s="14" t="n"/>
      <c r="M947" s="17" t="n"/>
      <c r="N947" s="18">
        <f>IF(COUNTA(A947,C947:H947,L947)=0,"",IF(NOT(ISNUMBER(A947)),"날짜를 확인하세요",IF(A947&gt;TODAY(),"오늘 이후 날짜예요",IF(COUNTIF($A$6:$A$1505,A947)&gt;1,"같은 날짜가 또 있어요",IF(COUNT(C947:H947)&lt;COUNTA(C947:H947),"금액에 글자가 있어요",IF(COUNTA(C947:H947)=0,"금액이 비었어요",IF(COUNTIF(C947:H947,"&lt;0")&gt;0,"금액이 0보다 작아요",IF(AND(L947&lt;&gt;"",OR(NOT(ISNUMBER(L947)),L947&lt;0,L947&lt;&gt;INT(N(L947)))),"손님 수를 확인하세요",""))))))))</f>
        <v/>
      </c>
      <c r="P947">
        <f>IF(I947="","",WEEKDAY(A947,2))</f>
        <v/>
      </c>
      <c r="Q947" s="19">
        <f>IF(I947="","",A947-WEEKDAY(A947,3))</f>
        <v/>
      </c>
    </row>
    <row r="948">
      <c r="A948" s="12" t="n"/>
      <c r="B948" s="13">
        <f>IF(ISNUMBER(A948),CHOOSE(WEEKDAY(A948),"일","월","화","수","목","금","토"),"")</f>
        <v/>
      </c>
      <c r="C948" s="14" t="n"/>
      <c r="D948" s="14" t="n"/>
      <c r="E948" s="14" t="n"/>
      <c r="F948" s="14" t="n"/>
      <c r="G948" s="14" t="n"/>
      <c r="H948" s="14" t="n"/>
      <c r="I948" s="15">
        <f>IF(OR(A948="",NOT(N948="")),"",SUM(C948:H948))</f>
        <v/>
      </c>
      <c r="J948" s="16">
        <f>IF(I948="","",SUM(C948:E948))</f>
        <v/>
      </c>
      <c r="K948" s="16">
        <f>IF(I948="","",SUM(F948:H948))</f>
        <v/>
      </c>
      <c r="L948" s="14" t="n"/>
      <c r="M948" s="17" t="n"/>
      <c r="N948" s="18">
        <f>IF(COUNTA(A948,C948:H948,L948)=0,"",IF(NOT(ISNUMBER(A948)),"날짜를 확인하세요",IF(A948&gt;TODAY(),"오늘 이후 날짜예요",IF(COUNTIF($A$6:$A$1505,A948)&gt;1,"같은 날짜가 또 있어요",IF(COUNT(C948:H948)&lt;COUNTA(C948:H948),"금액에 글자가 있어요",IF(COUNTA(C948:H948)=0,"금액이 비었어요",IF(COUNTIF(C948:H948,"&lt;0")&gt;0,"금액이 0보다 작아요",IF(AND(L948&lt;&gt;"",OR(NOT(ISNUMBER(L948)),L948&lt;0,L948&lt;&gt;INT(N(L948)))),"손님 수를 확인하세요",""))))))))</f>
        <v/>
      </c>
      <c r="P948">
        <f>IF(I948="","",WEEKDAY(A948,2))</f>
        <v/>
      </c>
      <c r="Q948" s="19">
        <f>IF(I948="","",A948-WEEKDAY(A948,3))</f>
        <v/>
      </c>
    </row>
    <row r="949">
      <c r="A949" s="12" t="n"/>
      <c r="B949" s="13">
        <f>IF(ISNUMBER(A949),CHOOSE(WEEKDAY(A949),"일","월","화","수","목","금","토"),"")</f>
        <v/>
      </c>
      <c r="C949" s="14" t="n"/>
      <c r="D949" s="14" t="n"/>
      <c r="E949" s="14" t="n"/>
      <c r="F949" s="14" t="n"/>
      <c r="G949" s="14" t="n"/>
      <c r="H949" s="14" t="n"/>
      <c r="I949" s="15">
        <f>IF(OR(A949="",NOT(N949="")),"",SUM(C949:H949))</f>
        <v/>
      </c>
      <c r="J949" s="16">
        <f>IF(I949="","",SUM(C949:E949))</f>
        <v/>
      </c>
      <c r="K949" s="16">
        <f>IF(I949="","",SUM(F949:H949))</f>
        <v/>
      </c>
      <c r="L949" s="14" t="n"/>
      <c r="M949" s="17" t="n"/>
      <c r="N949" s="18">
        <f>IF(COUNTA(A949,C949:H949,L949)=0,"",IF(NOT(ISNUMBER(A949)),"날짜를 확인하세요",IF(A949&gt;TODAY(),"오늘 이후 날짜예요",IF(COUNTIF($A$6:$A$1505,A949)&gt;1,"같은 날짜가 또 있어요",IF(COUNT(C949:H949)&lt;COUNTA(C949:H949),"금액에 글자가 있어요",IF(COUNTA(C949:H949)=0,"금액이 비었어요",IF(COUNTIF(C949:H949,"&lt;0")&gt;0,"금액이 0보다 작아요",IF(AND(L949&lt;&gt;"",OR(NOT(ISNUMBER(L949)),L949&lt;0,L949&lt;&gt;INT(N(L949)))),"손님 수를 확인하세요",""))))))))</f>
        <v/>
      </c>
      <c r="P949">
        <f>IF(I949="","",WEEKDAY(A949,2))</f>
        <v/>
      </c>
      <c r="Q949" s="19">
        <f>IF(I949="","",A949-WEEKDAY(A949,3))</f>
        <v/>
      </c>
    </row>
    <row r="950">
      <c r="A950" s="12" t="n"/>
      <c r="B950" s="13">
        <f>IF(ISNUMBER(A950),CHOOSE(WEEKDAY(A950),"일","월","화","수","목","금","토"),"")</f>
        <v/>
      </c>
      <c r="C950" s="14" t="n"/>
      <c r="D950" s="14" t="n"/>
      <c r="E950" s="14" t="n"/>
      <c r="F950" s="14" t="n"/>
      <c r="G950" s="14" t="n"/>
      <c r="H950" s="14" t="n"/>
      <c r="I950" s="15">
        <f>IF(OR(A950="",NOT(N950="")),"",SUM(C950:H950))</f>
        <v/>
      </c>
      <c r="J950" s="16">
        <f>IF(I950="","",SUM(C950:E950))</f>
        <v/>
      </c>
      <c r="K950" s="16">
        <f>IF(I950="","",SUM(F950:H950))</f>
        <v/>
      </c>
      <c r="L950" s="14" t="n"/>
      <c r="M950" s="17" t="n"/>
      <c r="N950" s="18">
        <f>IF(COUNTA(A950,C950:H950,L950)=0,"",IF(NOT(ISNUMBER(A950)),"날짜를 확인하세요",IF(A950&gt;TODAY(),"오늘 이후 날짜예요",IF(COUNTIF($A$6:$A$1505,A950)&gt;1,"같은 날짜가 또 있어요",IF(COUNT(C950:H950)&lt;COUNTA(C950:H950),"금액에 글자가 있어요",IF(COUNTA(C950:H950)=0,"금액이 비었어요",IF(COUNTIF(C950:H950,"&lt;0")&gt;0,"금액이 0보다 작아요",IF(AND(L950&lt;&gt;"",OR(NOT(ISNUMBER(L950)),L950&lt;0,L950&lt;&gt;INT(N(L950)))),"손님 수를 확인하세요",""))))))))</f>
        <v/>
      </c>
      <c r="P950">
        <f>IF(I950="","",WEEKDAY(A950,2))</f>
        <v/>
      </c>
      <c r="Q950" s="19">
        <f>IF(I950="","",A950-WEEKDAY(A950,3))</f>
        <v/>
      </c>
    </row>
    <row r="951">
      <c r="A951" s="12" t="n"/>
      <c r="B951" s="13">
        <f>IF(ISNUMBER(A951),CHOOSE(WEEKDAY(A951),"일","월","화","수","목","금","토"),"")</f>
        <v/>
      </c>
      <c r="C951" s="14" t="n"/>
      <c r="D951" s="14" t="n"/>
      <c r="E951" s="14" t="n"/>
      <c r="F951" s="14" t="n"/>
      <c r="G951" s="14" t="n"/>
      <c r="H951" s="14" t="n"/>
      <c r="I951" s="15">
        <f>IF(OR(A951="",NOT(N951="")),"",SUM(C951:H951))</f>
        <v/>
      </c>
      <c r="J951" s="16">
        <f>IF(I951="","",SUM(C951:E951))</f>
        <v/>
      </c>
      <c r="K951" s="16">
        <f>IF(I951="","",SUM(F951:H951))</f>
        <v/>
      </c>
      <c r="L951" s="14" t="n"/>
      <c r="M951" s="17" t="n"/>
      <c r="N951" s="18">
        <f>IF(COUNTA(A951,C951:H951,L951)=0,"",IF(NOT(ISNUMBER(A951)),"날짜를 확인하세요",IF(A951&gt;TODAY(),"오늘 이후 날짜예요",IF(COUNTIF($A$6:$A$1505,A951)&gt;1,"같은 날짜가 또 있어요",IF(COUNT(C951:H951)&lt;COUNTA(C951:H951),"금액에 글자가 있어요",IF(COUNTA(C951:H951)=0,"금액이 비었어요",IF(COUNTIF(C951:H951,"&lt;0")&gt;0,"금액이 0보다 작아요",IF(AND(L951&lt;&gt;"",OR(NOT(ISNUMBER(L951)),L951&lt;0,L951&lt;&gt;INT(N(L951)))),"손님 수를 확인하세요",""))))))))</f>
        <v/>
      </c>
      <c r="P951">
        <f>IF(I951="","",WEEKDAY(A951,2))</f>
        <v/>
      </c>
      <c r="Q951" s="19">
        <f>IF(I951="","",A951-WEEKDAY(A951,3))</f>
        <v/>
      </c>
    </row>
    <row r="952">
      <c r="A952" s="12" t="n"/>
      <c r="B952" s="13">
        <f>IF(ISNUMBER(A952),CHOOSE(WEEKDAY(A952),"일","월","화","수","목","금","토"),"")</f>
        <v/>
      </c>
      <c r="C952" s="14" t="n"/>
      <c r="D952" s="14" t="n"/>
      <c r="E952" s="14" t="n"/>
      <c r="F952" s="14" t="n"/>
      <c r="G952" s="14" t="n"/>
      <c r="H952" s="14" t="n"/>
      <c r="I952" s="15">
        <f>IF(OR(A952="",NOT(N952="")),"",SUM(C952:H952))</f>
        <v/>
      </c>
      <c r="J952" s="16">
        <f>IF(I952="","",SUM(C952:E952))</f>
        <v/>
      </c>
      <c r="K952" s="16">
        <f>IF(I952="","",SUM(F952:H952))</f>
        <v/>
      </c>
      <c r="L952" s="14" t="n"/>
      <c r="M952" s="17" t="n"/>
      <c r="N952" s="18">
        <f>IF(COUNTA(A952,C952:H952,L952)=0,"",IF(NOT(ISNUMBER(A952)),"날짜를 확인하세요",IF(A952&gt;TODAY(),"오늘 이후 날짜예요",IF(COUNTIF($A$6:$A$1505,A952)&gt;1,"같은 날짜가 또 있어요",IF(COUNT(C952:H952)&lt;COUNTA(C952:H952),"금액에 글자가 있어요",IF(COUNTA(C952:H952)=0,"금액이 비었어요",IF(COUNTIF(C952:H952,"&lt;0")&gt;0,"금액이 0보다 작아요",IF(AND(L952&lt;&gt;"",OR(NOT(ISNUMBER(L952)),L952&lt;0,L952&lt;&gt;INT(N(L952)))),"손님 수를 확인하세요",""))))))))</f>
        <v/>
      </c>
      <c r="P952">
        <f>IF(I952="","",WEEKDAY(A952,2))</f>
        <v/>
      </c>
      <c r="Q952" s="19">
        <f>IF(I952="","",A952-WEEKDAY(A952,3))</f>
        <v/>
      </c>
    </row>
    <row r="953">
      <c r="A953" s="12" t="n"/>
      <c r="B953" s="13">
        <f>IF(ISNUMBER(A953),CHOOSE(WEEKDAY(A953),"일","월","화","수","목","금","토"),"")</f>
        <v/>
      </c>
      <c r="C953" s="14" t="n"/>
      <c r="D953" s="14" t="n"/>
      <c r="E953" s="14" t="n"/>
      <c r="F953" s="14" t="n"/>
      <c r="G953" s="14" t="n"/>
      <c r="H953" s="14" t="n"/>
      <c r="I953" s="15">
        <f>IF(OR(A953="",NOT(N953="")),"",SUM(C953:H953))</f>
        <v/>
      </c>
      <c r="J953" s="16">
        <f>IF(I953="","",SUM(C953:E953))</f>
        <v/>
      </c>
      <c r="K953" s="16">
        <f>IF(I953="","",SUM(F953:H953))</f>
        <v/>
      </c>
      <c r="L953" s="14" t="n"/>
      <c r="M953" s="17" t="n"/>
      <c r="N953" s="18">
        <f>IF(COUNTA(A953,C953:H953,L953)=0,"",IF(NOT(ISNUMBER(A953)),"날짜를 확인하세요",IF(A953&gt;TODAY(),"오늘 이후 날짜예요",IF(COUNTIF($A$6:$A$1505,A953)&gt;1,"같은 날짜가 또 있어요",IF(COUNT(C953:H953)&lt;COUNTA(C953:H953),"금액에 글자가 있어요",IF(COUNTA(C953:H953)=0,"금액이 비었어요",IF(COUNTIF(C953:H953,"&lt;0")&gt;0,"금액이 0보다 작아요",IF(AND(L953&lt;&gt;"",OR(NOT(ISNUMBER(L953)),L953&lt;0,L953&lt;&gt;INT(N(L953)))),"손님 수를 확인하세요",""))))))))</f>
        <v/>
      </c>
      <c r="P953">
        <f>IF(I953="","",WEEKDAY(A953,2))</f>
        <v/>
      </c>
      <c r="Q953" s="19">
        <f>IF(I953="","",A953-WEEKDAY(A953,3))</f>
        <v/>
      </c>
    </row>
    <row r="954">
      <c r="A954" s="12" t="n"/>
      <c r="B954" s="13">
        <f>IF(ISNUMBER(A954),CHOOSE(WEEKDAY(A954),"일","월","화","수","목","금","토"),"")</f>
        <v/>
      </c>
      <c r="C954" s="14" t="n"/>
      <c r="D954" s="14" t="n"/>
      <c r="E954" s="14" t="n"/>
      <c r="F954" s="14" t="n"/>
      <c r="G954" s="14" t="n"/>
      <c r="H954" s="14" t="n"/>
      <c r="I954" s="15">
        <f>IF(OR(A954="",NOT(N954="")),"",SUM(C954:H954))</f>
        <v/>
      </c>
      <c r="J954" s="16">
        <f>IF(I954="","",SUM(C954:E954))</f>
        <v/>
      </c>
      <c r="K954" s="16">
        <f>IF(I954="","",SUM(F954:H954))</f>
        <v/>
      </c>
      <c r="L954" s="14" t="n"/>
      <c r="M954" s="17" t="n"/>
      <c r="N954" s="18">
        <f>IF(COUNTA(A954,C954:H954,L954)=0,"",IF(NOT(ISNUMBER(A954)),"날짜를 확인하세요",IF(A954&gt;TODAY(),"오늘 이후 날짜예요",IF(COUNTIF($A$6:$A$1505,A954)&gt;1,"같은 날짜가 또 있어요",IF(COUNT(C954:H954)&lt;COUNTA(C954:H954),"금액에 글자가 있어요",IF(COUNTA(C954:H954)=0,"금액이 비었어요",IF(COUNTIF(C954:H954,"&lt;0")&gt;0,"금액이 0보다 작아요",IF(AND(L954&lt;&gt;"",OR(NOT(ISNUMBER(L954)),L954&lt;0,L954&lt;&gt;INT(N(L954)))),"손님 수를 확인하세요",""))))))))</f>
        <v/>
      </c>
      <c r="P954">
        <f>IF(I954="","",WEEKDAY(A954,2))</f>
        <v/>
      </c>
      <c r="Q954" s="19">
        <f>IF(I954="","",A954-WEEKDAY(A954,3))</f>
        <v/>
      </c>
    </row>
    <row r="955">
      <c r="A955" s="12" t="n"/>
      <c r="B955" s="13">
        <f>IF(ISNUMBER(A955),CHOOSE(WEEKDAY(A955),"일","월","화","수","목","금","토"),"")</f>
        <v/>
      </c>
      <c r="C955" s="14" t="n"/>
      <c r="D955" s="14" t="n"/>
      <c r="E955" s="14" t="n"/>
      <c r="F955" s="14" t="n"/>
      <c r="G955" s="14" t="n"/>
      <c r="H955" s="14" t="n"/>
      <c r="I955" s="15">
        <f>IF(OR(A955="",NOT(N955="")),"",SUM(C955:H955))</f>
        <v/>
      </c>
      <c r="J955" s="16">
        <f>IF(I955="","",SUM(C955:E955))</f>
        <v/>
      </c>
      <c r="K955" s="16">
        <f>IF(I955="","",SUM(F955:H955))</f>
        <v/>
      </c>
      <c r="L955" s="14" t="n"/>
      <c r="M955" s="17" t="n"/>
      <c r="N955" s="18">
        <f>IF(COUNTA(A955,C955:H955,L955)=0,"",IF(NOT(ISNUMBER(A955)),"날짜를 확인하세요",IF(A955&gt;TODAY(),"오늘 이후 날짜예요",IF(COUNTIF($A$6:$A$1505,A955)&gt;1,"같은 날짜가 또 있어요",IF(COUNT(C955:H955)&lt;COUNTA(C955:H955),"금액에 글자가 있어요",IF(COUNTA(C955:H955)=0,"금액이 비었어요",IF(COUNTIF(C955:H955,"&lt;0")&gt;0,"금액이 0보다 작아요",IF(AND(L955&lt;&gt;"",OR(NOT(ISNUMBER(L955)),L955&lt;0,L955&lt;&gt;INT(N(L955)))),"손님 수를 확인하세요",""))))))))</f>
        <v/>
      </c>
      <c r="P955">
        <f>IF(I955="","",WEEKDAY(A955,2))</f>
        <v/>
      </c>
      <c r="Q955" s="19">
        <f>IF(I955="","",A955-WEEKDAY(A955,3))</f>
        <v/>
      </c>
    </row>
    <row r="956">
      <c r="A956" s="12" t="n"/>
      <c r="B956" s="13">
        <f>IF(ISNUMBER(A956),CHOOSE(WEEKDAY(A956),"일","월","화","수","목","금","토"),"")</f>
        <v/>
      </c>
      <c r="C956" s="14" t="n"/>
      <c r="D956" s="14" t="n"/>
      <c r="E956" s="14" t="n"/>
      <c r="F956" s="14" t="n"/>
      <c r="G956" s="14" t="n"/>
      <c r="H956" s="14" t="n"/>
      <c r="I956" s="15">
        <f>IF(OR(A956="",NOT(N956="")),"",SUM(C956:H956))</f>
        <v/>
      </c>
      <c r="J956" s="16">
        <f>IF(I956="","",SUM(C956:E956))</f>
        <v/>
      </c>
      <c r="K956" s="16">
        <f>IF(I956="","",SUM(F956:H956))</f>
        <v/>
      </c>
      <c r="L956" s="14" t="n"/>
      <c r="M956" s="17" t="n"/>
      <c r="N956" s="18">
        <f>IF(COUNTA(A956,C956:H956,L956)=0,"",IF(NOT(ISNUMBER(A956)),"날짜를 확인하세요",IF(A956&gt;TODAY(),"오늘 이후 날짜예요",IF(COUNTIF($A$6:$A$1505,A956)&gt;1,"같은 날짜가 또 있어요",IF(COUNT(C956:H956)&lt;COUNTA(C956:H956),"금액에 글자가 있어요",IF(COUNTA(C956:H956)=0,"금액이 비었어요",IF(COUNTIF(C956:H956,"&lt;0")&gt;0,"금액이 0보다 작아요",IF(AND(L956&lt;&gt;"",OR(NOT(ISNUMBER(L956)),L956&lt;0,L956&lt;&gt;INT(N(L956)))),"손님 수를 확인하세요",""))))))))</f>
        <v/>
      </c>
      <c r="P956">
        <f>IF(I956="","",WEEKDAY(A956,2))</f>
        <v/>
      </c>
      <c r="Q956" s="19">
        <f>IF(I956="","",A956-WEEKDAY(A956,3))</f>
        <v/>
      </c>
    </row>
    <row r="957">
      <c r="A957" s="12" t="n"/>
      <c r="B957" s="13">
        <f>IF(ISNUMBER(A957),CHOOSE(WEEKDAY(A957),"일","월","화","수","목","금","토"),"")</f>
        <v/>
      </c>
      <c r="C957" s="14" t="n"/>
      <c r="D957" s="14" t="n"/>
      <c r="E957" s="14" t="n"/>
      <c r="F957" s="14" t="n"/>
      <c r="G957" s="14" t="n"/>
      <c r="H957" s="14" t="n"/>
      <c r="I957" s="15">
        <f>IF(OR(A957="",NOT(N957="")),"",SUM(C957:H957))</f>
        <v/>
      </c>
      <c r="J957" s="16">
        <f>IF(I957="","",SUM(C957:E957))</f>
        <v/>
      </c>
      <c r="K957" s="16">
        <f>IF(I957="","",SUM(F957:H957))</f>
        <v/>
      </c>
      <c r="L957" s="14" t="n"/>
      <c r="M957" s="17" t="n"/>
      <c r="N957" s="18">
        <f>IF(COUNTA(A957,C957:H957,L957)=0,"",IF(NOT(ISNUMBER(A957)),"날짜를 확인하세요",IF(A957&gt;TODAY(),"오늘 이후 날짜예요",IF(COUNTIF($A$6:$A$1505,A957)&gt;1,"같은 날짜가 또 있어요",IF(COUNT(C957:H957)&lt;COUNTA(C957:H957),"금액에 글자가 있어요",IF(COUNTA(C957:H957)=0,"금액이 비었어요",IF(COUNTIF(C957:H957,"&lt;0")&gt;0,"금액이 0보다 작아요",IF(AND(L957&lt;&gt;"",OR(NOT(ISNUMBER(L957)),L957&lt;0,L957&lt;&gt;INT(N(L957)))),"손님 수를 확인하세요",""))))))))</f>
        <v/>
      </c>
      <c r="P957">
        <f>IF(I957="","",WEEKDAY(A957,2))</f>
        <v/>
      </c>
      <c r="Q957" s="19">
        <f>IF(I957="","",A957-WEEKDAY(A957,3))</f>
        <v/>
      </c>
    </row>
    <row r="958">
      <c r="A958" s="12" t="n"/>
      <c r="B958" s="13">
        <f>IF(ISNUMBER(A958),CHOOSE(WEEKDAY(A958),"일","월","화","수","목","금","토"),"")</f>
        <v/>
      </c>
      <c r="C958" s="14" t="n"/>
      <c r="D958" s="14" t="n"/>
      <c r="E958" s="14" t="n"/>
      <c r="F958" s="14" t="n"/>
      <c r="G958" s="14" t="n"/>
      <c r="H958" s="14" t="n"/>
      <c r="I958" s="15">
        <f>IF(OR(A958="",NOT(N958="")),"",SUM(C958:H958))</f>
        <v/>
      </c>
      <c r="J958" s="16">
        <f>IF(I958="","",SUM(C958:E958))</f>
        <v/>
      </c>
      <c r="K958" s="16">
        <f>IF(I958="","",SUM(F958:H958))</f>
        <v/>
      </c>
      <c r="L958" s="14" t="n"/>
      <c r="M958" s="17" t="n"/>
      <c r="N958" s="18">
        <f>IF(COUNTA(A958,C958:H958,L958)=0,"",IF(NOT(ISNUMBER(A958)),"날짜를 확인하세요",IF(A958&gt;TODAY(),"오늘 이후 날짜예요",IF(COUNTIF($A$6:$A$1505,A958)&gt;1,"같은 날짜가 또 있어요",IF(COUNT(C958:H958)&lt;COUNTA(C958:H958),"금액에 글자가 있어요",IF(COUNTA(C958:H958)=0,"금액이 비었어요",IF(COUNTIF(C958:H958,"&lt;0")&gt;0,"금액이 0보다 작아요",IF(AND(L958&lt;&gt;"",OR(NOT(ISNUMBER(L958)),L958&lt;0,L958&lt;&gt;INT(N(L958)))),"손님 수를 확인하세요",""))))))))</f>
        <v/>
      </c>
      <c r="P958">
        <f>IF(I958="","",WEEKDAY(A958,2))</f>
        <v/>
      </c>
      <c r="Q958" s="19">
        <f>IF(I958="","",A958-WEEKDAY(A958,3))</f>
        <v/>
      </c>
    </row>
    <row r="959">
      <c r="A959" s="12" t="n"/>
      <c r="B959" s="13">
        <f>IF(ISNUMBER(A959),CHOOSE(WEEKDAY(A959),"일","월","화","수","목","금","토"),"")</f>
        <v/>
      </c>
      <c r="C959" s="14" t="n"/>
      <c r="D959" s="14" t="n"/>
      <c r="E959" s="14" t="n"/>
      <c r="F959" s="14" t="n"/>
      <c r="G959" s="14" t="n"/>
      <c r="H959" s="14" t="n"/>
      <c r="I959" s="15">
        <f>IF(OR(A959="",NOT(N959="")),"",SUM(C959:H959))</f>
        <v/>
      </c>
      <c r="J959" s="16">
        <f>IF(I959="","",SUM(C959:E959))</f>
        <v/>
      </c>
      <c r="K959" s="16">
        <f>IF(I959="","",SUM(F959:H959))</f>
        <v/>
      </c>
      <c r="L959" s="14" t="n"/>
      <c r="M959" s="17" t="n"/>
      <c r="N959" s="18">
        <f>IF(COUNTA(A959,C959:H959,L959)=0,"",IF(NOT(ISNUMBER(A959)),"날짜를 확인하세요",IF(A959&gt;TODAY(),"오늘 이후 날짜예요",IF(COUNTIF($A$6:$A$1505,A959)&gt;1,"같은 날짜가 또 있어요",IF(COUNT(C959:H959)&lt;COUNTA(C959:H959),"금액에 글자가 있어요",IF(COUNTA(C959:H959)=0,"금액이 비었어요",IF(COUNTIF(C959:H959,"&lt;0")&gt;0,"금액이 0보다 작아요",IF(AND(L959&lt;&gt;"",OR(NOT(ISNUMBER(L959)),L959&lt;0,L959&lt;&gt;INT(N(L959)))),"손님 수를 확인하세요",""))))))))</f>
        <v/>
      </c>
      <c r="P959">
        <f>IF(I959="","",WEEKDAY(A959,2))</f>
        <v/>
      </c>
      <c r="Q959" s="19">
        <f>IF(I959="","",A959-WEEKDAY(A959,3))</f>
        <v/>
      </c>
    </row>
    <row r="960">
      <c r="A960" s="12" t="n"/>
      <c r="B960" s="13">
        <f>IF(ISNUMBER(A960),CHOOSE(WEEKDAY(A960),"일","월","화","수","목","금","토"),"")</f>
        <v/>
      </c>
      <c r="C960" s="14" t="n"/>
      <c r="D960" s="14" t="n"/>
      <c r="E960" s="14" t="n"/>
      <c r="F960" s="14" t="n"/>
      <c r="G960" s="14" t="n"/>
      <c r="H960" s="14" t="n"/>
      <c r="I960" s="15">
        <f>IF(OR(A960="",NOT(N960="")),"",SUM(C960:H960))</f>
        <v/>
      </c>
      <c r="J960" s="16">
        <f>IF(I960="","",SUM(C960:E960))</f>
        <v/>
      </c>
      <c r="K960" s="16">
        <f>IF(I960="","",SUM(F960:H960))</f>
        <v/>
      </c>
      <c r="L960" s="14" t="n"/>
      <c r="M960" s="17" t="n"/>
      <c r="N960" s="18">
        <f>IF(COUNTA(A960,C960:H960,L960)=0,"",IF(NOT(ISNUMBER(A960)),"날짜를 확인하세요",IF(A960&gt;TODAY(),"오늘 이후 날짜예요",IF(COUNTIF($A$6:$A$1505,A960)&gt;1,"같은 날짜가 또 있어요",IF(COUNT(C960:H960)&lt;COUNTA(C960:H960),"금액에 글자가 있어요",IF(COUNTA(C960:H960)=0,"금액이 비었어요",IF(COUNTIF(C960:H960,"&lt;0")&gt;0,"금액이 0보다 작아요",IF(AND(L960&lt;&gt;"",OR(NOT(ISNUMBER(L960)),L960&lt;0,L960&lt;&gt;INT(N(L960)))),"손님 수를 확인하세요",""))))))))</f>
        <v/>
      </c>
      <c r="P960">
        <f>IF(I960="","",WEEKDAY(A960,2))</f>
        <v/>
      </c>
      <c r="Q960" s="19">
        <f>IF(I960="","",A960-WEEKDAY(A960,3))</f>
        <v/>
      </c>
    </row>
    <row r="961">
      <c r="A961" s="12" t="n"/>
      <c r="B961" s="13">
        <f>IF(ISNUMBER(A961),CHOOSE(WEEKDAY(A961),"일","월","화","수","목","금","토"),"")</f>
        <v/>
      </c>
      <c r="C961" s="14" t="n"/>
      <c r="D961" s="14" t="n"/>
      <c r="E961" s="14" t="n"/>
      <c r="F961" s="14" t="n"/>
      <c r="G961" s="14" t="n"/>
      <c r="H961" s="14" t="n"/>
      <c r="I961" s="15">
        <f>IF(OR(A961="",NOT(N961="")),"",SUM(C961:H961))</f>
        <v/>
      </c>
      <c r="J961" s="16">
        <f>IF(I961="","",SUM(C961:E961))</f>
        <v/>
      </c>
      <c r="K961" s="16">
        <f>IF(I961="","",SUM(F961:H961))</f>
        <v/>
      </c>
      <c r="L961" s="14" t="n"/>
      <c r="M961" s="17" t="n"/>
      <c r="N961" s="18">
        <f>IF(COUNTA(A961,C961:H961,L961)=0,"",IF(NOT(ISNUMBER(A961)),"날짜를 확인하세요",IF(A961&gt;TODAY(),"오늘 이후 날짜예요",IF(COUNTIF($A$6:$A$1505,A961)&gt;1,"같은 날짜가 또 있어요",IF(COUNT(C961:H961)&lt;COUNTA(C961:H961),"금액에 글자가 있어요",IF(COUNTA(C961:H961)=0,"금액이 비었어요",IF(COUNTIF(C961:H961,"&lt;0")&gt;0,"금액이 0보다 작아요",IF(AND(L961&lt;&gt;"",OR(NOT(ISNUMBER(L961)),L961&lt;0,L961&lt;&gt;INT(N(L961)))),"손님 수를 확인하세요",""))))))))</f>
        <v/>
      </c>
      <c r="P961">
        <f>IF(I961="","",WEEKDAY(A961,2))</f>
        <v/>
      </c>
      <c r="Q961" s="19">
        <f>IF(I961="","",A961-WEEKDAY(A961,3))</f>
        <v/>
      </c>
    </row>
    <row r="962">
      <c r="A962" s="12" t="n"/>
      <c r="B962" s="13">
        <f>IF(ISNUMBER(A962),CHOOSE(WEEKDAY(A962),"일","월","화","수","목","금","토"),"")</f>
        <v/>
      </c>
      <c r="C962" s="14" t="n"/>
      <c r="D962" s="14" t="n"/>
      <c r="E962" s="14" t="n"/>
      <c r="F962" s="14" t="n"/>
      <c r="G962" s="14" t="n"/>
      <c r="H962" s="14" t="n"/>
      <c r="I962" s="15">
        <f>IF(OR(A962="",NOT(N962="")),"",SUM(C962:H962))</f>
        <v/>
      </c>
      <c r="J962" s="16">
        <f>IF(I962="","",SUM(C962:E962))</f>
        <v/>
      </c>
      <c r="K962" s="16">
        <f>IF(I962="","",SUM(F962:H962))</f>
        <v/>
      </c>
      <c r="L962" s="14" t="n"/>
      <c r="M962" s="17" t="n"/>
      <c r="N962" s="18">
        <f>IF(COUNTA(A962,C962:H962,L962)=0,"",IF(NOT(ISNUMBER(A962)),"날짜를 확인하세요",IF(A962&gt;TODAY(),"오늘 이후 날짜예요",IF(COUNTIF($A$6:$A$1505,A962)&gt;1,"같은 날짜가 또 있어요",IF(COUNT(C962:H962)&lt;COUNTA(C962:H962),"금액에 글자가 있어요",IF(COUNTA(C962:H962)=0,"금액이 비었어요",IF(COUNTIF(C962:H962,"&lt;0")&gt;0,"금액이 0보다 작아요",IF(AND(L962&lt;&gt;"",OR(NOT(ISNUMBER(L962)),L962&lt;0,L962&lt;&gt;INT(N(L962)))),"손님 수를 확인하세요",""))))))))</f>
        <v/>
      </c>
      <c r="P962">
        <f>IF(I962="","",WEEKDAY(A962,2))</f>
        <v/>
      </c>
      <c r="Q962" s="19">
        <f>IF(I962="","",A962-WEEKDAY(A962,3))</f>
        <v/>
      </c>
    </row>
    <row r="963">
      <c r="A963" s="12" t="n"/>
      <c r="B963" s="13">
        <f>IF(ISNUMBER(A963),CHOOSE(WEEKDAY(A963),"일","월","화","수","목","금","토"),"")</f>
        <v/>
      </c>
      <c r="C963" s="14" t="n"/>
      <c r="D963" s="14" t="n"/>
      <c r="E963" s="14" t="n"/>
      <c r="F963" s="14" t="n"/>
      <c r="G963" s="14" t="n"/>
      <c r="H963" s="14" t="n"/>
      <c r="I963" s="15">
        <f>IF(OR(A963="",NOT(N963="")),"",SUM(C963:H963))</f>
        <v/>
      </c>
      <c r="J963" s="16">
        <f>IF(I963="","",SUM(C963:E963))</f>
        <v/>
      </c>
      <c r="K963" s="16">
        <f>IF(I963="","",SUM(F963:H963))</f>
        <v/>
      </c>
      <c r="L963" s="14" t="n"/>
      <c r="M963" s="17" t="n"/>
      <c r="N963" s="18">
        <f>IF(COUNTA(A963,C963:H963,L963)=0,"",IF(NOT(ISNUMBER(A963)),"날짜를 확인하세요",IF(A963&gt;TODAY(),"오늘 이후 날짜예요",IF(COUNTIF($A$6:$A$1505,A963)&gt;1,"같은 날짜가 또 있어요",IF(COUNT(C963:H963)&lt;COUNTA(C963:H963),"금액에 글자가 있어요",IF(COUNTA(C963:H963)=0,"금액이 비었어요",IF(COUNTIF(C963:H963,"&lt;0")&gt;0,"금액이 0보다 작아요",IF(AND(L963&lt;&gt;"",OR(NOT(ISNUMBER(L963)),L963&lt;0,L963&lt;&gt;INT(N(L963)))),"손님 수를 확인하세요",""))))))))</f>
        <v/>
      </c>
      <c r="P963">
        <f>IF(I963="","",WEEKDAY(A963,2))</f>
        <v/>
      </c>
      <c r="Q963" s="19">
        <f>IF(I963="","",A963-WEEKDAY(A963,3))</f>
        <v/>
      </c>
    </row>
    <row r="964">
      <c r="A964" s="12" t="n"/>
      <c r="B964" s="13">
        <f>IF(ISNUMBER(A964),CHOOSE(WEEKDAY(A964),"일","월","화","수","목","금","토"),"")</f>
        <v/>
      </c>
      <c r="C964" s="14" t="n"/>
      <c r="D964" s="14" t="n"/>
      <c r="E964" s="14" t="n"/>
      <c r="F964" s="14" t="n"/>
      <c r="G964" s="14" t="n"/>
      <c r="H964" s="14" t="n"/>
      <c r="I964" s="15">
        <f>IF(OR(A964="",NOT(N964="")),"",SUM(C964:H964))</f>
        <v/>
      </c>
      <c r="J964" s="16">
        <f>IF(I964="","",SUM(C964:E964))</f>
        <v/>
      </c>
      <c r="K964" s="16">
        <f>IF(I964="","",SUM(F964:H964))</f>
        <v/>
      </c>
      <c r="L964" s="14" t="n"/>
      <c r="M964" s="17" t="n"/>
      <c r="N964" s="18">
        <f>IF(COUNTA(A964,C964:H964,L964)=0,"",IF(NOT(ISNUMBER(A964)),"날짜를 확인하세요",IF(A964&gt;TODAY(),"오늘 이후 날짜예요",IF(COUNTIF($A$6:$A$1505,A964)&gt;1,"같은 날짜가 또 있어요",IF(COUNT(C964:H964)&lt;COUNTA(C964:H964),"금액에 글자가 있어요",IF(COUNTA(C964:H964)=0,"금액이 비었어요",IF(COUNTIF(C964:H964,"&lt;0")&gt;0,"금액이 0보다 작아요",IF(AND(L964&lt;&gt;"",OR(NOT(ISNUMBER(L964)),L964&lt;0,L964&lt;&gt;INT(N(L964)))),"손님 수를 확인하세요",""))))))))</f>
        <v/>
      </c>
      <c r="P964">
        <f>IF(I964="","",WEEKDAY(A964,2))</f>
        <v/>
      </c>
      <c r="Q964" s="19">
        <f>IF(I964="","",A964-WEEKDAY(A964,3))</f>
        <v/>
      </c>
    </row>
    <row r="965">
      <c r="A965" s="12" t="n"/>
      <c r="B965" s="13">
        <f>IF(ISNUMBER(A965),CHOOSE(WEEKDAY(A965),"일","월","화","수","목","금","토"),"")</f>
        <v/>
      </c>
      <c r="C965" s="14" t="n"/>
      <c r="D965" s="14" t="n"/>
      <c r="E965" s="14" t="n"/>
      <c r="F965" s="14" t="n"/>
      <c r="G965" s="14" t="n"/>
      <c r="H965" s="14" t="n"/>
      <c r="I965" s="15">
        <f>IF(OR(A965="",NOT(N965="")),"",SUM(C965:H965))</f>
        <v/>
      </c>
      <c r="J965" s="16">
        <f>IF(I965="","",SUM(C965:E965))</f>
        <v/>
      </c>
      <c r="K965" s="16">
        <f>IF(I965="","",SUM(F965:H965))</f>
        <v/>
      </c>
      <c r="L965" s="14" t="n"/>
      <c r="M965" s="17" t="n"/>
      <c r="N965" s="18">
        <f>IF(COUNTA(A965,C965:H965,L965)=0,"",IF(NOT(ISNUMBER(A965)),"날짜를 확인하세요",IF(A965&gt;TODAY(),"오늘 이후 날짜예요",IF(COUNTIF($A$6:$A$1505,A965)&gt;1,"같은 날짜가 또 있어요",IF(COUNT(C965:H965)&lt;COUNTA(C965:H965),"금액에 글자가 있어요",IF(COUNTA(C965:H965)=0,"금액이 비었어요",IF(COUNTIF(C965:H965,"&lt;0")&gt;0,"금액이 0보다 작아요",IF(AND(L965&lt;&gt;"",OR(NOT(ISNUMBER(L965)),L965&lt;0,L965&lt;&gt;INT(N(L965)))),"손님 수를 확인하세요",""))))))))</f>
        <v/>
      </c>
      <c r="P965">
        <f>IF(I965="","",WEEKDAY(A965,2))</f>
        <v/>
      </c>
      <c r="Q965" s="19">
        <f>IF(I965="","",A965-WEEKDAY(A965,3))</f>
        <v/>
      </c>
    </row>
    <row r="966">
      <c r="A966" s="12" t="n"/>
      <c r="B966" s="13">
        <f>IF(ISNUMBER(A966),CHOOSE(WEEKDAY(A966),"일","월","화","수","목","금","토"),"")</f>
        <v/>
      </c>
      <c r="C966" s="14" t="n"/>
      <c r="D966" s="14" t="n"/>
      <c r="E966" s="14" t="n"/>
      <c r="F966" s="14" t="n"/>
      <c r="G966" s="14" t="n"/>
      <c r="H966" s="14" t="n"/>
      <c r="I966" s="15">
        <f>IF(OR(A966="",NOT(N966="")),"",SUM(C966:H966))</f>
        <v/>
      </c>
      <c r="J966" s="16">
        <f>IF(I966="","",SUM(C966:E966))</f>
        <v/>
      </c>
      <c r="K966" s="16">
        <f>IF(I966="","",SUM(F966:H966))</f>
        <v/>
      </c>
      <c r="L966" s="14" t="n"/>
      <c r="M966" s="17" t="n"/>
      <c r="N966" s="18">
        <f>IF(COUNTA(A966,C966:H966,L966)=0,"",IF(NOT(ISNUMBER(A966)),"날짜를 확인하세요",IF(A966&gt;TODAY(),"오늘 이후 날짜예요",IF(COUNTIF($A$6:$A$1505,A966)&gt;1,"같은 날짜가 또 있어요",IF(COUNT(C966:H966)&lt;COUNTA(C966:H966),"금액에 글자가 있어요",IF(COUNTA(C966:H966)=0,"금액이 비었어요",IF(COUNTIF(C966:H966,"&lt;0")&gt;0,"금액이 0보다 작아요",IF(AND(L966&lt;&gt;"",OR(NOT(ISNUMBER(L966)),L966&lt;0,L966&lt;&gt;INT(N(L966)))),"손님 수를 확인하세요",""))))))))</f>
        <v/>
      </c>
      <c r="P966">
        <f>IF(I966="","",WEEKDAY(A966,2))</f>
        <v/>
      </c>
      <c r="Q966" s="19">
        <f>IF(I966="","",A966-WEEKDAY(A966,3))</f>
        <v/>
      </c>
    </row>
    <row r="967">
      <c r="A967" s="12" t="n"/>
      <c r="B967" s="13">
        <f>IF(ISNUMBER(A967),CHOOSE(WEEKDAY(A967),"일","월","화","수","목","금","토"),"")</f>
        <v/>
      </c>
      <c r="C967" s="14" t="n"/>
      <c r="D967" s="14" t="n"/>
      <c r="E967" s="14" t="n"/>
      <c r="F967" s="14" t="n"/>
      <c r="G967" s="14" t="n"/>
      <c r="H967" s="14" t="n"/>
      <c r="I967" s="15">
        <f>IF(OR(A967="",NOT(N967="")),"",SUM(C967:H967))</f>
        <v/>
      </c>
      <c r="J967" s="16">
        <f>IF(I967="","",SUM(C967:E967))</f>
        <v/>
      </c>
      <c r="K967" s="16">
        <f>IF(I967="","",SUM(F967:H967))</f>
        <v/>
      </c>
      <c r="L967" s="14" t="n"/>
      <c r="M967" s="17" t="n"/>
      <c r="N967" s="18">
        <f>IF(COUNTA(A967,C967:H967,L967)=0,"",IF(NOT(ISNUMBER(A967)),"날짜를 확인하세요",IF(A967&gt;TODAY(),"오늘 이후 날짜예요",IF(COUNTIF($A$6:$A$1505,A967)&gt;1,"같은 날짜가 또 있어요",IF(COUNT(C967:H967)&lt;COUNTA(C967:H967),"금액에 글자가 있어요",IF(COUNTA(C967:H967)=0,"금액이 비었어요",IF(COUNTIF(C967:H967,"&lt;0")&gt;0,"금액이 0보다 작아요",IF(AND(L967&lt;&gt;"",OR(NOT(ISNUMBER(L967)),L967&lt;0,L967&lt;&gt;INT(N(L967)))),"손님 수를 확인하세요",""))))))))</f>
        <v/>
      </c>
      <c r="P967">
        <f>IF(I967="","",WEEKDAY(A967,2))</f>
        <v/>
      </c>
      <c r="Q967" s="19">
        <f>IF(I967="","",A967-WEEKDAY(A967,3))</f>
        <v/>
      </c>
    </row>
    <row r="968">
      <c r="A968" s="12" t="n"/>
      <c r="B968" s="13">
        <f>IF(ISNUMBER(A968),CHOOSE(WEEKDAY(A968),"일","월","화","수","목","금","토"),"")</f>
        <v/>
      </c>
      <c r="C968" s="14" t="n"/>
      <c r="D968" s="14" t="n"/>
      <c r="E968" s="14" t="n"/>
      <c r="F968" s="14" t="n"/>
      <c r="G968" s="14" t="n"/>
      <c r="H968" s="14" t="n"/>
      <c r="I968" s="15">
        <f>IF(OR(A968="",NOT(N968="")),"",SUM(C968:H968))</f>
        <v/>
      </c>
      <c r="J968" s="16">
        <f>IF(I968="","",SUM(C968:E968))</f>
        <v/>
      </c>
      <c r="K968" s="16">
        <f>IF(I968="","",SUM(F968:H968))</f>
        <v/>
      </c>
      <c r="L968" s="14" t="n"/>
      <c r="M968" s="17" t="n"/>
      <c r="N968" s="18">
        <f>IF(COUNTA(A968,C968:H968,L968)=0,"",IF(NOT(ISNUMBER(A968)),"날짜를 확인하세요",IF(A968&gt;TODAY(),"오늘 이후 날짜예요",IF(COUNTIF($A$6:$A$1505,A968)&gt;1,"같은 날짜가 또 있어요",IF(COUNT(C968:H968)&lt;COUNTA(C968:H968),"금액에 글자가 있어요",IF(COUNTA(C968:H968)=0,"금액이 비었어요",IF(COUNTIF(C968:H968,"&lt;0")&gt;0,"금액이 0보다 작아요",IF(AND(L968&lt;&gt;"",OR(NOT(ISNUMBER(L968)),L968&lt;0,L968&lt;&gt;INT(N(L968)))),"손님 수를 확인하세요",""))))))))</f>
        <v/>
      </c>
      <c r="P968">
        <f>IF(I968="","",WEEKDAY(A968,2))</f>
        <v/>
      </c>
      <c r="Q968" s="19">
        <f>IF(I968="","",A968-WEEKDAY(A968,3))</f>
        <v/>
      </c>
    </row>
    <row r="969">
      <c r="A969" s="12" t="n"/>
      <c r="B969" s="13">
        <f>IF(ISNUMBER(A969),CHOOSE(WEEKDAY(A969),"일","월","화","수","목","금","토"),"")</f>
        <v/>
      </c>
      <c r="C969" s="14" t="n"/>
      <c r="D969" s="14" t="n"/>
      <c r="E969" s="14" t="n"/>
      <c r="F969" s="14" t="n"/>
      <c r="G969" s="14" t="n"/>
      <c r="H969" s="14" t="n"/>
      <c r="I969" s="15">
        <f>IF(OR(A969="",NOT(N969="")),"",SUM(C969:H969))</f>
        <v/>
      </c>
      <c r="J969" s="16">
        <f>IF(I969="","",SUM(C969:E969))</f>
        <v/>
      </c>
      <c r="K969" s="16">
        <f>IF(I969="","",SUM(F969:H969))</f>
        <v/>
      </c>
      <c r="L969" s="14" t="n"/>
      <c r="M969" s="17" t="n"/>
      <c r="N969" s="18">
        <f>IF(COUNTA(A969,C969:H969,L969)=0,"",IF(NOT(ISNUMBER(A969)),"날짜를 확인하세요",IF(A969&gt;TODAY(),"오늘 이후 날짜예요",IF(COUNTIF($A$6:$A$1505,A969)&gt;1,"같은 날짜가 또 있어요",IF(COUNT(C969:H969)&lt;COUNTA(C969:H969),"금액에 글자가 있어요",IF(COUNTA(C969:H969)=0,"금액이 비었어요",IF(COUNTIF(C969:H969,"&lt;0")&gt;0,"금액이 0보다 작아요",IF(AND(L969&lt;&gt;"",OR(NOT(ISNUMBER(L969)),L969&lt;0,L969&lt;&gt;INT(N(L969)))),"손님 수를 확인하세요",""))))))))</f>
        <v/>
      </c>
      <c r="P969">
        <f>IF(I969="","",WEEKDAY(A969,2))</f>
        <v/>
      </c>
      <c r="Q969" s="19">
        <f>IF(I969="","",A969-WEEKDAY(A969,3))</f>
        <v/>
      </c>
    </row>
    <row r="970">
      <c r="A970" s="12" t="n"/>
      <c r="B970" s="13">
        <f>IF(ISNUMBER(A970),CHOOSE(WEEKDAY(A970),"일","월","화","수","목","금","토"),"")</f>
        <v/>
      </c>
      <c r="C970" s="14" t="n"/>
      <c r="D970" s="14" t="n"/>
      <c r="E970" s="14" t="n"/>
      <c r="F970" s="14" t="n"/>
      <c r="G970" s="14" t="n"/>
      <c r="H970" s="14" t="n"/>
      <c r="I970" s="15">
        <f>IF(OR(A970="",NOT(N970="")),"",SUM(C970:H970))</f>
        <v/>
      </c>
      <c r="J970" s="16">
        <f>IF(I970="","",SUM(C970:E970))</f>
        <v/>
      </c>
      <c r="K970" s="16">
        <f>IF(I970="","",SUM(F970:H970))</f>
        <v/>
      </c>
      <c r="L970" s="14" t="n"/>
      <c r="M970" s="17" t="n"/>
      <c r="N970" s="18">
        <f>IF(COUNTA(A970,C970:H970,L970)=0,"",IF(NOT(ISNUMBER(A970)),"날짜를 확인하세요",IF(A970&gt;TODAY(),"오늘 이후 날짜예요",IF(COUNTIF($A$6:$A$1505,A970)&gt;1,"같은 날짜가 또 있어요",IF(COUNT(C970:H970)&lt;COUNTA(C970:H970),"금액에 글자가 있어요",IF(COUNTA(C970:H970)=0,"금액이 비었어요",IF(COUNTIF(C970:H970,"&lt;0")&gt;0,"금액이 0보다 작아요",IF(AND(L970&lt;&gt;"",OR(NOT(ISNUMBER(L970)),L970&lt;0,L970&lt;&gt;INT(N(L970)))),"손님 수를 확인하세요",""))))))))</f>
        <v/>
      </c>
      <c r="P970">
        <f>IF(I970="","",WEEKDAY(A970,2))</f>
        <v/>
      </c>
      <c r="Q970" s="19">
        <f>IF(I970="","",A970-WEEKDAY(A970,3))</f>
        <v/>
      </c>
    </row>
    <row r="971">
      <c r="A971" s="12" t="n"/>
      <c r="B971" s="13">
        <f>IF(ISNUMBER(A971),CHOOSE(WEEKDAY(A971),"일","월","화","수","목","금","토"),"")</f>
        <v/>
      </c>
      <c r="C971" s="14" t="n"/>
      <c r="D971" s="14" t="n"/>
      <c r="E971" s="14" t="n"/>
      <c r="F971" s="14" t="n"/>
      <c r="G971" s="14" t="n"/>
      <c r="H971" s="14" t="n"/>
      <c r="I971" s="15">
        <f>IF(OR(A971="",NOT(N971="")),"",SUM(C971:H971))</f>
        <v/>
      </c>
      <c r="J971" s="16">
        <f>IF(I971="","",SUM(C971:E971))</f>
        <v/>
      </c>
      <c r="K971" s="16">
        <f>IF(I971="","",SUM(F971:H971))</f>
        <v/>
      </c>
      <c r="L971" s="14" t="n"/>
      <c r="M971" s="17" t="n"/>
      <c r="N971" s="18">
        <f>IF(COUNTA(A971,C971:H971,L971)=0,"",IF(NOT(ISNUMBER(A971)),"날짜를 확인하세요",IF(A971&gt;TODAY(),"오늘 이후 날짜예요",IF(COUNTIF($A$6:$A$1505,A971)&gt;1,"같은 날짜가 또 있어요",IF(COUNT(C971:H971)&lt;COUNTA(C971:H971),"금액에 글자가 있어요",IF(COUNTA(C971:H971)=0,"금액이 비었어요",IF(COUNTIF(C971:H971,"&lt;0")&gt;0,"금액이 0보다 작아요",IF(AND(L971&lt;&gt;"",OR(NOT(ISNUMBER(L971)),L971&lt;0,L971&lt;&gt;INT(N(L971)))),"손님 수를 확인하세요",""))))))))</f>
        <v/>
      </c>
      <c r="P971">
        <f>IF(I971="","",WEEKDAY(A971,2))</f>
        <v/>
      </c>
      <c r="Q971" s="19">
        <f>IF(I971="","",A971-WEEKDAY(A971,3))</f>
        <v/>
      </c>
    </row>
    <row r="972">
      <c r="A972" s="12" t="n"/>
      <c r="B972" s="13">
        <f>IF(ISNUMBER(A972),CHOOSE(WEEKDAY(A972),"일","월","화","수","목","금","토"),"")</f>
        <v/>
      </c>
      <c r="C972" s="14" t="n"/>
      <c r="D972" s="14" t="n"/>
      <c r="E972" s="14" t="n"/>
      <c r="F972" s="14" t="n"/>
      <c r="G972" s="14" t="n"/>
      <c r="H972" s="14" t="n"/>
      <c r="I972" s="15">
        <f>IF(OR(A972="",NOT(N972="")),"",SUM(C972:H972))</f>
        <v/>
      </c>
      <c r="J972" s="16">
        <f>IF(I972="","",SUM(C972:E972))</f>
        <v/>
      </c>
      <c r="K972" s="16">
        <f>IF(I972="","",SUM(F972:H972))</f>
        <v/>
      </c>
      <c r="L972" s="14" t="n"/>
      <c r="M972" s="17" t="n"/>
      <c r="N972" s="18">
        <f>IF(COUNTA(A972,C972:H972,L972)=0,"",IF(NOT(ISNUMBER(A972)),"날짜를 확인하세요",IF(A972&gt;TODAY(),"오늘 이후 날짜예요",IF(COUNTIF($A$6:$A$1505,A972)&gt;1,"같은 날짜가 또 있어요",IF(COUNT(C972:H972)&lt;COUNTA(C972:H972),"금액에 글자가 있어요",IF(COUNTA(C972:H972)=0,"금액이 비었어요",IF(COUNTIF(C972:H972,"&lt;0")&gt;0,"금액이 0보다 작아요",IF(AND(L972&lt;&gt;"",OR(NOT(ISNUMBER(L972)),L972&lt;0,L972&lt;&gt;INT(N(L972)))),"손님 수를 확인하세요",""))))))))</f>
        <v/>
      </c>
      <c r="P972">
        <f>IF(I972="","",WEEKDAY(A972,2))</f>
        <v/>
      </c>
      <c r="Q972" s="19">
        <f>IF(I972="","",A972-WEEKDAY(A972,3))</f>
        <v/>
      </c>
    </row>
    <row r="973">
      <c r="A973" s="12" t="n"/>
      <c r="B973" s="13">
        <f>IF(ISNUMBER(A973),CHOOSE(WEEKDAY(A973),"일","월","화","수","목","금","토"),"")</f>
        <v/>
      </c>
      <c r="C973" s="14" t="n"/>
      <c r="D973" s="14" t="n"/>
      <c r="E973" s="14" t="n"/>
      <c r="F973" s="14" t="n"/>
      <c r="G973" s="14" t="n"/>
      <c r="H973" s="14" t="n"/>
      <c r="I973" s="15">
        <f>IF(OR(A973="",NOT(N973="")),"",SUM(C973:H973))</f>
        <v/>
      </c>
      <c r="J973" s="16">
        <f>IF(I973="","",SUM(C973:E973))</f>
        <v/>
      </c>
      <c r="K973" s="16">
        <f>IF(I973="","",SUM(F973:H973))</f>
        <v/>
      </c>
      <c r="L973" s="14" t="n"/>
      <c r="M973" s="17" t="n"/>
      <c r="N973" s="18">
        <f>IF(COUNTA(A973,C973:H973,L973)=0,"",IF(NOT(ISNUMBER(A973)),"날짜를 확인하세요",IF(A973&gt;TODAY(),"오늘 이후 날짜예요",IF(COUNTIF($A$6:$A$1505,A973)&gt;1,"같은 날짜가 또 있어요",IF(COUNT(C973:H973)&lt;COUNTA(C973:H973),"금액에 글자가 있어요",IF(COUNTA(C973:H973)=0,"금액이 비었어요",IF(COUNTIF(C973:H973,"&lt;0")&gt;0,"금액이 0보다 작아요",IF(AND(L973&lt;&gt;"",OR(NOT(ISNUMBER(L973)),L973&lt;0,L973&lt;&gt;INT(N(L973)))),"손님 수를 확인하세요",""))))))))</f>
        <v/>
      </c>
      <c r="P973">
        <f>IF(I973="","",WEEKDAY(A973,2))</f>
        <v/>
      </c>
      <c r="Q973" s="19">
        <f>IF(I973="","",A973-WEEKDAY(A973,3))</f>
        <v/>
      </c>
    </row>
    <row r="974">
      <c r="A974" s="12" t="n"/>
      <c r="B974" s="13">
        <f>IF(ISNUMBER(A974),CHOOSE(WEEKDAY(A974),"일","월","화","수","목","금","토"),"")</f>
        <v/>
      </c>
      <c r="C974" s="14" t="n"/>
      <c r="D974" s="14" t="n"/>
      <c r="E974" s="14" t="n"/>
      <c r="F974" s="14" t="n"/>
      <c r="G974" s="14" t="n"/>
      <c r="H974" s="14" t="n"/>
      <c r="I974" s="15">
        <f>IF(OR(A974="",NOT(N974="")),"",SUM(C974:H974))</f>
        <v/>
      </c>
      <c r="J974" s="16">
        <f>IF(I974="","",SUM(C974:E974))</f>
        <v/>
      </c>
      <c r="K974" s="16">
        <f>IF(I974="","",SUM(F974:H974))</f>
        <v/>
      </c>
      <c r="L974" s="14" t="n"/>
      <c r="M974" s="17" t="n"/>
      <c r="N974" s="18">
        <f>IF(COUNTA(A974,C974:H974,L974)=0,"",IF(NOT(ISNUMBER(A974)),"날짜를 확인하세요",IF(A974&gt;TODAY(),"오늘 이후 날짜예요",IF(COUNTIF($A$6:$A$1505,A974)&gt;1,"같은 날짜가 또 있어요",IF(COUNT(C974:H974)&lt;COUNTA(C974:H974),"금액에 글자가 있어요",IF(COUNTA(C974:H974)=0,"금액이 비었어요",IF(COUNTIF(C974:H974,"&lt;0")&gt;0,"금액이 0보다 작아요",IF(AND(L974&lt;&gt;"",OR(NOT(ISNUMBER(L974)),L974&lt;0,L974&lt;&gt;INT(N(L974)))),"손님 수를 확인하세요",""))))))))</f>
        <v/>
      </c>
      <c r="P974">
        <f>IF(I974="","",WEEKDAY(A974,2))</f>
        <v/>
      </c>
      <c r="Q974" s="19">
        <f>IF(I974="","",A974-WEEKDAY(A974,3))</f>
        <v/>
      </c>
    </row>
    <row r="975">
      <c r="A975" s="12" t="n"/>
      <c r="B975" s="13">
        <f>IF(ISNUMBER(A975),CHOOSE(WEEKDAY(A975),"일","월","화","수","목","금","토"),"")</f>
        <v/>
      </c>
      <c r="C975" s="14" t="n"/>
      <c r="D975" s="14" t="n"/>
      <c r="E975" s="14" t="n"/>
      <c r="F975" s="14" t="n"/>
      <c r="G975" s="14" t="n"/>
      <c r="H975" s="14" t="n"/>
      <c r="I975" s="15">
        <f>IF(OR(A975="",NOT(N975="")),"",SUM(C975:H975))</f>
        <v/>
      </c>
      <c r="J975" s="16">
        <f>IF(I975="","",SUM(C975:E975))</f>
        <v/>
      </c>
      <c r="K975" s="16">
        <f>IF(I975="","",SUM(F975:H975))</f>
        <v/>
      </c>
      <c r="L975" s="14" t="n"/>
      <c r="M975" s="17" t="n"/>
      <c r="N975" s="18">
        <f>IF(COUNTA(A975,C975:H975,L975)=0,"",IF(NOT(ISNUMBER(A975)),"날짜를 확인하세요",IF(A975&gt;TODAY(),"오늘 이후 날짜예요",IF(COUNTIF($A$6:$A$1505,A975)&gt;1,"같은 날짜가 또 있어요",IF(COUNT(C975:H975)&lt;COUNTA(C975:H975),"금액에 글자가 있어요",IF(COUNTA(C975:H975)=0,"금액이 비었어요",IF(COUNTIF(C975:H975,"&lt;0")&gt;0,"금액이 0보다 작아요",IF(AND(L975&lt;&gt;"",OR(NOT(ISNUMBER(L975)),L975&lt;0,L975&lt;&gt;INT(N(L975)))),"손님 수를 확인하세요",""))))))))</f>
        <v/>
      </c>
      <c r="P975">
        <f>IF(I975="","",WEEKDAY(A975,2))</f>
        <v/>
      </c>
      <c r="Q975" s="19">
        <f>IF(I975="","",A975-WEEKDAY(A975,3))</f>
        <v/>
      </c>
    </row>
    <row r="976">
      <c r="A976" s="12" t="n"/>
      <c r="B976" s="13">
        <f>IF(ISNUMBER(A976),CHOOSE(WEEKDAY(A976),"일","월","화","수","목","금","토"),"")</f>
        <v/>
      </c>
      <c r="C976" s="14" t="n"/>
      <c r="D976" s="14" t="n"/>
      <c r="E976" s="14" t="n"/>
      <c r="F976" s="14" t="n"/>
      <c r="G976" s="14" t="n"/>
      <c r="H976" s="14" t="n"/>
      <c r="I976" s="15">
        <f>IF(OR(A976="",NOT(N976="")),"",SUM(C976:H976))</f>
        <v/>
      </c>
      <c r="J976" s="16">
        <f>IF(I976="","",SUM(C976:E976))</f>
        <v/>
      </c>
      <c r="K976" s="16">
        <f>IF(I976="","",SUM(F976:H976))</f>
        <v/>
      </c>
      <c r="L976" s="14" t="n"/>
      <c r="M976" s="17" t="n"/>
      <c r="N976" s="18">
        <f>IF(COUNTA(A976,C976:H976,L976)=0,"",IF(NOT(ISNUMBER(A976)),"날짜를 확인하세요",IF(A976&gt;TODAY(),"오늘 이후 날짜예요",IF(COUNTIF($A$6:$A$1505,A976)&gt;1,"같은 날짜가 또 있어요",IF(COUNT(C976:H976)&lt;COUNTA(C976:H976),"금액에 글자가 있어요",IF(COUNTA(C976:H976)=0,"금액이 비었어요",IF(COUNTIF(C976:H976,"&lt;0")&gt;0,"금액이 0보다 작아요",IF(AND(L976&lt;&gt;"",OR(NOT(ISNUMBER(L976)),L976&lt;0,L976&lt;&gt;INT(N(L976)))),"손님 수를 확인하세요",""))))))))</f>
        <v/>
      </c>
      <c r="P976">
        <f>IF(I976="","",WEEKDAY(A976,2))</f>
        <v/>
      </c>
      <c r="Q976" s="19">
        <f>IF(I976="","",A976-WEEKDAY(A976,3))</f>
        <v/>
      </c>
    </row>
    <row r="977">
      <c r="A977" s="12" t="n"/>
      <c r="B977" s="13">
        <f>IF(ISNUMBER(A977),CHOOSE(WEEKDAY(A977),"일","월","화","수","목","금","토"),"")</f>
        <v/>
      </c>
      <c r="C977" s="14" t="n"/>
      <c r="D977" s="14" t="n"/>
      <c r="E977" s="14" t="n"/>
      <c r="F977" s="14" t="n"/>
      <c r="G977" s="14" t="n"/>
      <c r="H977" s="14" t="n"/>
      <c r="I977" s="15">
        <f>IF(OR(A977="",NOT(N977="")),"",SUM(C977:H977))</f>
        <v/>
      </c>
      <c r="J977" s="16">
        <f>IF(I977="","",SUM(C977:E977))</f>
        <v/>
      </c>
      <c r="K977" s="16">
        <f>IF(I977="","",SUM(F977:H977))</f>
        <v/>
      </c>
      <c r="L977" s="14" t="n"/>
      <c r="M977" s="17" t="n"/>
      <c r="N977" s="18">
        <f>IF(COUNTA(A977,C977:H977,L977)=0,"",IF(NOT(ISNUMBER(A977)),"날짜를 확인하세요",IF(A977&gt;TODAY(),"오늘 이후 날짜예요",IF(COUNTIF($A$6:$A$1505,A977)&gt;1,"같은 날짜가 또 있어요",IF(COUNT(C977:H977)&lt;COUNTA(C977:H977),"금액에 글자가 있어요",IF(COUNTA(C977:H977)=0,"금액이 비었어요",IF(COUNTIF(C977:H977,"&lt;0")&gt;0,"금액이 0보다 작아요",IF(AND(L977&lt;&gt;"",OR(NOT(ISNUMBER(L977)),L977&lt;0,L977&lt;&gt;INT(N(L977)))),"손님 수를 확인하세요",""))))))))</f>
        <v/>
      </c>
      <c r="P977">
        <f>IF(I977="","",WEEKDAY(A977,2))</f>
        <v/>
      </c>
      <c r="Q977" s="19">
        <f>IF(I977="","",A977-WEEKDAY(A977,3))</f>
        <v/>
      </c>
    </row>
    <row r="978">
      <c r="A978" s="12" t="n"/>
      <c r="B978" s="13">
        <f>IF(ISNUMBER(A978),CHOOSE(WEEKDAY(A978),"일","월","화","수","목","금","토"),"")</f>
        <v/>
      </c>
      <c r="C978" s="14" t="n"/>
      <c r="D978" s="14" t="n"/>
      <c r="E978" s="14" t="n"/>
      <c r="F978" s="14" t="n"/>
      <c r="G978" s="14" t="n"/>
      <c r="H978" s="14" t="n"/>
      <c r="I978" s="15">
        <f>IF(OR(A978="",NOT(N978="")),"",SUM(C978:H978))</f>
        <v/>
      </c>
      <c r="J978" s="16">
        <f>IF(I978="","",SUM(C978:E978))</f>
        <v/>
      </c>
      <c r="K978" s="16">
        <f>IF(I978="","",SUM(F978:H978))</f>
        <v/>
      </c>
      <c r="L978" s="14" t="n"/>
      <c r="M978" s="17" t="n"/>
      <c r="N978" s="18">
        <f>IF(COUNTA(A978,C978:H978,L978)=0,"",IF(NOT(ISNUMBER(A978)),"날짜를 확인하세요",IF(A978&gt;TODAY(),"오늘 이후 날짜예요",IF(COUNTIF($A$6:$A$1505,A978)&gt;1,"같은 날짜가 또 있어요",IF(COUNT(C978:H978)&lt;COUNTA(C978:H978),"금액에 글자가 있어요",IF(COUNTA(C978:H978)=0,"금액이 비었어요",IF(COUNTIF(C978:H978,"&lt;0")&gt;0,"금액이 0보다 작아요",IF(AND(L978&lt;&gt;"",OR(NOT(ISNUMBER(L978)),L978&lt;0,L978&lt;&gt;INT(N(L978)))),"손님 수를 확인하세요",""))))))))</f>
        <v/>
      </c>
      <c r="P978">
        <f>IF(I978="","",WEEKDAY(A978,2))</f>
        <v/>
      </c>
      <c r="Q978" s="19">
        <f>IF(I978="","",A978-WEEKDAY(A978,3))</f>
        <v/>
      </c>
    </row>
    <row r="979">
      <c r="A979" s="12" t="n"/>
      <c r="B979" s="13">
        <f>IF(ISNUMBER(A979),CHOOSE(WEEKDAY(A979),"일","월","화","수","목","금","토"),"")</f>
        <v/>
      </c>
      <c r="C979" s="14" t="n"/>
      <c r="D979" s="14" t="n"/>
      <c r="E979" s="14" t="n"/>
      <c r="F979" s="14" t="n"/>
      <c r="G979" s="14" t="n"/>
      <c r="H979" s="14" t="n"/>
      <c r="I979" s="15">
        <f>IF(OR(A979="",NOT(N979="")),"",SUM(C979:H979))</f>
        <v/>
      </c>
      <c r="J979" s="16">
        <f>IF(I979="","",SUM(C979:E979))</f>
        <v/>
      </c>
      <c r="K979" s="16">
        <f>IF(I979="","",SUM(F979:H979))</f>
        <v/>
      </c>
      <c r="L979" s="14" t="n"/>
      <c r="M979" s="17" t="n"/>
      <c r="N979" s="18">
        <f>IF(COUNTA(A979,C979:H979,L979)=0,"",IF(NOT(ISNUMBER(A979)),"날짜를 확인하세요",IF(A979&gt;TODAY(),"오늘 이후 날짜예요",IF(COUNTIF($A$6:$A$1505,A979)&gt;1,"같은 날짜가 또 있어요",IF(COUNT(C979:H979)&lt;COUNTA(C979:H979),"금액에 글자가 있어요",IF(COUNTA(C979:H979)=0,"금액이 비었어요",IF(COUNTIF(C979:H979,"&lt;0")&gt;0,"금액이 0보다 작아요",IF(AND(L979&lt;&gt;"",OR(NOT(ISNUMBER(L979)),L979&lt;0,L979&lt;&gt;INT(N(L979)))),"손님 수를 확인하세요",""))))))))</f>
        <v/>
      </c>
      <c r="P979">
        <f>IF(I979="","",WEEKDAY(A979,2))</f>
        <v/>
      </c>
      <c r="Q979" s="19">
        <f>IF(I979="","",A979-WEEKDAY(A979,3))</f>
        <v/>
      </c>
    </row>
    <row r="980">
      <c r="A980" s="12" t="n"/>
      <c r="B980" s="13">
        <f>IF(ISNUMBER(A980),CHOOSE(WEEKDAY(A980),"일","월","화","수","목","금","토"),"")</f>
        <v/>
      </c>
      <c r="C980" s="14" t="n"/>
      <c r="D980" s="14" t="n"/>
      <c r="E980" s="14" t="n"/>
      <c r="F980" s="14" t="n"/>
      <c r="G980" s="14" t="n"/>
      <c r="H980" s="14" t="n"/>
      <c r="I980" s="15">
        <f>IF(OR(A980="",NOT(N980="")),"",SUM(C980:H980))</f>
        <v/>
      </c>
      <c r="J980" s="16">
        <f>IF(I980="","",SUM(C980:E980))</f>
        <v/>
      </c>
      <c r="K980" s="16">
        <f>IF(I980="","",SUM(F980:H980))</f>
        <v/>
      </c>
      <c r="L980" s="14" t="n"/>
      <c r="M980" s="17" t="n"/>
      <c r="N980" s="18">
        <f>IF(COUNTA(A980,C980:H980,L980)=0,"",IF(NOT(ISNUMBER(A980)),"날짜를 확인하세요",IF(A980&gt;TODAY(),"오늘 이후 날짜예요",IF(COUNTIF($A$6:$A$1505,A980)&gt;1,"같은 날짜가 또 있어요",IF(COUNT(C980:H980)&lt;COUNTA(C980:H980),"금액에 글자가 있어요",IF(COUNTA(C980:H980)=0,"금액이 비었어요",IF(COUNTIF(C980:H980,"&lt;0")&gt;0,"금액이 0보다 작아요",IF(AND(L980&lt;&gt;"",OR(NOT(ISNUMBER(L980)),L980&lt;0,L980&lt;&gt;INT(N(L980)))),"손님 수를 확인하세요",""))))))))</f>
        <v/>
      </c>
      <c r="P980">
        <f>IF(I980="","",WEEKDAY(A980,2))</f>
        <v/>
      </c>
      <c r="Q980" s="19">
        <f>IF(I980="","",A980-WEEKDAY(A980,3))</f>
        <v/>
      </c>
    </row>
    <row r="981">
      <c r="A981" s="12" t="n"/>
      <c r="B981" s="13">
        <f>IF(ISNUMBER(A981),CHOOSE(WEEKDAY(A981),"일","월","화","수","목","금","토"),"")</f>
        <v/>
      </c>
      <c r="C981" s="14" t="n"/>
      <c r="D981" s="14" t="n"/>
      <c r="E981" s="14" t="n"/>
      <c r="F981" s="14" t="n"/>
      <c r="G981" s="14" t="n"/>
      <c r="H981" s="14" t="n"/>
      <c r="I981" s="15">
        <f>IF(OR(A981="",NOT(N981="")),"",SUM(C981:H981))</f>
        <v/>
      </c>
      <c r="J981" s="16">
        <f>IF(I981="","",SUM(C981:E981))</f>
        <v/>
      </c>
      <c r="K981" s="16">
        <f>IF(I981="","",SUM(F981:H981))</f>
        <v/>
      </c>
      <c r="L981" s="14" t="n"/>
      <c r="M981" s="17" t="n"/>
      <c r="N981" s="18">
        <f>IF(COUNTA(A981,C981:H981,L981)=0,"",IF(NOT(ISNUMBER(A981)),"날짜를 확인하세요",IF(A981&gt;TODAY(),"오늘 이후 날짜예요",IF(COUNTIF($A$6:$A$1505,A981)&gt;1,"같은 날짜가 또 있어요",IF(COUNT(C981:H981)&lt;COUNTA(C981:H981),"금액에 글자가 있어요",IF(COUNTA(C981:H981)=0,"금액이 비었어요",IF(COUNTIF(C981:H981,"&lt;0")&gt;0,"금액이 0보다 작아요",IF(AND(L981&lt;&gt;"",OR(NOT(ISNUMBER(L981)),L981&lt;0,L981&lt;&gt;INT(N(L981)))),"손님 수를 확인하세요",""))))))))</f>
        <v/>
      </c>
      <c r="P981">
        <f>IF(I981="","",WEEKDAY(A981,2))</f>
        <v/>
      </c>
      <c r="Q981" s="19">
        <f>IF(I981="","",A981-WEEKDAY(A981,3))</f>
        <v/>
      </c>
    </row>
    <row r="982">
      <c r="A982" s="12" t="n"/>
      <c r="B982" s="13">
        <f>IF(ISNUMBER(A982),CHOOSE(WEEKDAY(A982),"일","월","화","수","목","금","토"),"")</f>
        <v/>
      </c>
      <c r="C982" s="14" t="n"/>
      <c r="D982" s="14" t="n"/>
      <c r="E982" s="14" t="n"/>
      <c r="F982" s="14" t="n"/>
      <c r="G982" s="14" t="n"/>
      <c r="H982" s="14" t="n"/>
      <c r="I982" s="15">
        <f>IF(OR(A982="",NOT(N982="")),"",SUM(C982:H982))</f>
        <v/>
      </c>
      <c r="J982" s="16">
        <f>IF(I982="","",SUM(C982:E982))</f>
        <v/>
      </c>
      <c r="K982" s="16">
        <f>IF(I982="","",SUM(F982:H982))</f>
        <v/>
      </c>
      <c r="L982" s="14" t="n"/>
      <c r="M982" s="17" t="n"/>
      <c r="N982" s="18">
        <f>IF(COUNTA(A982,C982:H982,L982)=0,"",IF(NOT(ISNUMBER(A982)),"날짜를 확인하세요",IF(A982&gt;TODAY(),"오늘 이후 날짜예요",IF(COUNTIF($A$6:$A$1505,A982)&gt;1,"같은 날짜가 또 있어요",IF(COUNT(C982:H982)&lt;COUNTA(C982:H982),"금액에 글자가 있어요",IF(COUNTA(C982:H982)=0,"금액이 비었어요",IF(COUNTIF(C982:H982,"&lt;0")&gt;0,"금액이 0보다 작아요",IF(AND(L982&lt;&gt;"",OR(NOT(ISNUMBER(L982)),L982&lt;0,L982&lt;&gt;INT(N(L982)))),"손님 수를 확인하세요",""))))))))</f>
        <v/>
      </c>
      <c r="P982">
        <f>IF(I982="","",WEEKDAY(A982,2))</f>
        <v/>
      </c>
      <c r="Q982" s="19">
        <f>IF(I982="","",A982-WEEKDAY(A982,3))</f>
        <v/>
      </c>
    </row>
    <row r="983">
      <c r="A983" s="12" t="n"/>
      <c r="B983" s="13">
        <f>IF(ISNUMBER(A983),CHOOSE(WEEKDAY(A983),"일","월","화","수","목","금","토"),"")</f>
        <v/>
      </c>
      <c r="C983" s="14" t="n"/>
      <c r="D983" s="14" t="n"/>
      <c r="E983" s="14" t="n"/>
      <c r="F983" s="14" t="n"/>
      <c r="G983" s="14" t="n"/>
      <c r="H983" s="14" t="n"/>
      <c r="I983" s="15">
        <f>IF(OR(A983="",NOT(N983="")),"",SUM(C983:H983))</f>
        <v/>
      </c>
      <c r="J983" s="16">
        <f>IF(I983="","",SUM(C983:E983))</f>
        <v/>
      </c>
      <c r="K983" s="16">
        <f>IF(I983="","",SUM(F983:H983))</f>
        <v/>
      </c>
      <c r="L983" s="14" t="n"/>
      <c r="M983" s="17" t="n"/>
      <c r="N983" s="18">
        <f>IF(COUNTA(A983,C983:H983,L983)=0,"",IF(NOT(ISNUMBER(A983)),"날짜를 확인하세요",IF(A983&gt;TODAY(),"오늘 이후 날짜예요",IF(COUNTIF($A$6:$A$1505,A983)&gt;1,"같은 날짜가 또 있어요",IF(COUNT(C983:H983)&lt;COUNTA(C983:H983),"금액에 글자가 있어요",IF(COUNTA(C983:H983)=0,"금액이 비었어요",IF(COUNTIF(C983:H983,"&lt;0")&gt;0,"금액이 0보다 작아요",IF(AND(L983&lt;&gt;"",OR(NOT(ISNUMBER(L983)),L983&lt;0,L983&lt;&gt;INT(N(L983)))),"손님 수를 확인하세요",""))))))))</f>
        <v/>
      </c>
      <c r="P983">
        <f>IF(I983="","",WEEKDAY(A983,2))</f>
        <v/>
      </c>
      <c r="Q983" s="19">
        <f>IF(I983="","",A983-WEEKDAY(A983,3))</f>
        <v/>
      </c>
    </row>
    <row r="984">
      <c r="A984" s="12" t="n"/>
      <c r="B984" s="13">
        <f>IF(ISNUMBER(A984),CHOOSE(WEEKDAY(A984),"일","월","화","수","목","금","토"),"")</f>
        <v/>
      </c>
      <c r="C984" s="14" t="n"/>
      <c r="D984" s="14" t="n"/>
      <c r="E984" s="14" t="n"/>
      <c r="F984" s="14" t="n"/>
      <c r="G984" s="14" t="n"/>
      <c r="H984" s="14" t="n"/>
      <c r="I984" s="15">
        <f>IF(OR(A984="",NOT(N984="")),"",SUM(C984:H984))</f>
        <v/>
      </c>
      <c r="J984" s="16">
        <f>IF(I984="","",SUM(C984:E984))</f>
        <v/>
      </c>
      <c r="K984" s="16">
        <f>IF(I984="","",SUM(F984:H984))</f>
        <v/>
      </c>
      <c r="L984" s="14" t="n"/>
      <c r="M984" s="17" t="n"/>
      <c r="N984" s="18">
        <f>IF(COUNTA(A984,C984:H984,L984)=0,"",IF(NOT(ISNUMBER(A984)),"날짜를 확인하세요",IF(A984&gt;TODAY(),"오늘 이후 날짜예요",IF(COUNTIF($A$6:$A$1505,A984)&gt;1,"같은 날짜가 또 있어요",IF(COUNT(C984:H984)&lt;COUNTA(C984:H984),"금액에 글자가 있어요",IF(COUNTA(C984:H984)=0,"금액이 비었어요",IF(COUNTIF(C984:H984,"&lt;0")&gt;0,"금액이 0보다 작아요",IF(AND(L984&lt;&gt;"",OR(NOT(ISNUMBER(L984)),L984&lt;0,L984&lt;&gt;INT(N(L984)))),"손님 수를 확인하세요",""))))))))</f>
        <v/>
      </c>
      <c r="P984">
        <f>IF(I984="","",WEEKDAY(A984,2))</f>
        <v/>
      </c>
      <c r="Q984" s="19">
        <f>IF(I984="","",A984-WEEKDAY(A984,3))</f>
        <v/>
      </c>
    </row>
    <row r="985">
      <c r="A985" s="12" t="n"/>
      <c r="B985" s="13">
        <f>IF(ISNUMBER(A985),CHOOSE(WEEKDAY(A985),"일","월","화","수","목","금","토"),"")</f>
        <v/>
      </c>
      <c r="C985" s="14" t="n"/>
      <c r="D985" s="14" t="n"/>
      <c r="E985" s="14" t="n"/>
      <c r="F985" s="14" t="n"/>
      <c r="G985" s="14" t="n"/>
      <c r="H985" s="14" t="n"/>
      <c r="I985" s="15">
        <f>IF(OR(A985="",NOT(N985="")),"",SUM(C985:H985))</f>
        <v/>
      </c>
      <c r="J985" s="16">
        <f>IF(I985="","",SUM(C985:E985))</f>
        <v/>
      </c>
      <c r="K985" s="16">
        <f>IF(I985="","",SUM(F985:H985))</f>
        <v/>
      </c>
      <c r="L985" s="14" t="n"/>
      <c r="M985" s="17" t="n"/>
      <c r="N985" s="18">
        <f>IF(COUNTA(A985,C985:H985,L985)=0,"",IF(NOT(ISNUMBER(A985)),"날짜를 확인하세요",IF(A985&gt;TODAY(),"오늘 이후 날짜예요",IF(COUNTIF($A$6:$A$1505,A985)&gt;1,"같은 날짜가 또 있어요",IF(COUNT(C985:H985)&lt;COUNTA(C985:H985),"금액에 글자가 있어요",IF(COUNTA(C985:H985)=0,"금액이 비었어요",IF(COUNTIF(C985:H985,"&lt;0")&gt;0,"금액이 0보다 작아요",IF(AND(L985&lt;&gt;"",OR(NOT(ISNUMBER(L985)),L985&lt;0,L985&lt;&gt;INT(N(L985)))),"손님 수를 확인하세요",""))))))))</f>
        <v/>
      </c>
      <c r="P985">
        <f>IF(I985="","",WEEKDAY(A985,2))</f>
        <v/>
      </c>
      <c r="Q985" s="19">
        <f>IF(I985="","",A985-WEEKDAY(A985,3))</f>
        <v/>
      </c>
    </row>
    <row r="986">
      <c r="A986" s="12" t="n"/>
      <c r="B986" s="13">
        <f>IF(ISNUMBER(A986),CHOOSE(WEEKDAY(A986),"일","월","화","수","목","금","토"),"")</f>
        <v/>
      </c>
      <c r="C986" s="14" t="n"/>
      <c r="D986" s="14" t="n"/>
      <c r="E986" s="14" t="n"/>
      <c r="F986" s="14" t="n"/>
      <c r="G986" s="14" t="n"/>
      <c r="H986" s="14" t="n"/>
      <c r="I986" s="15">
        <f>IF(OR(A986="",NOT(N986="")),"",SUM(C986:H986))</f>
        <v/>
      </c>
      <c r="J986" s="16">
        <f>IF(I986="","",SUM(C986:E986))</f>
        <v/>
      </c>
      <c r="K986" s="16">
        <f>IF(I986="","",SUM(F986:H986))</f>
        <v/>
      </c>
      <c r="L986" s="14" t="n"/>
      <c r="M986" s="17" t="n"/>
      <c r="N986" s="18">
        <f>IF(COUNTA(A986,C986:H986,L986)=0,"",IF(NOT(ISNUMBER(A986)),"날짜를 확인하세요",IF(A986&gt;TODAY(),"오늘 이후 날짜예요",IF(COUNTIF($A$6:$A$1505,A986)&gt;1,"같은 날짜가 또 있어요",IF(COUNT(C986:H986)&lt;COUNTA(C986:H986),"금액에 글자가 있어요",IF(COUNTA(C986:H986)=0,"금액이 비었어요",IF(COUNTIF(C986:H986,"&lt;0")&gt;0,"금액이 0보다 작아요",IF(AND(L986&lt;&gt;"",OR(NOT(ISNUMBER(L986)),L986&lt;0,L986&lt;&gt;INT(N(L986)))),"손님 수를 확인하세요",""))))))))</f>
        <v/>
      </c>
      <c r="P986">
        <f>IF(I986="","",WEEKDAY(A986,2))</f>
        <v/>
      </c>
      <c r="Q986" s="19">
        <f>IF(I986="","",A986-WEEKDAY(A986,3))</f>
        <v/>
      </c>
    </row>
    <row r="987">
      <c r="A987" s="12" t="n"/>
      <c r="B987" s="13">
        <f>IF(ISNUMBER(A987),CHOOSE(WEEKDAY(A987),"일","월","화","수","목","금","토"),"")</f>
        <v/>
      </c>
      <c r="C987" s="14" t="n"/>
      <c r="D987" s="14" t="n"/>
      <c r="E987" s="14" t="n"/>
      <c r="F987" s="14" t="n"/>
      <c r="G987" s="14" t="n"/>
      <c r="H987" s="14" t="n"/>
      <c r="I987" s="15">
        <f>IF(OR(A987="",NOT(N987="")),"",SUM(C987:H987))</f>
        <v/>
      </c>
      <c r="J987" s="16">
        <f>IF(I987="","",SUM(C987:E987))</f>
        <v/>
      </c>
      <c r="K987" s="16">
        <f>IF(I987="","",SUM(F987:H987))</f>
        <v/>
      </c>
      <c r="L987" s="14" t="n"/>
      <c r="M987" s="17" t="n"/>
      <c r="N987" s="18">
        <f>IF(COUNTA(A987,C987:H987,L987)=0,"",IF(NOT(ISNUMBER(A987)),"날짜를 확인하세요",IF(A987&gt;TODAY(),"오늘 이후 날짜예요",IF(COUNTIF($A$6:$A$1505,A987)&gt;1,"같은 날짜가 또 있어요",IF(COUNT(C987:H987)&lt;COUNTA(C987:H987),"금액에 글자가 있어요",IF(COUNTA(C987:H987)=0,"금액이 비었어요",IF(COUNTIF(C987:H987,"&lt;0")&gt;0,"금액이 0보다 작아요",IF(AND(L987&lt;&gt;"",OR(NOT(ISNUMBER(L987)),L987&lt;0,L987&lt;&gt;INT(N(L987)))),"손님 수를 확인하세요",""))))))))</f>
        <v/>
      </c>
      <c r="P987">
        <f>IF(I987="","",WEEKDAY(A987,2))</f>
        <v/>
      </c>
      <c r="Q987" s="19">
        <f>IF(I987="","",A987-WEEKDAY(A987,3))</f>
        <v/>
      </c>
    </row>
    <row r="988">
      <c r="A988" s="12" t="n"/>
      <c r="B988" s="13">
        <f>IF(ISNUMBER(A988),CHOOSE(WEEKDAY(A988),"일","월","화","수","목","금","토"),"")</f>
        <v/>
      </c>
      <c r="C988" s="14" t="n"/>
      <c r="D988" s="14" t="n"/>
      <c r="E988" s="14" t="n"/>
      <c r="F988" s="14" t="n"/>
      <c r="G988" s="14" t="n"/>
      <c r="H988" s="14" t="n"/>
      <c r="I988" s="15">
        <f>IF(OR(A988="",NOT(N988="")),"",SUM(C988:H988))</f>
        <v/>
      </c>
      <c r="J988" s="16">
        <f>IF(I988="","",SUM(C988:E988))</f>
        <v/>
      </c>
      <c r="K988" s="16">
        <f>IF(I988="","",SUM(F988:H988))</f>
        <v/>
      </c>
      <c r="L988" s="14" t="n"/>
      <c r="M988" s="17" t="n"/>
      <c r="N988" s="18">
        <f>IF(COUNTA(A988,C988:H988,L988)=0,"",IF(NOT(ISNUMBER(A988)),"날짜를 확인하세요",IF(A988&gt;TODAY(),"오늘 이후 날짜예요",IF(COUNTIF($A$6:$A$1505,A988)&gt;1,"같은 날짜가 또 있어요",IF(COUNT(C988:H988)&lt;COUNTA(C988:H988),"금액에 글자가 있어요",IF(COUNTA(C988:H988)=0,"금액이 비었어요",IF(COUNTIF(C988:H988,"&lt;0")&gt;0,"금액이 0보다 작아요",IF(AND(L988&lt;&gt;"",OR(NOT(ISNUMBER(L988)),L988&lt;0,L988&lt;&gt;INT(N(L988)))),"손님 수를 확인하세요",""))))))))</f>
        <v/>
      </c>
      <c r="P988">
        <f>IF(I988="","",WEEKDAY(A988,2))</f>
        <v/>
      </c>
      <c r="Q988" s="19">
        <f>IF(I988="","",A988-WEEKDAY(A988,3))</f>
        <v/>
      </c>
    </row>
    <row r="989">
      <c r="A989" s="12" t="n"/>
      <c r="B989" s="13">
        <f>IF(ISNUMBER(A989),CHOOSE(WEEKDAY(A989),"일","월","화","수","목","금","토"),"")</f>
        <v/>
      </c>
      <c r="C989" s="14" t="n"/>
      <c r="D989" s="14" t="n"/>
      <c r="E989" s="14" t="n"/>
      <c r="F989" s="14" t="n"/>
      <c r="G989" s="14" t="n"/>
      <c r="H989" s="14" t="n"/>
      <c r="I989" s="15">
        <f>IF(OR(A989="",NOT(N989="")),"",SUM(C989:H989))</f>
        <v/>
      </c>
      <c r="J989" s="16">
        <f>IF(I989="","",SUM(C989:E989))</f>
        <v/>
      </c>
      <c r="K989" s="16">
        <f>IF(I989="","",SUM(F989:H989))</f>
        <v/>
      </c>
      <c r="L989" s="14" t="n"/>
      <c r="M989" s="17" t="n"/>
      <c r="N989" s="18">
        <f>IF(COUNTA(A989,C989:H989,L989)=0,"",IF(NOT(ISNUMBER(A989)),"날짜를 확인하세요",IF(A989&gt;TODAY(),"오늘 이후 날짜예요",IF(COUNTIF($A$6:$A$1505,A989)&gt;1,"같은 날짜가 또 있어요",IF(COUNT(C989:H989)&lt;COUNTA(C989:H989),"금액에 글자가 있어요",IF(COUNTA(C989:H989)=0,"금액이 비었어요",IF(COUNTIF(C989:H989,"&lt;0")&gt;0,"금액이 0보다 작아요",IF(AND(L989&lt;&gt;"",OR(NOT(ISNUMBER(L989)),L989&lt;0,L989&lt;&gt;INT(N(L989)))),"손님 수를 확인하세요",""))))))))</f>
        <v/>
      </c>
      <c r="P989">
        <f>IF(I989="","",WEEKDAY(A989,2))</f>
        <v/>
      </c>
      <c r="Q989" s="19">
        <f>IF(I989="","",A989-WEEKDAY(A989,3))</f>
        <v/>
      </c>
    </row>
    <row r="990">
      <c r="A990" s="12" t="n"/>
      <c r="B990" s="13">
        <f>IF(ISNUMBER(A990),CHOOSE(WEEKDAY(A990),"일","월","화","수","목","금","토"),"")</f>
        <v/>
      </c>
      <c r="C990" s="14" t="n"/>
      <c r="D990" s="14" t="n"/>
      <c r="E990" s="14" t="n"/>
      <c r="F990" s="14" t="n"/>
      <c r="G990" s="14" t="n"/>
      <c r="H990" s="14" t="n"/>
      <c r="I990" s="15">
        <f>IF(OR(A990="",NOT(N990="")),"",SUM(C990:H990))</f>
        <v/>
      </c>
      <c r="J990" s="16">
        <f>IF(I990="","",SUM(C990:E990))</f>
        <v/>
      </c>
      <c r="K990" s="16">
        <f>IF(I990="","",SUM(F990:H990))</f>
        <v/>
      </c>
      <c r="L990" s="14" t="n"/>
      <c r="M990" s="17" t="n"/>
      <c r="N990" s="18">
        <f>IF(COUNTA(A990,C990:H990,L990)=0,"",IF(NOT(ISNUMBER(A990)),"날짜를 확인하세요",IF(A990&gt;TODAY(),"오늘 이후 날짜예요",IF(COUNTIF($A$6:$A$1505,A990)&gt;1,"같은 날짜가 또 있어요",IF(COUNT(C990:H990)&lt;COUNTA(C990:H990),"금액에 글자가 있어요",IF(COUNTA(C990:H990)=0,"금액이 비었어요",IF(COUNTIF(C990:H990,"&lt;0")&gt;0,"금액이 0보다 작아요",IF(AND(L990&lt;&gt;"",OR(NOT(ISNUMBER(L990)),L990&lt;0,L990&lt;&gt;INT(N(L990)))),"손님 수를 확인하세요",""))))))))</f>
        <v/>
      </c>
      <c r="P990">
        <f>IF(I990="","",WEEKDAY(A990,2))</f>
        <v/>
      </c>
      <c r="Q990" s="19">
        <f>IF(I990="","",A990-WEEKDAY(A990,3))</f>
        <v/>
      </c>
    </row>
    <row r="991">
      <c r="A991" s="12" t="n"/>
      <c r="B991" s="13">
        <f>IF(ISNUMBER(A991),CHOOSE(WEEKDAY(A991),"일","월","화","수","목","금","토"),"")</f>
        <v/>
      </c>
      <c r="C991" s="14" t="n"/>
      <c r="D991" s="14" t="n"/>
      <c r="E991" s="14" t="n"/>
      <c r="F991" s="14" t="n"/>
      <c r="G991" s="14" t="n"/>
      <c r="H991" s="14" t="n"/>
      <c r="I991" s="15">
        <f>IF(OR(A991="",NOT(N991="")),"",SUM(C991:H991))</f>
        <v/>
      </c>
      <c r="J991" s="16">
        <f>IF(I991="","",SUM(C991:E991))</f>
        <v/>
      </c>
      <c r="K991" s="16">
        <f>IF(I991="","",SUM(F991:H991))</f>
        <v/>
      </c>
      <c r="L991" s="14" t="n"/>
      <c r="M991" s="17" t="n"/>
      <c r="N991" s="18">
        <f>IF(COUNTA(A991,C991:H991,L991)=0,"",IF(NOT(ISNUMBER(A991)),"날짜를 확인하세요",IF(A991&gt;TODAY(),"오늘 이후 날짜예요",IF(COUNTIF($A$6:$A$1505,A991)&gt;1,"같은 날짜가 또 있어요",IF(COUNT(C991:H991)&lt;COUNTA(C991:H991),"금액에 글자가 있어요",IF(COUNTA(C991:H991)=0,"금액이 비었어요",IF(COUNTIF(C991:H991,"&lt;0")&gt;0,"금액이 0보다 작아요",IF(AND(L991&lt;&gt;"",OR(NOT(ISNUMBER(L991)),L991&lt;0,L991&lt;&gt;INT(N(L991)))),"손님 수를 확인하세요",""))))))))</f>
        <v/>
      </c>
      <c r="P991">
        <f>IF(I991="","",WEEKDAY(A991,2))</f>
        <v/>
      </c>
      <c r="Q991" s="19">
        <f>IF(I991="","",A991-WEEKDAY(A991,3))</f>
        <v/>
      </c>
    </row>
    <row r="992">
      <c r="A992" s="12" t="n"/>
      <c r="B992" s="13">
        <f>IF(ISNUMBER(A992),CHOOSE(WEEKDAY(A992),"일","월","화","수","목","금","토"),"")</f>
        <v/>
      </c>
      <c r="C992" s="14" t="n"/>
      <c r="D992" s="14" t="n"/>
      <c r="E992" s="14" t="n"/>
      <c r="F992" s="14" t="n"/>
      <c r="G992" s="14" t="n"/>
      <c r="H992" s="14" t="n"/>
      <c r="I992" s="15">
        <f>IF(OR(A992="",NOT(N992="")),"",SUM(C992:H992))</f>
        <v/>
      </c>
      <c r="J992" s="16">
        <f>IF(I992="","",SUM(C992:E992))</f>
        <v/>
      </c>
      <c r="K992" s="16">
        <f>IF(I992="","",SUM(F992:H992))</f>
        <v/>
      </c>
      <c r="L992" s="14" t="n"/>
      <c r="M992" s="17" t="n"/>
      <c r="N992" s="18">
        <f>IF(COUNTA(A992,C992:H992,L992)=0,"",IF(NOT(ISNUMBER(A992)),"날짜를 확인하세요",IF(A992&gt;TODAY(),"오늘 이후 날짜예요",IF(COUNTIF($A$6:$A$1505,A992)&gt;1,"같은 날짜가 또 있어요",IF(COUNT(C992:H992)&lt;COUNTA(C992:H992),"금액에 글자가 있어요",IF(COUNTA(C992:H992)=0,"금액이 비었어요",IF(COUNTIF(C992:H992,"&lt;0")&gt;0,"금액이 0보다 작아요",IF(AND(L992&lt;&gt;"",OR(NOT(ISNUMBER(L992)),L992&lt;0,L992&lt;&gt;INT(N(L992)))),"손님 수를 확인하세요",""))))))))</f>
        <v/>
      </c>
      <c r="P992">
        <f>IF(I992="","",WEEKDAY(A992,2))</f>
        <v/>
      </c>
      <c r="Q992" s="19">
        <f>IF(I992="","",A992-WEEKDAY(A992,3))</f>
        <v/>
      </c>
    </row>
    <row r="993">
      <c r="A993" s="12" t="n"/>
      <c r="B993" s="13">
        <f>IF(ISNUMBER(A993),CHOOSE(WEEKDAY(A993),"일","월","화","수","목","금","토"),"")</f>
        <v/>
      </c>
      <c r="C993" s="14" t="n"/>
      <c r="D993" s="14" t="n"/>
      <c r="E993" s="14" t="n"/>
      <c r="F993" s="14" t="n"/>
      <c r="G993" s="14" t="n"/>
      <c r="H993" s="14" t="n"/>
      <c r="I993" s="15">
        <f>IF(OR(A993="",NOT(N993="")),"",SUM(C993:H993))</f>
        <v/>
      </c>
      <c r="J993" s="16">
        <f>IF(I993="","",SUM(C993:E993))</f>
        <v/>
      </c>
      <c r="K993" s="16">
        <f>IF(I993="","",SUM(F993:H993))</f>
        <v/>
      </c>
      <c r="L993" s="14" t="n"/>
      <c r="M993" s="17" t="n"/>
      <c r="N993" s="18">
        <f>IF(COUNTA(A993,C993:H993,L993)=0,"",IF(NOT(ISNUMBER(A993)),"날짜를 확인하세요",IF(A993&gt;TODAY(),"오늘 이후 날짜예요",IF(COUNTIF($A$6:$A$1505,A993)&gt;1,"같은 날짜가 또 있어요",IF(COUNT(C993:H993)&lt;COUNTA(C993:H993),"금액에 글자가 있어요",IF(COUNTA(C993:H993)=0,"금액이 비었어요",IF(COUNTIF(C993:H993,"&lt;0")&gt;0,"금액이 0보다 작아요",IF(AND(L993&lt;&gt;"",OR(NOT(ISNUMBER(L993)),L993&lt;0,L993&lt;&gt;INT(N(L993)))),"손님 수를 확인하세요",""))))))))</f>
        <v/>
      </c>
      <c r="P993">
        <f>IF(I993="","",WEEKDAY(A993,2))</f>
        <v/>
      </c>
      <c r="Q993" s="19">
        <f>IF(I993="","",A993-WEEKDAY(A993,3))</f>
        <v/>
      </c>
    </row>
    <row r="994">
      <c r="A994" s="12" t="n"/>
      <c r="B994" s="13">
        <f>IF(ISNUMBER(A994),CHOOSE(WEEKDAY(A994),"일","월","화","수","목","금","토"),"")</f>
        <v/>
      </c>
      <c r="C994" s="14" t="n"/>
      <c r="D994" s="14" t="n"/>
      <c r="E994" s="14" t="n"/>
      <c r="F994" s="14" t="n"/>
      <c r="G994" s="14" t="n"/>
      <c r="H994" s="14" t="n"/>
      <c r="I994" s="15">
        <f>IF(OR(A994="",NOT(N994="")),"",SUM(C994:H994))</f>
        <v/>
      </c>
      <c r="J994" s="16">
        <f>IF(I994="","",SUM(C994:E994))</f>
        <v/>
      </c>
      <c r="K994" s="16">
        <f>IF(I994="","",SUM(F994:H994))</f>
        <v/>
      </c>
      <c r="L994" s="14" t="n"/>
      <c r="M994" s="17" t="n"/>
      <c r="N994" s="18">
        <f>IF(COUNTA(A994,C994:H994,L994)=0,"",IF(NOT(ISNUMBER(A994)),"날짜를 확인하세요",IF(A994&gt;TODAY(),"오늘 이후 날짜예요",IF(COUNTIF($A$6:$A$1505,A994)&gt;1,"같은 날짜가 또 있어요",IF(COUNT(C994:H994)&lt;COUNTA(C994:H994),"금액에 글자가 있어요",IF(COUNTA(C994:H994)=0,"금액이 비었어요",IF(COUNTIF(C994:H994,"&lt;0")&gt;0,"금액이 0보다 작아요",IF(AND(L994&lt;&gt;"",OR(NOT(ISNUMBER(L994)),L994&lt;0,L994&lt;&gt;INT(N(L994)))),"손님 수를 확인하세요",""))))))))</f>
        <v/>
      </c>
      <c r="P994">
        <f>IF(I994="","",WEEKDAY(A994,2))</f>
        <v/>
      </c>
      <c r="Q994" s="19">
        <f>IF(I994="","",A994-WEEKDAY(A994,3))</f>
        <v/>
      </c>
    </row>
    <row r="995">
      <c r="A995" s="12" t="n"/>
      <c r="B995" s="13">
        <f>IF(ISNUMBER(A995),CHOOSE(WEEKDAY(A995),"일","월","화","수","목","금","토"),"")</f>
        <v/>
      </c>
      <c r="C995" s="14" t="n"/>
      <c r="D995" s="14" t="n"/>
      <c r="E995" s="14" t="n"/>
      <c r="F995" s="14" t="n"/>
      <c r="G995" s="14" t="n"/>
      <c r="H995" s="14" t="n"/>
      <c r="I995" s="15">
        <f>IF(OR(A995="",NOT(N995="")),"",SUM(C995:H995))</f>
        <v/>
      </c>
      <c r="J995" s="16">
        <f>IF(I995="","",SUM(C995:E995))</f>
        <v/>
      </c>
      <c r="K995" s="16">
        <f>IF(I995="","",SUM(F995:H995))</f>
        <v/>
      </c>
      <c r="L995" s="14" t="n"/>
      <c r="M995" s="17" t="n"/>
      <c r="N995" s="18">
        <f>IF(COUNTA(A995,C995:H995,L995)=0,"",IF(NOT(ISNUMBER(A995)),"날짜를 확인하세요",IF(A995&gt;TODAY(),"오늘 이후 날짜예요",IF(COUNTIF($A$6:$A$1505,A995)&gt;1,"같은 날짜가 또 있어요",IF(COUNT(C995:H995)&lt;COUNTA(C995:H995),"금액에 글자가 있어요",IF(COUNTA(C995:H995)=0,"금액이 비었어요",IF(COUNTIF(C995:H995,"&lt;0")&gt;0,"금액이 0보다 작아요",IF(AND(L995&lt;&gt;"",OR(NOT(ISNUMBER(L995)),L995&lt;0,L995&lt;&gt;INT(N(L995)))),"손님 수를 확인하세요",""))))))))</f>
        <v/>
      </c>
      <c r="P995">
        <f>IF(I995="","",WEEKDAY(A995,2))</f>
        <v/>
      </c>
      <c r="Q995" s="19">
        <f>IF(I995="","",A995-WEEKDAY(A995,3))</f>
        <v/>
      </c>
    </row>
    <row r="996">
      <c r="A996" s="12" t="n"/>
      <c r="B996" s="13">
        <f>IF(ISNUMBER(A996),CHOOSE(WEEKDAY(A996),"일","월","화","수","목","금","토"),"")</f>
        <v/>
      </c>
      <c r="C996" s="14" t="n"/>
      <c r="D996" s="14" t="n"/>
      <c r="E996" s="14" t="n"/>
      <c r="F996" s="14" t="n"/>
      <c r="G996" s="14" t="n"/>
      <c r="H996" s="14" t="n"/>
      <c r="I996" s="15">
        <f>IF(OR(A996="",NOT(N996="")),"",SUM(C996:H996))</f>
        <v/>
      </c>
      <c r="J996" s="16">
        <f>IF(I996="","",SUM(C996:E996))</f>
        <v/>
      </c>
      <c r="K996" s="16">
        <f>IF(I996="","",SUM(F996:H996))</f>
        <v/>
      </c>
      <c r="L996" s="14" t="n"/>
      <c r="M996" s="17" t="n"/>
      <c r="N996" s="18">
        <f>IF(COUNTA(A996,C996:H996,L996)=0,"",IF(NOT(ISNUMBER(A996)),"날짜를 확인하세요",IF(A996&gt;TODAY(),"오늘 이후 날짜예요",IF(COUNTIF($A$6:$A$1505,A996)&gt;1,"같은 날짜가 또 있어요",IF(COUNT(C996:H996)&lt;COUNTA(C996:H996),"금액에 글자가 있어요",IF(COUNTA(C996:H996)=0,"금액이 비었어요",IF(COUNTIF(C996:H996,"&lt;0")&gt;0,"금액이 0보다 작아요",IF(AND(L996&lt;&gt;"",OR(NOT(ISNUMBER(L996)),L996&lt;0,L996&lt;&gt;INT(N(L996)))),"손님 수를 확인하세요",""))))))))</f>
        <v/>
      </c>
      <c r="P996">
        <f>IF(I996="","",WEEKDAY(A996,2))</f>
        <v/>
      </c>
      <c r="Q996" s="19">
        <f>IF(I996="","",A996-WEEKDAY(A996,3))</f>
        <v/>
      </c>
    </row>
    <row r="997">
      <c r="A997" s="12" t="n"/>
      <c r="B997" s="13">
        <f>IF(ISNUMBER(A997),CHOOSE(WEEKDAY(A997),"일","월","화","수","목","금","토"),"")</f>
        <v/>
      </c>
      <c r="C997" s="14" t="n"/>
      <c r="D997" s="14" t="n"/>
      <c r="E997" s="14" t="n"/>
      <c r="F997" s="14" t="n"/>
      <c r="G997" s="14" t="n"/>
      <c r="H997" s="14" t="n"/>
      <c r="I997" s="15">
        <f>IF(OR(A997="",NOT(N997="")),"",SUM(C997:H997))</f>
        <v/>
      </c>
      <c r="J997" s="16">
        <f>IF(I997="","",SUM(C997:E997))</f>
        <v/>
      </c>
      <c r="K997" s="16">
        <f>IF(I997="","",SUM(F997:H997))</f>
        <v/>
      </c>
      <c r="L997" s="14" t="n"/>
      <c r="M997" s="17" t="n"/>
      <c r="N997" s="18">
        <f>IF(COUNTA(A997,C997:H997,L997)=0,"",IF(NOT(ISNUMBER(A997)),"날짜를 확인하세요",IF(A997&gt;TODAY(),"오늘 이후 날짜예요",IF(COUNTIF($A$6:$A$1505,A997)&gt;1,"같은 날짜가 또 있어요",IF(COUNT(C997:H997)&lt;COUNTA(C997:H997),"금액에 글자가 있어요",IF(COUNTA(C997:H997)=0,"금액이 비었어요",IF(COUNTIF(C997:H997,"&lt;0")&gt;0,"금액이 0보다 작아요",IF(AND(L997&lt;&gt;"",OR(NOT(ISNUMBER(L997)),L997&lt;0,L997&lt;&gt;INT(N(L997)))),"손님 수를 확인하세요",""))))))))</f>
        <v/>
      </c>
      <c r="P997">
        <f>IF(I997="","",WEEKDAY(A997,2))</f>
        <v/>
      </c>
      <c r="Q997" s="19">
        <f>IF(I997="","",A997-WEEKDAY(A997,3))</f>
        <v/>
      </c>
    </row>
    <row r="998">
      <c r="A998" s="12" t="n"/>
      <c r="B998" s="13">
        <f>IF(ISNUMBER(A998),CHOOSE(WEEKDAY(A998),"일","월","화","수","목","금","토"),"")</f>
        <v/>
      </c>
      <c r="C998" s="14" t="n"/>
      <c r="D998" s="14" t="n"/>
      <c r="E998" s="14" t="n"/>
      <c r="F998" s="14" t="n"/>
      <c r="G998" s="14" t="n"/>
      <c r="H998" s="14" t="n"/>
      <c r="I998" s="15">
        <f>IF(OR(A998="",NOT(N998="")),"",SUM(C998:H998))</f>
        <v/>
      </c>
      <c r="J998" s="16">
        <f>IF(I998="","",SUM(C998:E998))</f>
        <v/>
      </c>
      <c r="K998" s="16">
        <f>IF(I998="","",SUM(F998:H998))</f>
        <v/>
      </c>
      <c r="L998" s="14" t="n"/>
      <c r="M998" s="17" t="n"/>
      <c r="N998" s="18">
        <f>IF(COUNTA(A998,C998:H998,L998)=0,"",IF(NOT(ISNUMBER(A998)),"날짜를 확인하세요",IF(A998&gt;TODAY(),"오늘 이후 날짜예요",IF(COUNTIF($A$6:$A$1505,A998)&gt;1,"같은 날짜가 또 있어요",IF(COUNT(C998:H998)&lt;COUNTA(C998:H998),"금액에 글자가 있어요",IF(COUNTA(C998:H998)=0,"금액이 비었어요",IF(COUNTIF(C998:H998,"&lt;0")&gt;0,"금액이 0보다 작아요",IF(AND(L998&lt;&gt;"",OR(NOT(ISNUMBER(L998)),L998&lt;0,L998&lt;&gt;INT(N(L998)))),"손님 수를 확인하세요",""))))))))</f>
        <v/>
      </c>
      <c r="P998">
        <f>IF(I998="","",WEEKDAY(A998,2))</f>
        <v/>
      </c>
      <c r="Q998" s="19">
        <f>IF(I998="","",A998-WEEKDAY(A998,3))</f>
        <v/>
      </c>
    </row>
    <row r="999">
      <c r="A999" s="12" t="n"/>
      <c r="B999" s="13">
        <f>IF(ISNUMBER(A999),CHOOSE(WEEKDAY(A999),"일","월","화","수","목","금","토"),"")</f>
        <v/>
      </c>
      <c r="C999" s="14" t="n"/>
      <c r="D999" s="14" t="n"/>
      <c r="E999" s="14" t="n"/>
      <c r="F999" s="14" t="n"/>
      <c r="G999" s="14" t="n"/>
      <c r="H999" s="14" t="n"/>
      <c r="I999" s="15">
        <f>IF(OR(A999="",NOT(N999="")),"",SUM(C999:H999))</f>
        <v/>
      </c>
      <c r="J999" s="16">
        <f>IF(I999="","",SUM(C999:E999))</f>
        <v/>
      </c>
      <c r="K999" s="16">
        <f>IF(I999="","",SUM(F999:H999))</f>
        <v/>
      </c>
      <c r="L999" s="14" t="n"/>
      <c r="M999" s="17" t="n"/>
      <c r="N999" s="18">
        <f>IF(COUNTA(A999,C999:H999,L999)=0,"",IF(NOT(ISNUMBER(A999)),"날짜를 확인하세요",IF(A999&gt;TODAY(),"오늘 이후 날짜예요",IF(COUNTIF($A$6:$A$1505,A999)&gt;1,"같은 날짜가 또 있어요",IF(COUNT(C999:H999)&lt;COUNTA(C999:H999),"금액에 글자가 있어요",IF(COUNTA(C999:H999)=0,"금액이 비었어요",IF(COUNTIF(C999:H999,"&lt;0")&gt;0,"금액이 0보다 작아요",IF(AND(L999&lt;&gt;"",OR(NOT(ISNUMBER(L999)),L999&lt;0,L999&lt;&gt;INT(N(L999)))),"손님 수를 확인하세요",""))))))))</f>
        <v/>
      </c>
      <c r="P999">
        <f>IF(I999="","",WEEKDAY(A999,2))</f>
        <v/>
      </c>
      <c r="Q999" s="19">
        <f>IF(I999="","",A999-WEEKDAY(A999,3))</f>
        <v/>
      </c>
    </row>
    <row r="1000">
      <c r="A1000" s="12" t="n"/>
      <c r="B1000" s="13">
        <f>IF(ISNUMBER(A1000),CHOOSE(WEEKDAY(A1000),"일","월","화","수","목","금","토"),"")</f>
        <v/>
      </c>
      <c r="C1000" s="14" t="n"/>
      <c r="D1000" s="14" t="n"/>
      <c r="E1000" s="14" t="n"/>
      <c r="F1000" s="14" t="n"/>
      <c r="G1000" s="14" t="n"/>
      <c r="H1000" s="14" t="n"/>
      <c r="I1000" s="15">
        <f>IF(OR(A1000="",NOT(N1000="")),"",SUM(C1000:H1000))</f>
        <v/>
      </c>
      <c r="J1000" s="16">
        <f>IF(I1000="","",SUM(C1000:E1000))</f>
        <v/>
      </c>
      <c r="K1000" s="16">
        <f>IF(I1000="","",SUM(F1000:H1000))</f>
        <v/>
      </c>
      <c r="L1000" s="14" t="n"/>
      <c r="M1000" s="17" t="n"/>
      <c r="N1000" s="18">
        <f>IF(COUNTA(A1000,C1000:H1000,L1000)=0,"",IF(NOT(ISNUMBER(A1000)),"날짜를 확인하세요",IF(A1000&gt;TODAY(),"오늘 이후 날짜예요",IF(COUNTIF($A$6:$A$1505,A1000)&gt;1,"같은 날짜가 또 있어요",IF(COUNT(C1000:H1000)&lt;COUNTA(C1000:H1000),"금액에 글자가 있어요",IF(COUNTA(C1000:H1000)=0,"금액이 비었어요",IF(COUNTIF(C1000:H1000,"&lt;0")&gt;0,"금액이 0보다 작아요",IF(AND(L1000&lt;&gt;"",OR(NOT(ISNUMBER(L1000)),L1000&lt;0,L1000&lt;&gt;INT(N(L1000)))),"손님 수를 확인하세요",""))))))))</f>
        <v/>
      </c>
      <c r="P1000">
        <f>IF(I1000="","",WEEKDAY(A1000,2))</f>
        <v/>
      </c>
      <c r="Q1000" s="19">
        <f>IF(I1000="","",A1000-WEEKDAY(A1000,3))</f>
        <v/>
      </c>
    </row>
    <row r="1001">
      <c r="A1001" s="12" t="n"/>
      <c r="B1001" s="13">
        <f>IF(ISNUMBER(A1001),CHOOSE(WEEKDAY(A1001),"일","월","화","수","목","금","토"),"")</f>
        <v/>
      </c>
      <c r="C1001" s="14" t="n"/>
      <c r="D1001" s="14" t="n"/>
      <c r="E1001" s="14" t="n"/>
      <c r="F1001" s="14" t="n"/>
      <c r="G1001" s="14" t="n"/>
      <c r="H1001" s="14" t="n"/>
      <c r="I1001" s="15">
        <f>IF(OR(A1001="",NOT(N1001="")),"",SUM(C1001:H1001))</f>
        <v/>
      </c>
      <c r="J1001" s="16">
        <f>IF(I1001="","",SUM(C1001:E1001))</f>
        <v/>
      </c>
      <c r="K1001" s="16">
        <f>IF(I1001="","",SUM(F1001:H1001))</f>
        <v/>
      </c>
      <c r="L1001" s="14" t="n"/>
      <c r="M1001" s="17" t="n"/>
      <c r="N1001" s="18">
        <f>IF(COUNTA(A1001,C1001:H1001,L1001)=0,"",IF(NOT(ISNUMBER(A1001)),"날짜를 확인하세요",IF(A1001&gt;TODAY(),"오늘 이후 날짜예요",IF(COUNTIF($A$6:$A$1505,A1001)&gt;1,"같은 날짜가 또 있어요",IF(COUNT(C1001:H1001)&lt;COUNTA(C1001:H1001),"금액에 글자가 있어요",IF(COUNTA(C1001:H1001)=0,"금액이 비었어요",IF(COUNTIF(C1001:H1001,"&lt;0")&gt;0,"금액이 0보다 작아요",IF(AND(L1001&lt;&gt;"",OR(NOT(ISNUMBER(L1001)),L1001&lt;0,L1001&lt;&gt;INT(N(L1001)))),"손님 수를 확인하세요",""))))))))</f>
        <v/>
      </c>
      <c r="P1001">
        <f>IF(I1001="","",WEEKDAY(A1001,2))</f>
        <v/>
      </c>
      <c r="Q1001" s="19">
        <f>IF(I1001="","",A1001-WEEKDAY(A1001,3))</f>
        <v/>
      </c>
    </row>
    <row r="1002">
      <c r="A1002" s="12" t="n"/>
      <c r="B1002" s="13">
        <f>IF(ISNUMBER(A1002),CHOOSE(WEEKDAY(A1002),"일","월","화","수","목","금","토"),"")</f>
        <v/>
      </c>
      <c r="C1002" s="14" t="n"/>
      <c r="D1002" s="14" t="n"/>
      <c r="E1002" s="14" t="n"/>
      <c r="F1002" s="14" t="n"/>
      <c r="G1002" s="14" t="n"/>
      <c r="H1002" s="14" t="n"/>
      <c r="I1002" s="15">
        <f>IF(OR(A1002="",NOT(N1002="")),"",SUM(C1002:H1002))</f>
        <v/>
      </c>
      <c r="J1002" s="16">
        <f>IF(I1002="","",SUM(C1002:E1002))</f>
        <v/>
      </c>
      <c r="K1002" s="16">
        <f>IF(I1002="","",SUM(F1002:H1002))</f>
        <v/>
      </c>
      <c r="L1002" s="14" t="n"/>
      <c r="M1002" s="17" t="n"/>
      <c r="N1002" s="18">
        <f>IF(COUNTA(A1002,C1002:H1002,L1002)=0,"",IF(NOT(ISNUMBER(A1002)),"날짜를 확인하세요",IF(A1002&gt;TODAY(),"오늘 이후 날짜예요",IF(COUNTIF($A$6:$A$1505,A1002)&gt;1,"같은 날짜가 또 있어요",IF(COUNT(C1002:H1002)&lt;COUNTA(C1002:H1002),"금액에 글자가 있어요",IF(COUNTA(C1002:H1002)=0,"금액이 비었어요",IF(COUNTIF(C1002:H1002,"&lt;0")&gt;0,"금액이 0보다 작아요",IF(AND(L1002&lt;&gt;"",OR(NOT(ISNUMBER(L1002)),L1002&lt;0,L1002&lt;&gt;INT(N(L1002)))),"손님 수를 확인하세요",""))))))))</f>
        <v/>
      </c>
      <c r="P1002">
        <f>IF(I1002="","",WEEKDAY(A1002,2))</f>
        <v/>
      </c>
      <c r="Q1002" s="19">
        <f>IF(I1002="","",A1002-WEEKDAY(A1002,3))</f>
        <v/>
      </c>
    </row>
    <row r="1003">
      <c r="A1003" s="12" t="n"/>
      <c r="B1003" s="13">
        <f>IF(ISNUMBER(A1003),CHOOSE(WEEKDAY(A1003),"일","월","화","수","목","금","토"),"")</f>
        <v/>
      </c>
      <c r="C1003" s="14" t="n"/>
      <c r="D1003" s="14" t="n"/>
      <c r="E1003" s="14" t="n"/>
      <c r="F1003" s="14" t="n"/>
      <c r="G1003" s="14" t="n"/>
      <c r="H1003" s="14" t="n"/>
      <c r="I1003" s="15">
        <f>IF(OR(A1003="",NOT(N1003="")),"",SUM(C1003:H1003))</f>
        <v/>
      </c>
      <c r="J1003" s="16">
        <f>IF(I1003="","",SUM(C1003:E1003))</f>
        <v/>
      </c>
      <c r="K1003" s="16">
        <f>IF(I1003="","",SUM(F1003:H1003))</f>
        <v/>
      </c>
      <c r="L1003" s="14" t="n"/>
      <c r="M1003" s="17" t="n"/>
      <c r="N1003" s="18">
        <f>IF(COUNTA(A1003,C1003:H1003,L1003)=0,"",IF(NOT(ISNUMBER(A1003)),"날짜를 확인하세요",IF(A1003&gt;TODAY(),"오늘 이후 날짜예요",IF(COUNTIF($A$6:$A$1505,A1003)&gt;1,"같은 날짜가 또 있어요",IF(COUNT(C1003:H1003)&lt;COUNTA(C1003:H1003),"금액에 글자가 있어요",IF(COUNTA(C1003:H1003)=0,"금액이 비었어요",IF(COUNTIF(C1003:H1003,"&lt;0")&gt;0,"금액이 0보다 작아요",IF(AND(L1003&lt;&gt;"",OR(NOT(ISNUMBER(L1003)),L1003&lt;0,L1003&lt;&gt;INT(N(L1003)))),"손님 수를 확인하세요",""))))))))</f>
        <v/>
      </c>
      <c r="P1003">
        <f>IF(I1003="","",WEEKDAY(A1003,2))</f>
        <v/>
      </c>
      <c r="Q1003" s="19">
        <f>IF(I1003="","",A1003-WEEKDAY(A1003,3))</f>
        <v/>
      </c>
    </row>
    <row r="1004">
      <c r="A1004" s="12" t="n"/>
      <c r="B1004" s="13">
        <f>IF(ISNUMBER(A1004),CHOOSE(WEEKDAY(A1004),"일","월","화","수","목","금","토"),"")</f>
        <v/>
      </c>
      <c r="C1004" s="14" t="n"/>
      <c r="D1004" s="14" t="n"/>
      <c r="E1004" s="14" t="n"/>
      <c r="F1004" s="14" t="n"/>
      <c r="G1004" s="14" t="n"/>
      <c r="H1004" s="14" t="n"/>
      <c r="I1004" s="15">
        <f>IF(OR(A1004="",NOT(N1004="")),"",SUM(C1004:H1004))</f>
        <v/>
      </c>
      <c r="J1004" s="16">
        <f>IF(I1004="","",SUM(C1004:E1004))</f>
        <v/>
      </c>
      <c r="K1004" s="16">
        <f>IF(I1004="","",SUM(F1004:H1004))</f>
        <v/>
      </c>
      <c r="L1004" s="14" t="n"/>
      <c r="M1004" s="17" t="n"/>
      <c r="N1004" s="18">
        <f>IF(COUNTA(A1004,C1004:H1004,L1004)=0,"",IF(NOT(ISNUMBER(A1004)),"날짜를 확인하세요",IF(A1004&gt;TODAY(),"오늘 이후 날짜예요",IF(COUNTIF($A$6:$A$1505,A1004)&gt;1,"같은 날짜가 또 있어요",IF(COUNT(C1004:H1004)&lt;COUNTA(C1004:H1004),"금액에 글자가 있어요",IF(COUNTA(C1004:H1004)=0,"금액이 비었어요",IF(COUNTIF(C1004:H1004,"&lt;0")&gt;0,"금액이 0보다 작아요",IF(AND(L1004&lt;&gt;"",OR(NOT(ISNUMBER(L1004)),L1004&lt;0,L1004&lt;&gt;INT(N(L1004)))),"손님 수를 확인하세요",""))))))))</f>
        <v/>
      </c>
      <c r="P1004">
        <f>IF(I1004="","",WEEKDAY(A1004,2))</f>
        <v/>
      </c>
      <c r="Q1004" s="19">
        <f>IF(I1004="","",A1004-WEEKDAY(A1004,3))</f>
        <v/>
      </c>
    </row>
    <row r="1005">
      <c r="A1005" s="12" t="n"/>
      <c r="B1005" s="13">
        <f>IF(ISNUMBER(A1005),CHOOSE(WEEKDAY(A1005),"일","월","화","수","목","금","토"),"")</f>
        <v/>
      </c>
      <c r="C1005" s="14" t="n"/>
      <c r="D1005" s="14" t="n"/>
      <c r="E1005" s="14" t="n"/>
      <c r="F1005" s="14" t="n"/>
      <c r="G1005" s="14" t="n"/>
      <c r="H1005" s="14" t="n"/>
      <c r="I1005" s="15">
        <f>IF(OR(A1005="",NOT(N1005="")),"",SUM(C1005:H1005))</f>
        <v/>
      </c>
      <c r="J1005" s="16">
        <f>IF(I1005="","",SUM(C1005:E1005))</f>
        <v/>
      </c>
      <c r="K1005" s="16">
        <f>IF(I1005="","",SUM(F1005:H1005))</f>
        <v/>
      </c>
      <c r="L1005" s="14" t="n"/>
      <c r="M1005" s="17" t="n"/>
      <c r="N1005" s="18">
        <f>IF(COUNTA(A1005,C1005:H1005,L1005)=0,"",IF(NOT(ISNUMBER(A1005)),"날짜를 확인하세요",IF(A1005&gt;TODAY(),"오늘 이후 날짜예요",IF(COUNTIF($A$6:$A$1505,A1005)&gt;1,"같은 날짜가 또 있어요",IF(COUNT(C1005:H1005)&lt;COUNTA(C1005:H1005),"금액에 글자가 있어요",IF(COUNTA(C1005:H1005)=0,"금액이 비었어요",IF(COUNTIF(C1005:H1005,"&lt;0")&gt;0,"금액이 0보다 작아요",IF(AND(L1005&lt;&gt;"",OR(NOT(ISNUMBER(L1005)),L1005&lt;0,L1005&lt;&gt;INT(N(L1005)))),"손님 수를 확인하세요",""))))))))</f>
        <v/>
      </c>
      <c r="P1005">
        <f>IF(I1005="","",WEEKDAY(A1005,2))</f>
        <v/>
      </c>
      <c r="Q1005" s="19">
        <f>IF(I1005="","",A1005-WEEKDAY(A1005,3))</f>
        <v/>
      </c>
    </row>
    <row r="1006">
      <c r="A1006" s="12" t="n"/>
      <c r="B1006" s="13">
        <f>IF(ISNUMBER(A1006),CHOOSE(WEEKDAY(A1006),"일","월","화","수","목","금","토"),"")</f>
        <v/>
      </c>
      <c r="C1006" s="14" t="n"/>
      <c r="D1006" s="14" t="n"/>
      <c r="E1006" s="14" t="n"/>
      <c r="F1006" s="14" t="n"/>
      <c r="G1006" s="14" t="n"/>
      <c r="H1006" s="14" t="n"/>
      <c r="I1006" s="15">
        <f>IF(OR(A1006="",NOT(N1006="")),"",SUM(C1006:H1006))</f>
        <v/>
      </c>
      <c r="J1006" s="16">
        <f>IF(I1006="","",SUM(C1006:E1006))</f>
        <v/>
      </c>
      <c r="K1006" s="16">
        <f>IF(I1006="","",SUM(F1006:H1006))</f>
        <v/>
      </c>
      <c r="L1006" s="14" t="n"/>
      <c r="M1006" s="17" t="n"/>
      <c r="N1006" s="18">
        <f>IF(COUNTA(A1006,C1006:H1006,L1006)=0,"",IF(NOT(ISNUMBER(A1006)),"날짜를 확인하세요",IF(A1006&gt;TODAY(),"오늘 이후 날짜예요",IF(COUNTIF($A$6:$A$1505,A1006)&gt;1,"같은 날짜가 또 있어요",IF(COUNT(C1006:H1006)&lt;COUNTA(C1006:H1006),"금액에 글자가 있어요",IF(COUNTA(C1006:H1006)=0,"금액이 비었어요",IF(COUNTIF(C1006:H1006,"&lt;0")&gt;0,"금액이 0보다 작아요",IF(AND(L1006&lt;&gt;"",OR(NOT(ISNUMBER(L1006)),L1006&lt;0,L1006&lt;&gt;INT(N(L1006)))),"손님 수를 확인하세요",""))))))))</f>
        <v/>
      </c>
      <c r="P1006">
        <f>IF(I1006="","",WEEKDAY(A1006,2))</f>
        <v/>
      </c>
      <c r="Q1006" s="19">
        <f>IF(I1006="","",A1006-WEEKDAY(A1006,3))</f>
        <v/>
      </c>
    </row>
    <row r="1007">
      <c r="A1007" s="12" t="n"/>
      <c r="B1007" s="13">
        <f>IF(ISNUMBER(A1007),CHOOSE(WEEKDAY(A1007),"일","월","화","수","목","금","토"),"")</f>
        <v/>
      </c>
      <c r="C1007" s="14" t="n"/>
      <c r="D1007" s="14" t="n"/>
      <c r="E1007" s="14" t="n"/>
      <c r="F1007" s="14" t="n"/>
      <c r="G1007" s="14" t="n"/>
      <c r="H1007" s="14" t="n"/>
      <c r="I1007" s="15">
        <f>IF(OR(A1007="",NOT(N1007="")),"",SUM(C1007:H1007))</f>
        <v/>
      </c>
      <c r="J1007" s="16">
        <f>IF(I1007="","",SUM(C1007:E1007))</f>
        <v/>
      </c>
      <c r="K1007" s="16">
        <f>IF(I1007="","",SUM(F1007:H1007))</f>
        <v/>
      </c>
      <c r="L1007" s="14" t="n"/>
      <c r="M1007" s="17" t="n"/>
      <c r="N1007" s="18">
        <f>IF(COUNTA(A1007,C1007:H1007,L1007)=0,"",IF(NOT(ISNUMBER(A1007)),"날짜를 확인하세요",IF(A1007&gt;TODAY(),"오늘 이후 날짜예요",IF(COUNTIF($A$6:$A$1505,A1007)&gt;1,"같은 날짜가 또 있어요",IF(COUNT(C1007:H1007)&lt;COUNTA(C1007:H1007),"금액에 글자가 있어요",IF(COUNTA(C1007:H1007)=0,"금액이 비었어요",IF(COUNTIF(C1007:H1007,"&lt;0")&gt;0,"금액이 0보다 작아요",IF(AND(L1007&lt;&gt;"",OR(NOT(ISNUMBER(L1007)),L1007&lt;0,L1007&lt;&gt;INT(N(L1007)))),"손님 수를 확인하세요",""))))))))</f>
        <v/>
      </c>
      <c r="P1007">
        <f>IF(I1007="","",WEEKDAY(A1007,2))</f>
        <v/>
      </c>
      <c r="Q1007" s="19">
        <f>IF(I1007="","",A1007-WEEKDAY(A1007,3))</f>
        <v/>
      </c>
    </row>
    <row r="1008">
      <c r="A1008" s="12" t="n"/>
      <c r="B1008" s="13">
        <f>IF(ISNUMBER(A1008),CHOOSE(WEEKDAY(A1008),"일","월","화","수","목","금","토"),"")</f>
        <v/>
      </c>
      <c r="C1008" s="14" t="n"/>
      <c r="D1008" s="14" t="n"/>
      <c r="E1008" s="14" t="n"/>
      <c r="F1008" s="14" t="n"/>
      <c r="G1008" s="14" t="n"/>
      <c r="H1008" s="14" t="n"/>
      <c r="I1008" s="15">
        <f>IF(OR(A1008="",NOT(N1008="")),"",SUM(C1008:H1008))</f>
        <v/>
      </c>
      <c r="J1008" s="16">
        <f>IF(I1008="","",SUM(C1008:E1008))</f>
        <v/>
      </c>
      <c r="K1008" s="16">
        <f>IF(I1008="","",SUM(F1008:H1008))</f>
        <v/>
      </c>
      <c r="L1008" s="14" t="n"/>
      <c r="M1008" s="17" t="n"/>
      <c r="N1008" s="18">
        <f>IF(COUNTA(A1008,C1008:H1008,L1008)=0,"",IF(NOT(ISNUMBER(A1008)),"날짜를 확인하세요",IF(A1008&gt;TODAY(),"오늘 이후 날짜예요",IF(COUNTIF($A$6:$A$1505,A1008)&gt;1,"같은 날짜가 또 있어요",IF(COUNT(C1008:H1008)&lt;COUNTA(C1008:H1008),"금액에 글자가 있어요",IF(COUNTA(C1008:H1008)=0,"금액이 비었어요",IF(COUNTIF(C1008:H1008,"&lt;0")&gt;0,"금액이 0보다 작아요",IF(AND(L1008&lt;&gt;"",OR(NOT(ISNUMBER(L1008)),L1008&lt;0,L1008&lt;&gt;INT(N(L1008)))),"손님 수를 확인하세요",""))))))))</f>
        <v/>
      </c>
      <c r="P1008">
        <f>IF(I1008="","",WEEKDAY(A1008,2))</f>
        <v/>
      </c>
      <c r="Q1008" s="19">
        <f>IF(I1008="","",A1008-WEEKDAY(A1008,3))</f>
        <v/>
      </c>
    </row>
    <row r="1009">
      <c r="A1009" s="12" t="n"/>
      <c r="B1009" s="13">
        <f>IF(ISNUMBER(A1009),CHOOSE(WEEKDAY(A1009),"일","월","화","수","목","금","토"),"")</f>
        <v/>
      </c>
      <c r="C1009" s="14" t="n"/>
      <c r="D1009" s="14" t="n"/>
      <c r="E1009" s="14" t="n"/>
      <c r="F1009" s="14" t="n"/>
      <c r="G1009" s="14" t="n"/>
      <c r="H1009" s="14" t="n"/>
      <c r="I1009" s="15">
        <f>IF(OR(A1009="",NOT(N1009="")),"",SUM(C1009:H1009))</f>
        <v/>
      </c>
      <c r="J1009" s="16">
        <f>IF(I1009="","",SUM(C1009:E1009))</f>
        <v/>
      </c>
      <c r="K1009" s="16">
        <f>IF(I1009="","",SUM(F1009:H1009))</f>
        <v/>
      </c>
      <c r="L1009" s="14" t="n"/>
      <c r="M1009" s="17" t="n"/>
      <c r="N1009" s="18">
        <f>IF(COUNTA(A1009,C1009:H1009,L1009)=0,"",IF(NOT(ISNUMBER(A1009)),"날짜를 확인하세요",IF(A1009&gt;TODAY(),"오늘 이후 날짜예요",IF(COUNTIF($A$6:$A$1505,A1009)&gt;1,"같은 날짜가 또 있어요",IF(COUNT(C1009:H1009)&lt;COUNTA(C1009:H1009),"금액에 글자가 있어요",IF(COUNTA(C1009:H1009)=0,"금액이 비었어요",IF(COUNTIF(C1009:H1009,"&lt;0")&gt;0,"금액이 0보다 작아요",IF(AND(L1009&lt;&gt;"",OR(NOT(ISNUMBER(L1009)),L1009&lt;0,L1009&lt;&gt;INT(N(L1009)))),"손님 수를 확인하세요",""))))))))</f>
        <v/>
      </c>
      <c r="P1009">
        <f>IF(I1009="","",WEEKDAY(A1009,2))</f>
        <v/>
      </c>
      <c r="Q1009" s="19">
        <f>IF(I1009="","",A1009-WEEKDAY(A1009,3))</f>
        <v/>
      </c>
    </row>
    <row r="1010">
      <c r="A1010" s="12" t="n"/>
      <c r="B1010" s="13">
        <f>IF(ISNUMBER(A1010),CHOOSE(WEEKDAY(A1010),"일","월","화","수","목","금","토"),"")</f>
        <v/>
      </c>
      <c r="C1010" s="14" t="n"/>
      <c r="D1010" s="14" t="n"/>
      <c r="E1010" s="14" t="n"/>
      <c r="F1010" s="14" t="n"/>
      <c r="G1010" s="14" t="n"/>
      <c r="H1010" s="14" t="n"/>
      <c r="I1010" s="15">
        <f>IF(OR(A1010="",NOT(N1010="")),"",SUM(C1010:H1010))</f>
        <v/>
      </c>
      <c r="J1010" s="16">
        <f>IF(I1010="","",SUM(C1010:E1010))</f>
        <v/>
      </c>
      <c r="K1010" s="16">
        <f>IF(I1010="","",SUM(F1010:H1010))</f>
        <v/>
      </c>
      <c r="L1010" s="14" t="n"/>
      <c r="M1010" s="17" t="n"/>
      <c r="N1010" s="18">
        <f>IF(COUNTA(A1010,C1010:H1010,L1010)=0,"",IF(NOT(ISNUMBER(A1010)),"날짜를 확인하세요",IF(A1010&gt;TODAY(),"오늘 이후 날짜예요",IF(COUNTIF($A$6:$A$1505,A1010)&gt;1,"같은 날짜가 또 있어요",IF(COUNT(C1010:H1010)&lt;COUNTA(C1010:H1010),"금액에 글자가 있어요",IF(COUNTA(C1010:H1010)=0,"금액이 비었어요",IF(COUNTIF(C1010:H1010,"&lt;0")&gt;0,"금액이 0보다 작아요",IF(AND(L1010&lt;&gt;"",OR(NOT(ISNUMBER(L1010)),L1010&lt;0,L1010&lt;&gt;INT(N(L1010)))),"손님 수를 확인하세요",""))))))))</f>
        <v/>
      </c>
      <c r="P1010">
        <f>IF(I1010="","",WEEKDAY(A1010,2))</f>
        <v/>
      </c>
      <c r="Q1010" s="19">
        <f>IF(I1010="","",A1010-WEEKDAY(A1010,3))</f>
        <v/>
      </c>
    </row>
    <row r="1011">
      <c r="A1011" s="12" t="n"/>
      <c r="B1011" s="13">
        <f>IF(ISNUMBER(A1011),CHOOSE(WEEKDAY(A1011),"일","월","화","수","목","금","토"),"")</f>
        <v/>
      </c>
      <c r="C1011" s="14" t="n"/>
      <c r="D1011" s="14" t="n"/>
      <c r="E1011" s="14" t="n"/>
      <c r="F1011" s="14" t="n"/>
      <c r="G1011" s="14" t="n"/>
      <c r="H1011" s="14" t="n"/>
      <c r="I1011" s="15">
        <f>IF(OR(A1011="",NOT(N1011="")),"",SUM(C1011:H1011))</f>
        <v/>
      </c>
      <c r="J1011" s="16">
        <f>IF(I1011="","",SUM(C1011:E1011))</f>
        <v/>
      </c>
      <c r="K1011" s="16">
        <f>IF(I1011="","",SUM(F1011:H1011))</f>
        <v/>
      </c>
      <c r="L1011" s="14" t="n"/>
      <c r="M1011" s="17" t="n"/>
      <c r="N1011" s="18">
        <f>IF(COUNTA(A1011,C1011:H1011,L1011)=0,"",IF(NOT(ISNUMBER(A1011)),"날짜를 확인하세요",IF(A1011&gt;TODAY(),"오늘 이후 날짜예요",IF(COUNTIF($A$6:$A$1505,A1011)&gt;1,"같은 날짜가 또 있어요",IF(COUNT(C1011:H1011)&lt;COUNTA(C1011:H1011),"금액에 글자가 있어요",IF(COUNTA(C1011:H1011)=0,"금액이 비었어요",IF(COUNTIF(C1011:H1011,"&lt;0")&gt;0,"금액이 0보다 작아요",IF(AND(L1011&lt;&gt;"",OR(NOT(ISNUMBER(L1011)),L1011&lt;0,L1011&lt;&gt;INT(N(L1011)))),"손님 수를 확인하세요",""))))))))</f>
        <v/>
      </c>
      <c r="P1011">
        <f>IF(I1011="","",WEEKDAY(A1011,2))</f>
        <v/>
      </c>
      <c r="Q1011" s="19">
        <f>IF(I1011="","",A1011-WEEKDAY(A1011,3))</f>
        <v/>
      </c>
    </row>
    <row r="1012">
      <c r="A1012" s="12" t="n"/>
      <c r="B1012" s="13">
        <f>IF(ISNUMBER(A1012),CHOOSE(WEEKDAY(A1012),"일","월","화","수","목","금","토"),"")</f>
        <v/>
      </c>
      <c r="C1012" s="14" t="n"/>
      <c r="D1012" s="14" t="n"/>
      <c r="E1012" s="14" t="n"/>
      <c r="F1012" s="14" t="n"/>
      <c r="G1012" s="14" t="n"/>
      <c r="H1012" s="14" t="n"/>
      <c r="I1012" s="15">
        <f>IF(OR(A1012="",NOT(N1012="")),"",SUM(C1012:H1012))</f>
        <v/>
      </c>
      <c r="J1012" s="16">
        <f>IF(I1012="","",SUM(C1012:E1012))</f>
        <v/>
      </c>
      <c r="K1012" s="16">
        <f>IF(I1012="","",SUM(F1012:H1012))</f>
        <v/>
      </c>
      <c r="L1012" s="14" t="n"/>
      <c r="M1012" s="17" t="n"/>
      <c r="N1012" s="18">
        <f>IF(COUNTA(A1012,C1012:H1012,L1012)=0,"",IF(NOT(ISNUMBER(A1012)),"날짜를 확인하세요",IF(A1012&gt;TODAY(),"오늘 이후 날짜예요",IF(COUNTIF($A$6:$A$1505,A1012)&gt;1,"같은 날짜가 또 있어요",IF(COUNT(C1012:H1012)&lt;COUNTA(C1012:H1012),"금액에 글자가 있어요",IF(COUNTA(C1012:H1012)=0,"금액이 비었어요",IF(COUNTIF(C1012:H1012,"&lt;0")&gt;0,"금액이 0보다 작아요",IF(AND(L1012&lt;&gt;"",OR(NOT(ISNUMBER(L1012)),L1012&lt;0,L1012&lt;&gt;INT(N(L1012)))),"손님 수를 확인하세요",""))))))))</f>
        <v/>
      </c>
      <c r="P1012">
        <f>IF(I1012="","",WEEKDAY(A1012,2))</f>
        <v/>
      </c>
      <c r="Q1012" s="19">
        <f>IF(I1012="","",A1012-WEEKDAY(A1012,3))</f>
        <v/>
      </c>
    </row>
    <row r="1013">
      <c r="A1013" s="12" t="n"/>
      <c r="B1013" s="13">
        <f>IF(ISNUMBER(A1013),CHOOSE(WEEKDAY(A1013),"일","월","화","수","목","금","토"),"")</f>
        <v/>
      </c>
      <c r="C1013" s="14" t="n"/>
      <c r="D1013" s="14" t="n"/>
      <c r="E1013" s="14" t="n"/>
      <c r="F1013" s="14" t="n"/>
      <c r="G1013" s="14" t="n"/>
      <c r="H1013" s="14" t="n"/>
      <c r="I1013" s="15">
        <f>IF(OR(A1013="",NOT(N1013="")),"",SUM(C1013:H1013))</f>
        <v/>
      </c>
      <c r="J1013" s="16">
        <f>IF(I1013="","",SUM(C1013:E1013))</f>
        <v/>
      </c>
      <c r="K1013" s="16">
        <f>IF(I1013="","",SUM(F1013:H1013))</f>
        <v/>
      </c>
      <c r="L1013" s="14" t="n"/>
      <c r="M1013" s="17" t="n"/>
      <c r="N1013" s="18">
        <f>IF(COUNTA(A1013,C1013:H1013,L1013)=0,"",IF(NOT(ISNUMBER(A1013)),"날짜를 확인하세요",IF(A1013&gt;TODAY(),"오늘 이후 날짜예요",IF(COUNTIF($A$6:$A$1505,A1013)&gt;1,"같은 날짜가 또 있어요",IF(COUNT(C1013:H1013)&lt;COUNTA(C1013:H1013),"금액에 글자가 있어요",IF(COUNTA(C1013:H1013)=0,"금액이 비었어요",IF(COUNTIF(C1013:H1013,"&lt;0")&gt;0,"금액이 0보다 작아요",IF(AND(L1013&lt;&gt;"",OR(NOT(ISNUMBER(L1013)),L1013&lt;0,L1013&lt;&gt;INT(N(L1013)))),"손님 수를 확인하세요",""))))))))</f>
        <v/>
      </c>
      <c r="P1013">
        <f>IF(I1013="","",WEEKDAY(A1013,2))</f>
        <v/>
      </c>
      <c r="Q1013" s="19">
        <f>IF(I1013="","",A1013-WEEKDAY(A1013,3))</f>
        <v/>
      </c>
    </row>
    <row r="1014">
      <c r="A1014" s="12" t="n"/>
      <c r="B1014" s="13">
        <f>IF(ISNUMBER(A1014),CHOOSE(WEEKDAY(A1014),"일","월","화","수","목","금","토"),"")</f>
        <v/>
      </c>
      <c r="C1014" s="14" t="n"/>
      <c r="D1014" s="14" t="n"/>
      <c r="E1014" s="14" t="n"/>
      <c r="F1014" s="14" t="n"/>
      <c r="G1014" s="14" t="n"/>
      <c r="H1014" s="14" t="n"/>
      <c r="I1014" s="15">
        <f>IF(OR(A1014="",NOT(N1014="")),"",SUM(C1014:H1014))</f>
        <v/>
      </c>
      <c r="J1014" s="16">
        <f>IF(I1014="","",SUM(C1014:E1014))</f>
        <v/>
      </c>
      <c r="K1014" s="16">
        <f>IF(I1014="","",SUM(F1014:H1014))</f>
        <v/>
      </c>
      <c r="L1014" s="14" t="n"/>
      <c r="M1014" s="17" t="n"/>
      <c r="N1014" s="18">
        <f>IF(COUNTA(A1014,C1014:H1014,L1014)=0,"",IF(NOT(ISNUMBER(A1014)),"날짜를 확인하세요",IF(A1014&gt;TODAY(),"오늘 이후 날짜예요",IF(COUNTIF($A$6:$A$1505,A1014)&gt;1,"같은 날짜가 또 있어요",IF(COUNT(C1014:H1014)&lt;COUNTA(C1014:H1014),"금액에 글자가 있어요",IF(COUNTA(C1014:H1014)=0,"금액이 비었어요",IF(COUNTIF(C1014:H1014,"&lt;0")&gt;0,"금액이 0보다 작아요",IF(AND(L1014&lt;&gt;"",OR(NOT(ISNUMBER(L1014)),L1014&lt;0,L1014&lt;&gt;INT(N(L1014)))),"손님 수를 확인하세요",""))))))))</f>
        <v/>
      </c>
      <c r="P1014">
        <f>IF(I1014="","",WEEKDAY(A1014,2))</f>
        <v/>
      </c>
      <c r="Q1014" s="19">
        <f>IF(I1014="","",A1014-WEEKDAY(A1014,3))</f>
        <v/>
      </c>
    </row>
    <row r="1015">
      <c r="A1015" s="12" t="n"/>
      <c r="B1015" s="13">
        <f>IF(ISNUMBER(A1015),CHOOSE(WEEKDAY(A1015),"일","월","화","수","목","금","토"),"")</f>
        <v/>
      </c>
      <c r="C1015" s="14" t="n"/>
      <c r="D1015" s="14" t="n"/>
      <c r="E1015" s="14" t="n"/>
      <c r="F1015" s="14" t="n"/>
      <c r="G1015" s="14" t="n"/>
      <c r="H1015" s="14" t="n"/>
      <c r="I1015" s="15">
        <f>IF(OR(A1015="",NOT(N1015="")),"",SUM(C1015:H1015))</f>
        <v/>
      </c>
      <c r="J1015" s="16">
        <f>IF(I1015="","",SUM(C1015:E1015))</f>
        <v/>
      </c>
      <c r="K1015" s="16">
        <f>IF(I1015="","",SUM(F1015:H1015))</f>
        <v/>
      </c>
      <c r="L1015" s="14" t="n"/>
      <c r="M1015" s="17" t="n"/>
      <c r="N1015" s="18">
        <f>IF(COUNTA(A1015,C1015:H1015,L1015)=0,"",IF(NOT(ISNUMBER(A1015)),"날짜를 확인하세요",IF(A1015&gt;TODAY(),"오늘 이후 날짜예요",IF(COUNTIF($A$6:$A$1505,A1015)&gt;1,"같은 날짜가 또 있어요",IF(COUNT(C1015:H1015)&lt;COUNTA(C1015:H1015),"금액에 글자가 있어요",IF(COUNTA(C1015:H1015)=0,"금액이 비었어요",IF(COUNTIF(C1015:H1015,"&lt;0")&gt;0,"금액이 0보다 작아요",IF(AND(L1015&lt;&gt;"",OR(NOT(ISNUMBER(L1015)),L1015&lt;0,L1015&lt;&gt;INT(N(L1015)))),"손님 수를 확인하세요",""))))))))</f>
        <v/>
      </c>
      <c r="P1015">
        <f>IF(I1015="","",WEEKDAY(A1015,2))</f>
        <v/>
      </c>
      <c r="Q1015" s="19">
        <f>IF(I1015="","",A1015-WEEKDAY(A1015,3))</f>
        <v/>
      </c>
    </row>
    <row r="1016">
      <c r="A1016" s="12" t="n"/>
      <c r="B1016" s="13">
        <f>IF(ISNUMBER(A1016),CHOOSE(WEEKDAY(A1016),"일","월","화","수","목","금","토"),"")</f>
        <v/>
      </c>
      <c r="C1016" s="14" t="n"/>
      <c r="D1016" s="14" t="n"/>
      <c r="E1016" s="14" t="n"/>
      <c r="F1016" s="14" t="n"/>
      <c r="G1016" s="14" t="n"/>
      <c r="H1016" s="14" t="n"/>
      <c r="I1016" s="15">
        <f>IF(OR(A1016="",NOT(N1016="")),"",SUM(C1016:H1016))</f>
        <v/>
      </c>
      <c r="J1016" s="16">
        <f>IF(I1016="","",SUM(C1016:E1016))</f>
        <v/>
      </c>
      <c r="K1016" s="16">
        <f>IF(I1016="","",SUM(F1016:H1016))</f>
        <v/>
      </c>
      <c r="L1016" s="14" t="n"/>
      <c r="M1016" s="17" t="n"/>
      <c r="N1016" s="18">
        <f>IF(COUNTA(A1016,C1016:H1016,L1016)=0,"",IF(NOT(ISNUMBER(A1016)),"날짜를 확인하세요",IF(A1016&gt;TODAY(),"오늘 이후 날짜예요",IF(COUNTIF($A$6:$A$1505,A1016)&gt;1,"같은 날짜가 또 있어요",IF(COUNT(C1016:H1016)&lt;COUNTA(C1016:H1016),"금액에 글자가 있어요",IF(COUNTA(C1016:H1016)=0,"금액이 비었어요",IF(COUNTIF(C1016:H1016,"&lt;0")&gt;0,"금액이 0보다 작아요",IF(AND(L1016&lt;&gt;"",OR(NOT(ISNUMBER(L1016)),L1016&lt;0,L1016&lt;&gt;INT(N(L1016)))),"손님 수를 확인하세요",""))))))))</f>
        <v/>
      </c>
      <c r="P1016">
        <f>IF(I1016="","",WEEKDAY(A1016,2))</f>
        <v/>
      </c>
      <c r="Q1016" s="19">
        <f>IF(I1016="","",A1016-WEEKDAY(A1016,3))</f>
        <v/>
      </c>
    </row>
    <row r="1017">
      <c r="A1017" s="12" t="n"/>
      <c r="B1017" s="13">
        <f>IF(ISNUMBER(A1017),CHOOSE(WEEKDAY(A1017),"일","월","화","수","목","금","토"),"")</f>
        <v/>
      </c>
      <c r="C1017" s="14" t="n"/>
      <c r="D1017" s="14" t="n"/>
      <c r="E1017" s="14" t="n"/>
      <c r="F1017" s="14" t="n"/>
      <c r="G1017" s="14" t="n"/>
      <c r="H1017" s="14" t="n"/>
      <c r="I1017" s="15">
        <f>IF(OR(A1017="",NOT(N1017="")),"",SUM(C1017:H1017))</f>
        <v/>
      </c>
      <c r="J1017" s="16">
        <f>IF(I1017="","",SUM(C1017:E1017))</f>
        <v/>
      </c>
      <c r="K1017" s="16">
        <f>IF(I1017="","",SUM(F1017:H1017))</f>
        <v/>
      </c>
      <c r="L1017" s="14" t="n"/>
      <c r="M1017" s="17" t="n"/>
      <c r="N1017" s="18">
        <f>IF(COUNTA(A1017,C1017:H1017,L1017)=0,"",IF(NOT(ISNUMBER(A1017)),"날짜를 확인하세요",IF(A1017&gt;TODAY(),"오늘 이후 날짜예요",IF(COUNTIF($A$6:$A$1505,A1017)&gt;1,"같은 날짜가 또 있어요",IF(COUNT(C1017:H1017)&lt;COUNTA(C1017:H1017),"금액에 글자가 있어요",IF(COUNTA(C1017:H1017)=0,"금액이 비었어요",IF(COUNTIF(C1017:H1017,"&lt;0")&gt;0,"금액이 0보다 작아요",IF(AND(L1017&lt;&gt;"",OR(NOT(ISNUMBER(L1017)),L1017&lt;0,L1017&lt;&gt;INT(N(L1017)))),"손님 수를 확인하세요",""))))))))</f>
        <v/>
      </c>
      <c r="P1017">
        <f>IF(I1017="","",WEEKDAY(A1017,2))</f>
        <v/>
      </c>
      <c r="Q1017" s="19">
        <f>IF(I1017="","",A1017-WEEKDAY(A1017,3))</f>
        <v/>
      </c>
    </row>
    <row r="1018">
      <c r="A1018" s="12" t="n"/>
      <c r="B1018" s="13">
        <f>IF(ISNUMBER(A1018),CHOOSE(WEEKDAY(A1018),"일","월","화","수","목","금","토"),"")</f>
        <v/>
      </c>
      <c r="C1018" s="14" t="n"/>
      <c r="D1018" s="14" t="n"/>
      <c r="E1018" s="14" t="n"/>
      <c r="F1018" s="14" t="n"/>
      <c r="G1018" s="14" t="n"/>
      <c r="H1018" s="14" t="n"/>
      <c r="I1018" s="15">
        <f>IF(OR(A1018="",NOT(N1018="")),"",SUM(C1018:H1018))</f>
        <v/>
      </c>
      <c r="J1018" s="16">
        <f>IF(I1018="","",SUM(C1018:E1018))</f>
        <v/>
      </c>
      <c r="K1018" s="16">
        <f>IF(I1018="","",SUM(F1018:H1018))</f>
        <v/>
      </c>
      <c r="L1018" s="14" t="n"/>
      <c r="M1018" s="17" t="n"/>
      <c r="N1018" s="18">
        <f>IF(COUNTA(A1018,C1018:H1018,L1018)=0,"",IF(NOT(ISNUMBER(A1018)),"날짜를 확인하세요",IF(A1018&gt;TODAY(),"오늘 이후 날짜예요",IF(COUNTIF($A$6:$A$1505,A1018)&gt;1,"같은 날짜가 또 있어요",IF(COUNT(C1018:H1018)&lt;COUNTA(C1018:H1018),"금액에 글자가 있어요",IF(COUNTA(C1018:H1018)=0,"금액이 비었어요",IF(COUNTIF(C1018:H1018,"&lt;0")&gt;0,"금액이 0보다 작아요",IF(AND(L1018&lt;&gt;"",OR(NOT(ISNUMBER(L1018)),L1018&lt;0,L1018&lt;&gt;INT(N(L1018)))),"손님 수를 확인하세요",""))))))))</f>
        <v/>
      </c>
      <c r="P1018">
        <f>IF(I1018="","",WEEKDAY(A1018,2))</f>
        <v/>
      </c>
      <c r="Q1018" s="19">
        <f>IF(I1018="","",A1018-WEEKDAY(A1018,3))</f>
        <v/>
      </c>
    </row>
    <row r="1019">
      <c r="A1019" s="12" t="n"/>
      <c r="B1019" s="13">
        <f>IF(ISNUMBER(A1019),CHOOSE(WEEKDAY(A1019),"일","월","화","수","목","금","토"),"")</f>
        <v/>
      </c>
      <c r="C1019" s="14" t="n"/>
      <c r="D1019" s="14" t="n"/>
      <c r="E1019" s="14" t="n"/>
      <c r="F1019" s="14" t="n"/>
      <c r="G1019" s="14" t="n"/>
      <c r="H1019" s="14" t="n"/>
      <c r="I1019" s="15">
        <f>IF(OR(A1019="",NOT(N1019="")),"",SUM(C1019:H1019))</f>
        <v/>
      </c>
      <c r="J1019" s="16">
        <f>IF(I1019="","",SUM(C1019:E1019))</f>
        <v/>
      </c>
      <c r="K1019" s="16">
        <f>IF(I1019="","",SUM(F1019:H1019))</f>
        <v/>
      </c>
      <c r="L1019" s="14" t="n"/>
      <c r="M1019" s="17" t="n"/>
      <c r="N1019" s="18">
        <f>IF(COUNTA(A1019,C1019:H1019,L1019)=0,"",IF(NOT(ISNUMBER(A1019)),"날짜를 확인하세요",IF(A1019&gt;TODAY(),"오늘 이후 날짜예요",IF(COUNTIF($A$6:$A$1505,A1019)&gt;1,"같은 날짜가 또 있어요",IF(COUNT(C1019:H1019)&lt;COUNTA(C1019:H1019),"금액에 글자가 있어요",IF(COUNTA(C1019:H1019)=0,"금액이 비었어요",IF(COUNTIF(C1019:H1019,"&lt;0")&gt;0,"금액이 0보다 작아요",IF(AND(L1019&lt;&gt;"",OR(NOT(ISNUMBER(L1019)),L1019&lt;0,L1019&lt;&gt;INT(N(L1019)))),"손님 수를 확인하세요",""))))))))</f>
        <v/>
      </c>
      <c r="P1019">
        <f>IF(I1019="","",WEEKDAY(A1019,2))</f>
        <v/>
      </c>
      <c r="Q1019" s="19">
        <f>IF(I1019="","",A1019-WEEKDAY(A1019,3))</f>
        <v/>
      </c>
    </row>
    <row r="1020">
      <c r="A1020" s="12" t="n"/>
      <c r="B1020" s="13">
        <f>IF(ISNUMBER(A1020),CHOOSE(WEEKDAY(A1020),"일","월","화","수","목","금","토"),"")</f>
        <v/>
      </c>
      <c r="C1020" s="14" t="n"/>
      <c r="D1020" s="14" t="n"/>
      <c r="E1020" s="14" t="n"/>
      <c r="F1020" s="14" t="n"/>
      <c r="G1020" s="14" t="n"/>
      <c r="H1020" s="14" t="n"/>
      <c r="I1020" s="15">
        <f>IF(OR(A1020="",NOT(N1020="")),"",SUM(C1020:H1020))</f>
        <v/>
      </c>
      <c r="J1020" s="16">
        <f>IF(I1020="","",SUM(C1020:E1020))</f>
        <v/>
      </c>
      <c r="K1020" s="16">
        <f>IF(I1020="","",SUM(F1020:H1020))</f>
        <v/>
      </c>
      <c r="L1020" s="14" t="n"/>
      <c r="M1020" s="17" t="n"/>
      <c r="N1020" s="18">
        <f>IF(COUNTA(A1020,C1020:H1020,L1020)=0,"",IF(NOT(ISNUMBER(A1020)),"날짜를 확인하세요",IF(A1020&gt;TODAY(),"오늘 이후 날짜예요",IF(COUNTIF($A$6:$A$1505,A1020)&gt;1,"같은 날짜가 또 있어요",IF(COUNT(C1020:H1020)&lt;COUNTA(C1020:H1020),"금액에 글자가 있어요",IF(COUNTA(C1020:H1020)=0,"금액이 비었어요",IF(COUNTIF(C1020:H1020,"&lt;0")&gt;0,"금액이 0보다 작아요",IF(AND(L1020&lt;&gt;"",OR(NOT(ISNUMBER(L1020)),L1020&lt;0,L1020&lt;&gt;INT(N(L1020)))),"손님 수를 확인하세요",""))))))))</f>
        <v/>
      </c>
      <c r="P1020">
        <f>IF(I1020="","",WEEKDAY(A1020,2))</f>
        <v/>
      </c>
      <c r="Q1020" s="19">
        <f>IF(I1020="","",A1020-WEEKDAY(A1020,3))</f>
        <v/>
      </c>
    </row>
    <row r="1021">
      <c r="A1021" s="12" t="n"/>
      <c r="B1021" s="13">
        <f>IF(ISNUMBER(A1021),CHOOSE(WEEKDAY(A1021),"일","월","화","수","목","금","토"),"")</f>
        <v/>
      </c>
      <c r="C1021" s="14" t="n"/>
      <c r="D1021" s="14" t="n"/>
      <c r="E1021" s="14" t="n"/>
      <c r="F1021" s="14" t="n"/>
      <c r="G1021" s="14" t="n"/>
      <c r="H1021" s="14" t="n"/>
      <c r="I1021" s="15">
        <f>IF(OR(A1021="",NOT(N1021="")),"",SUM(C1021:H1021))</f>
        <v/>
      </c>
      <c r="J1021" s="16">
        <f>IF(I1021="","",SUM(C1021:E1021))</f>
        <v/>
      </c>
      <c r="K1021" s="16">
        <f>IF(I1021="","",SUM(F1021:H1021))</f>
        <v/>
      </c>
      <c r="L1021" s="14" t="n"/>
      <c r="M1021" s="17" t="n"/>
      <c r="N1021" s="18">
        <f>IF(COUNTA(A1021,C1021:H1021,L1021)=0,"",IF(NOT(ISNUMBER(A1021)),"날짜를 확인하세요",IF(A1021&gt;TODAY(),"오늘 이후 날짜예요",IF(COUNTIF($A$6:$A$1505,A1021)&gt;1,"같은 날짜가 또 있어요",IF(COUNT(C1021:H1021)&lt;COUNTA(C1021:H1021),"금액에 글자가 있어요",IF(COUNTA(C1021:H1021)=0,"금액이 비었어요",IF(COUNTIF(C1021:H1021,"&lt;0")&gt;0,"금액이 0보다 작아요",IF(AND(L1021&lt;&gt;"",OR(NOT(ISNUMBER(L1021)),L1021&lt;0,L1021&lt;&gt;INT(N(L1021)))),"손님 수를 확인하세요",""))))))))</f>
        <v/>
      </c>
      <c r="P1021">
        <f>IF(I1021="","",WEEKDAY(A1021,2))</f>
        <v/>
      </c>
      <c r="Q1021" s="19">
        <f>IF(I1021="","",A1021-WEEKDAY(A1021,3))</f>
        <v/>
      </c>
    </row>
    <row r="1022">
      <c r="A1022" s="12" t="n"/>
      <c r="B1022" s="13">
        <f>IF(ISNUMBER(A1022),CHOOSE(WEEKDAY(A1022),"일","월","화","수","목","금","토"),"")</f>
        <v/>
      </c>
      <c r="C1022" s="14" t="n"/>
      <c r="D1022" s="14" t="n"/>
      <c r="E1022" s="14" t="n"/>
      <c r="F1022" s="14" t="n"/>
      <c r="G1022" s="14" t="n"/>
      <c r="H1022" s="14" t="n"/>
      <c r="I1022" s="15">
        <f>IF(OR(A1022="",NOT(N1022="")),"",SUM(C1022:H1022))</f>
        <v/>
      </c>
      <c r="J1022" s="16">
        <f>IF(I1022="","",SUM(C1022:E1022))</f>
        <v/>
      </c>
      <c r="K1022" s="16">
        <f>IF(I1022="","",SUM(F1022:H1022))</f>
        <v/>
      </c>
      <c r="L1022" s="14" t="n"/>
      <c r="M1022" s="17" t="n"/>
      <c r="N1022" s="18">
        <f>IF(COUNTA(A1022,C1022:H1022,L1022)=0,"",IF(NOT(ISNUMBER(A1022)),"날짜를 확인하세요",IF(A1022&gt;TODAY(),"오늘 이후 날짜예요",IF(COUNTIF($A$6:$A$1505,A1022)&gt;1,"같은 날짜가 또 있어요",IF(COUNT(C1022:H1022)&lt;COUNTA(C1022:H1022),"금액에 글자가 있어요",IF(COUNTA(C1022:H1022)=0,"금액이 비었어요",IF(COUNTIF(C1022:H1022,"&lt;0")&gt;0,"금액이 0보다 작아요",IF(AND(L1022&lt;&gt;"",OR(NOT(ISNUMBER(L1022)),L1022&lt;0,L1022&lt;&gt;INT(N(L1022)))),"손님 수를 확인하세요",""))))))))</f>
        <v/>
      </c>
      <c r="P1022">
        <f>IF(I1022="","",WEEKDAY(A1022,2))</f>
        <v/>
      </c>
      <c r="Q1022" s="19">
        <f>IF(I1022="","",A1022-WEEKDAY(A1022,3))</f>
        <v/>
      </c>
    </row>
    <row r="1023">
      <c r="A1023" s="12" t="n"/>
      <c r="B1023" s="13">
        <f>IF(ISNUMBER(A1023),CHOOSE(WEEKDAY(A1023),"일","월","화","수","목","금","토"),"")</f>
        <v/>
      </c>
      <c r="C1023" s="14" t="n"/>
      <c r="D1023" s="14" t="n"/>
      <c r="E1023" s="14" t="n"/>
      <c r="F1023" s="14" t="n"/>
      <c r="G1023" s="14" t="n"/>
      <c r="H1023" s="14" t="n"/>
      <c r="I1023" s="15">
        <f>IF(OR(A1023="",NOT(N1023="")),"",SUM(C1023:H1023))</f>
        <v/>
      </c>
      <c r="J1023" s="16">
        <f>IF(I1023="","",SUM(C1023:E1023))</f>
        <v/>
      </c>
      <c r="K1023" s="16">
        <f>IF(I1023="","",SUM(F1023:H1023))</f>
        <v/>
      </c>
      <c r="L1023" s="14" t="n"/>
      <c r="M1023" s="17" t="n"/>
      <c r="N1023" s="18">
        <f>IF(COUNTA(A1023,C1023:H1023,L1023)=0,"",IF(NOT(ISNUMBER(A1023)),"날짜를 확인하세요",IF(A1023&gt;TODAY(),"오늘 이후 날짜예요",IF(COUNTIF($A$6:$A$1505,A1023)&gt;1,"같은 날짜가 또 있어요",IF(COUNT(C1023:H1023)&lt;COUNTA(C1023:H1023),"금액에 글자가 있어요",IF(COUNTA(C1023:H1023)=0,"금액이 비었어요",IF(COUNTIF(C1023:H1023,"&lt;0")&gt;0,"금액이 0보다 작아요",IF(AND(L1023&lt;&gt;"",OR(NOT(ISNUMBER(L1023)),L1023&lt;0,L1023&lt;&gt;INT(N(L1023)))),"손님 수를 확인하세요",""))))))))</f>
        <v/>
      </c>
      <c r="P1023">
        <f>IF(I1023="","",WEEKDAY(A1023,2))</f>
        <v/>
      </c>
      <c r="Q1023" s="19">
        <f>IF(I1023="","",A1023-WEEKDAY(A1023,3))</f>
        <v/>
      </c>
    </row>
    <row r="1024">
      <c r="A1024" s="12" t="n"/>
      <c r="B1024" s="13">
        <f>IF(ISNUMBER(A1024),CHOOSE(WEEKDAY(A1024),"일","월","화","수","목","금","토"),"")</f>
        <v/>
      </c>
      <c r="C1024" s="14" t="n"/>
      <c r="D1024" s="14" t="n"/>
      <c r="E1024" s="14" t="n"/>
      <c r="F1024" s="14" t="n"/>
      <c r="G1024" s="14" t="n"/>
      <c r="H1024" s="14" t="n"/>
      <c r="I1024" s="15">
        <f>IF(OR(A1024="",NOT(N1024="")),"",SUM(C1024:H1024))</f>
        <v/>
      </c>
      <c r="J1024" s="16">
        <f>IF(I1024="","",SUM(C1024:E1024))</f>
        <v/>
      </c>
      <c r="K1024" s="16">
        <f>IF(I1024="","",SUM(F1024:H1024))</f>
        <v/>
      </c>
      <c r="L1024" s="14" t="n"/>
      <c r="M1024" s="17" t="n"/>
      <c r="N1024" s="18">
        <f>IF(COUNTA(A1024,C1024:H1024,L1024)=0,"",IF(NOT(ISNUMBER(A1024)),"날짜를 확인하세요",IF(A1024&gt;TODAY(),"오늘 이후 날짜예요",IF(COUNTIF($A$6:$A$1505,A1024)&gt;1,"같은 날짜가 또 있어요",IF(COUNT(C1024:H1024)&lt;COUNTA(C1024:H1024),"금액에 글자가 있어요",IF(COUNTA(C1024:H1024)=0,"금액이 비었어요",IF(COUNTIF(C1024:H1024,"&lt;0")&gt;0,"금액이 0보다 작아요",IF(AND(L1024&lt;&gt;"",OR(NOT(ISNUMBER(L1024)),L1024&lt;0,L1024&lt;&gt;INT(N(L1024)))),"손님 수를 확인하세요",""))))))))</f>
        <v/>
      </c>
      <c r="P1024">
        <f>IF(I1024="","",WEEKDAY(A1024,2))</f>
        <v/>
      </c>
      <c r="Q1024" s="19">
        <f>IF(I1024="","",A1024-WEEKDAY(A1024,3))</f>
        <v/>
      </c>
    </row>
    <row r="1025">
      <c r="A1025" s="12" t="n"/>
      <c r="B1025" s="13">
        <f>IF(ISNUMBER(A1025),CHOOSE(WEEKDAY(A1025),"일","월","화","수","목","금","토"),"")</f>
        <v/>
      </c>
      <c r="C1025" s="14" t="n"/>
      <c r="D1025" s="14" t="n"/>
      <c r="E1025" s="14" t="n"/>
      <c r="F1025" s="14" t="n"/>
      <c r="G1025" s="14" t="n"/>
      <c r="H1025" s="14" t="n"/>
      <c r="I1025" s="15">
        <f>IF(OR(A1025="",NOT(N1025="")),"",SUM(C1025:H1025))</f>
        <v/>
      </c>
      <c r="J1025" s="16">
        <f>IF(I1025="","",SUM(C1025:E1025))</f>
        <v/>
      </c>
      <c r="K1025" s="16">
        <f>IF(I1025="","",SUM(F1025:H1025))</f>
        <v/>
      </c>
      <c r="L1025" s="14" t="n"/>
      <c r="M1025" s="17" t="n"/>
      <c r="N1025" s="18">
        <f>IF(COUNTA(A1025,C1025:H1025,L1025)=0,"",IF(NOT(ISNUMBER(A1025)),"날짜를 확인하세요",IF(A1025&gt;TODAY(),"오늘 이후 날짜예요",IF(COUNTIF($A$6:$A$1505,A1025)&gt;1,"같은 날짜가 또 있어요",IF(COUNT(C1025:H1025)&lt;COUNTA(C1025:H1025),"금액에 글자가 있어요",IF(COUNTA(C1025:H1025)=0,"금액이 비었어요",IF(COUNTIF(C1025:H1025,"&lt;0")&gt;0,"금액이 0보다 작아요",IF(AND(L1025&lt;&gt;"",OR(NOT(ISNUMBER(L1025)),L1025&lt;0,L1025&lt;&gt;INT(N(L1025)))),"손님 수를 확인하세요",""))))))))</f>
        <v/>
      </c>
      <c r="P1025">
        <f>IF(I1025="","",WEEKDAY(A1025,2))</f>
        <v/>
      </c>
      <c r="Q1025" s="19">
        <f>IF(I1025="","",A1025-WEEKDAY(A1025,3))</f>
        <v/>
      </c>
    </row>
    <row r="1026">
      <c r="A1026" s="12" t="n"/>
      <c r="B1026" s="13">
        <f>IF(ISNUMBER(A1026),CHOOSE(WEEKDAY(A1026),"일","월","화","수","목","금","토"),"")</f>
        <v/>
      </c>
      <c r="C1026" s="14" t="n"/>
      <c r="D1026" s="14" t="n"/>
      <c r="E1026" s="14" t="n"/>
      <c r="F1026" s="14" t="n"/>
      <c r="G1026" s="14" t="n"/>
      <c r="H1026" s="14" t="n"/>
      <c r="I1026" s="15">
        <f>IF(OR(A1026="",NOT(N1026="")),"",SUM(C1026:H1026))</f>
        <v/>
      </c>
      <c r="J1026" s="16">
        <f>IF(I1026="","",SUM(C1026:E1026))</f>
        <v/>
      </c>
      <c r="K1026" s="16">
        <f>IF(I1026="","",SUM(F1026:H1026))</f>
        <v/>
      </c>
      <c r="L1026" s="14" t="n"/>
      <c r="M1026" s="17" t="n"/>
      <c r="N1026" s="18">
        <f>IF(COUNTA(A1026,C1026:H1026,L1026)=0,"",IF(NOT(ISNUMBER(A1026)),"날짜를 확인하세요",IF(A1026&gt;TODAY(),"오늘 이후 날짜예요",IF(COUNTIF($A$6:$A$1505,A1026)&gt;1,"같은 날짜가 또 있어요",IF(COUNT(C1026:H1026)&lt;COUNTA(C1026:H1026),"금액에 글자가 있어요",IF(COUNTA(C1026:H1026)=0,"금액이 비었어요",IF(COUNTIF(C1026:H1026,"&lt;0")&gt;0,"금액이 0보다 작아요",IF(AND(L1026&lt;&gt;"",OR(NOT(ISNUMBER(L1026)),L1026&lt;0,L1026&lt;&gt;INT(N(L1026)))),"손님 수를 확인하세요",""))))))))</f>
        <v/>
      </c>
      <c r="P1026">
        <f>IF(I1026="","",WEEKDAY(A1026,2))</f>
        <v/>
      </c>
      <c r="Q1026" s="19">
        <f>IF(I1026="","",A1026-WEEKDAY(A1026,3))</f>
        <v/>
      </c>
    </row>
    <row r="1027">
      <c r="A1027" s="12" t="n"/>
      <c r="B1027" s="13">
        <f>IF(ISNUMBER(A1027),CHOOSE(WEEKDAY(A1027),"일","월","화","수","목","금","토"),"")</f>
        <v/>
      </c>
      <c r="C1027" s="14" t="n"/>
      <c r="D1027" s="14" t="n"/>
      <c r="E1027" s="14" t="n"/>
      <c r="F1027" s="14" t="n"/>
      <c r="G1027" s="14" t="n"/>
      <c r="H1027" s="14" t="n"/>
      <c r="I1027" s="15">
        <f>IF(OR(A1027="",NOT(N1027="")),"",SUM(C1027:H1027))</f>
        <v/>
      </c>
      <c r="J1027" s="16">
        <f>IF(I1027="","",SUM(C1027:E1027))</f>
        <v/>
      </c>
      <c r="K1027" s="16">
        <f>IF(I1027="","",SUM(F1027:H1027))</f>
        <v/>
      </c>
      <c r="L1027" s="14" t="n"/>
      <c r="M1027" s="17" t="n"/>
      <c r="N1027" s="18">
        <f>IF(COUNTA(A1027,C1027:H1027,L1027)=0,"",IF(NOT(ISNUMBER(A1027)),"날짜를 확인하세요",IF(A1027&gt;TODAY(),"오늘 이후 날짜예요",IF(COUNTIF($A$6:$A$1505,A1027)&gt;1,"같은 날짜가 또 있어요",IF(COUNT(C1027:H1027)&lt;COUNTA(C1027:H1027),"금액에 글자가 있어요",IF(COUNTA(C1027:H1027)=0,"금액이 비었어요",IF(COUNTIF(C1027:H1027,"&lt;0")&gt;0,"금액이 0보다 작아요",IF(AND(L1027&lt;&gt;"",OR(NOT(ISNUMBER(L1027)),L1027&lt;0,L1027&lt;&gt;INT(N(L1027)))),"손님 수를 확인하세요",""))))))))</f>
        <v/>
      </c>
      <c r="P1027">
        <f>IF(I1027="","",WEEKDAY(A1027,2))</f>
        <v/>
      </c>
      <c r="Q1027" s="19">
        <f>IF(I1027="","",A1027-WEEKDAY(A1027,3))</f>
        <v/>
      </c>
    </row>
    <row r="1028">
      <c r="A1028" s="12" t="n"/>
      <c r="B1028" s="13">
        <f>IF(ISNUMBER(A1028),CHOOSE(WEEKDAY(A1028),"일","월","화","수","목","금","토"),"")</f>
        <v/>
      </c>
      <c r="C1028" s="14" t="n"/>
      <c r="D1028" s="14" t="n"/>
      <c r="E1028" s="14" t="n"/>
      <c r="F1028" s="14" t="n"/>
      <c r="G1028" s="14" t="n"/>
      <c r="H1028" s="14" t="n"/>
      <c r="I1028" s="15">
        <f>IF(OR(A1028="",NOT(N1028="")),"",SUM(C1028:H1028))</f>
        <v/>
      </c>
      <c r="J1028" s="16">
        <f>IF(I1028="","",SUM(C1028:E1028))</f>
        <v/>
      </c>
      <c r="K1028" s="16">
        <f>IF(I1028="","",SUM(F1028:H1028))</f>
        <v/>
      </c>
      <c r="L1028" s="14" t="n"/>
      <c r="M1028" s="17" t="n"/>
      <c r="N1028" s="18">
        <f>IF(COUNTA(A1028,C1028:H1028,L1028)=0,"",IF(NOT(ISNUMBER(A1028)),"날짜를 확인하세요",IF(A1028&gt;TODAY(),"오늘 이후 날짜예요",IF(COUNTIF($A$6:$A$1505,A1028)&gt;1,"같은 날짜가 또 있어요",IF(COUNT(C1028:H1028)&lt;COUNTA(C1028:H1028),"금액에 글자가 있어요",IF(COUNTA(C1028:H1028)=0,"금액이 비었어요",IF(COUNTIF(C1028:H1028,"&lt;0")&gt;0,"금액이 0보다 작아요",IF(AND(L1028&lt;&gt;"",OR(NOT(ISNUMBER(L1028)),L1028&lt;0,L1028&lt;&gt;INT(N(L1028)))),"손님 수를 확인하세요",""))))))))</f>
        <v/>
      </c>
      <c r="P1028">
        <f>IF(I1028="","",WEEKDAY(A1028,2))</f>
        <v/>
      </c>
      <c r="Q1028" s="19">
        <f>IF(I1028="","",A1028-WEEKDAY(A1028,3))</f>
        <v/>
      </c>
    </row>
    <row r="1029">
      <c r="A1029" s="12" t="n"/>
      <c r="B1029" s="13">
        <f>IF(ISNUMBER(A1029),CHOOSE(WEEKDAY(A1029),"일","월","화","수","목","금","토"),"")</f>
        <v/>
      </c>
      <c r="C1029" s="14" t="n"/>
      <c r="D1029" s="14" t="n"/>
      <c r="E1029" s="14" t="n"/>
      <c r="F1029" s="14" t="n"/>
      <c r="G1029" s="14" t="n"/>
      <c r="H1029" s="14" t="n"/>
      <c r="I1029" s="15">
        <f>IF(OR(A1029="",NOT(N1029="")),"",SUM(C1029:H1029))</f>
        <v/>
      </c>
      <c r="J1029" s="16">
        <f>IF(I1029="","",SUM(C1029:E1029))</f>
        <v/>
      </c>
      <c r="K1029" s="16">
        <f>IF(I1029="","",SUM(F1029:H1029))</f>
        <v/>
      </c>
      <c r="L1029" s="14" t="n"/>
      <c r="M1029" s="17" t="n"/>
      <c r="N1029" s="18">
        <f>IF(COUNTA(A1029,C1029:H1029,L1029)=0,"",IF(NOT(ISNUMBER(A1029)),"날짜를 확인하세요",IF(A1029&gt;TODAY(),"오늘 이후 날짜예요",IF(COUNTIF($A$6:$A$1505,A1029)&gt;1,"같은 날짜가 또 있어요",IF(COUNT(C1029:H1029)&lt;COUNTA(C1029:H1029),"금액에 글자가 있어요",IF(COUNTA(C1029:H1029)=0,"금액이 비었어요",IF(COUNTIF(C1029:H1029,"&lt;0")&gt;0,"금액이 0보다 작아요",IF(AND(L1029&lt;&gt;"",OR(NOT(ISNUMBER(L1029)),L1029&lt;0,L1029&lt;&gt;INT(N(L1029)))),"손님 수를 확인하세요",""))))))))</f>
        <v/>
      </c>
      <c r="P1029">
        <f>IF(I1029="","",WEEKDAY(A1029,2))</f>
        <v/>
      </c>
      <c r="Q1029" s="19">
        <f>IF(I1029="","",A1029-WEEKDAY(A1029,3))</f>
        <v/>
      </c>
    </row>
    <row r="1030">
      <c r="A1030" s="12" t="n"/>
      <c r="B1030" s="13">
        <f>IF(ISNUMBER(A1030),CHOOSE(WEEKDAY(A1030),"일","월","화","수","목","금","토"),"")</f>
        <v/>
      </c>
      <c r="C1030" s="14" t="n"/>
      <c r="D1030" s="14" t="n"/>
      <c r="E1030" s="14" t="n"/>
      <c r="F1030" s="14" t="n"/>
      <c r="G1030" s="14" t="n"/>
      <c r="H1030" s="14" t="n"/>
      <c r="I1030" s="15">
        <f>IF(OR(A1030="",NOT(N1030="")),"",SUM(C1030:H1030))</f>
        <v/>
      </c>
      <c r="J1030" s="16">
        <f>IF(I1030="","",SUM(C1030:E1030))</f>
        <v/>
      </c>
      <c r="K1030" s="16">
        <f>IF(I1030="","",SUM(F1030:H1030))</f>
        <v/>
      </c>
      <c r="L1030" s="14" t="n"/>
      <c r="M1030" s="17" t="n"/>
      <c r="N1030" s="18">
        <f>IF(COUNTA(A1030,C1030:H1030,L1030)=0,"",IF(NOT(ISNUMBER(A1030)),"날짜를 확인하세요",IF(A1030&gt;TODAY(),"오늘 이후 날짜예요",IF(COUNTIF($A$6:$A$1505,A1030)&gt;1,"같은 날짜가 또 있어요",IF(COUNT(C1030:H1030)&lt;COUNTA(C1030:H1030),"금액에 글자가 있어요",IF(COUNTA(C1030:H1030)=0,"금액이 비었어요",IF(COUNTIF(C1030:H1030,"&lt;0")&gt;0,"금액이 0보다 작아요",IF(AND(L1030&lt;&gt;"",OR(NOT(ISNUMBER(L1030)),L1030&lt;0,L1030&lt;&gt;INT(N(L1030)))),"손님 수를 확인하세요",""))))))))</f>
        <v/>
      </c>
      <c r="P1030">
        <f>IF(I1030="","",WEEKDAY(A1030,2))</f>
        <v/>
      </c>
      <c r="Q1030" s="19">
        <f>IF(I1030="","",A1030-WEEKDAY(A1030,3))</f>
        <v/>
      </c>
    </row>
    <row r="1031">
      <c r="A1031" s="12" t="n"/>
      <c r="B1031" s="13">
        <f>IF(ISNUMBER(A1031),CHOOSE(WEEKDAY(A1031),"일","월","화","수","목","금","토"),"")</f>
        <v/>
      </c>
      <c r="C1031" s="14" t="n"/>
      <c r="D1031" s="14" t="n"/>
      <c r="E1031" s="14" t="n"/>
      <c r="F1031" s="14" t="n"/>
      <c r="G1031" s="14" t="n"/>
      <c r="H1031" s="14" t="n"/>
      <c r="I1031" s="15">
        <f>IF(OR(A1031="",NOT(N1031="")),"",SUM(C1031:H1031))</f>
        <v/>
      </c>
      <c r="J1031" s="16">
        <f>IF(I1031="","",SUM(C1031:E1031))</f>
        <v/>
      </c>
      <c r="K1031" s="16">
        <f>IF(I1031="","",SUM(F1031:H1031))</f>
        <v/>
      </c>
      <c r="L1031" s="14" t="n"/>
      <c r="M1031" s="17" t="n"/>
      <c r="N1031" s="18">
        <f>IF(COUNTA(A1031,C1031:H1031,L1031)=0,"",IF(NOT(ISNUMBER(A1031)),"날짜를 확인하세요",IF(A1031&gt;TODAY(),"오늘 이후 날짜예요",IF(COUNTIF($A$6:$A$1505,A1031)&gt;1,"같은 날짜가 또 있어요",IF(COUNT(C1031:H1031)&lt;COUNTA(C1031:H1031),"금액에 글자가 있어요",IF(COUNTA(C1031:H1031)=0,"금액이 비었어요",IF(COUNTIF(C1031:H1031,"&lt;0")&gt;0,"금액이 0보다 작아요",IF(AND(L1031&lt;&gt;"",OR(NOT(ISNUMBER(L1031)),L1031&lt;0,L1031&lt;&gt;INT(N(L1031)))),"손님 수를 확인하세요",""))))))))</f>
        <v/>
      </c>
      <c r="P1031">
        <f>IF(I1031="","",WEEKDAY(A1031,2))</f>
        <v/>
      </c>
      <c r="Q1031" s="19">
        <f>IF(I1031="","",A1031-WEEKDAY(A1031,3))</f>
        <v/>
      </c>
    </row>
    <row r="1032">
      <c r="A1032" s="12" t="n"/>
      <c r="B1032" s="13">
        <f>IF(ISNUMBER(A1032),CHOOSE(WEEKDAY(A1032),"일","월","화","수","목","금","토"),"")</f>
        <v/>
      </c>
      <c r="C1032" s="14" t="n"/>
      <c r="D1032" s="14" t="n"/>
      <c r="E1032" s="14" t="n"/>
      <c r="F1032" s="14" t="n"/>
      <c r="G1032" s="14" t="n"/>
      <c r="H1032" s="14" t="n"/>
      <c r="I1032" s="15">
        <f>IF(OR(A1032="",NOT(N1032="")),"",SUM(C1032:H1032))</f>
        <v/>
      </c>
      <c r="J1032" s="16">
        <f>IF(I1032="","",SUM(C1032:E1032))</f>
        <v/>
      </c>
      <c r="K1032" s="16">
        <f>IF(I1032="","",SUM(F1032:H1032))</f>
        <v/>
      </c>
      <c r="L1032" s="14" t="n"/>
      <c r="M1032" s="17" t="n"/>
      <c r="N1032" s="18">
        <f>IF(COUNTA(A1032,C1032:H1032,L1032)=0,"",IF(NOT(ISNUMBER(A1032)),"날짜를 확인하세요",IF(A1032&gt;TODAY(),"오늘 이후 날짜예요",IF(COUNTIF($A$6:$A$1505,A1032)&gt;1,"같은 날짜가 또 있어요",IF(COUNT(C1032:H1032)&lt;COUNTA(C1032:H1032),"금액에 글자가 있어요",IF(COUNTA(C1032:H1032)=0,"금액이 비었어요",IF(COUNTIF(C1032:H1032,"&lt;0")&gt;0,"금액이 0보다 작아요",IF(AND(L1032&lt;&gt;"",OR(NOT(ISNUMBER(L1032)),L1032&lt;0,L1032&lt;&gt;INT(N(L1032)))),"손님 수를 확인하세요",""))))))))</f>
        <v/>
      </c>
      <c r="P1032">
        <f>IF(I1032="","",WEEKDAY(A1032,2))</f>
        <v/>
      </c>
      <c r="Q1032" s="19">
        <f>IF(I1032="","",A1032-WEEKDAY(A1032,3))</f>
        <v/>
      </c>
    </row>
    <row r="1033">
      <c r="A1033" s="12" t="n"/>
      <c r="B1033" s="13">
        <f>IF(ISNUMBER(A1033),CHOOSE(WEEKDAY(A1033),"일","월","화","수","목","금","토"),"")</f>
        <v/>
      </c>
      <c r="C1033" s="14" t="n"/>
      <c r="D1033" s="14" t="n"/>
      <c r="E1033" s="14" t="n"/>
      <c r="F1033" s="14" t="n"/>
      <c r="G1033" s="14" t="n"/>
      <c r="H1033" s="14" t="n"/>
      <c r="I1033" s="15">
        <f>IF(OR(A1033="",NOT(N1033="")),"",SUM(C1033:H1033))</f>
        <v/>
      </c>
      <c r="J1033" s="16">
        <f>IF(I1033="","",SUM(C1033:E1033))</f>
        <v/>
      </c>
      <c r="K1033" s="16">
        <f>IF(I1033="","",SUM(F1033:H1033))</f>
        <v/>
      </c>
      <c r="L1033" s="14" t="n"/>
      <c r="M1033" s="17" t="n"/>
      <c r="N1033" s="18">
        <f>IF(COUNTA(A1033,C1033:H1033,L1033)=0,"",IF(NOT(ISNUMBER(A1033)),"날짜를 확인하세요",IF(A1033&gt;TODAY(),"오늘 이후 날짜예요",IF(COUNTIF($A$6:$A$1505,A1033)&gt;1,"같은 날짜가 또 있어요",IF(COUNT(C1033:H1033)&lt;COUNTA(C1033:H1033),"금액에 글자가 있어요",IF(COUNTA(C1033:H1033)=0,"금액이 비었어요",IF(COUNTIF(C1033:H1033,"&lt;0")&gt;0,"금액이 0보다 작아요",IF(AND(L1033&lt;&gt;"",OR(NOT(ISNUMBER(L1033)),L1033&lt;0,L1033&lt;&gt;INT(N(L1033)))),"손님 수를 확인하세요",""))))))))</f>
        <v/>
      </c>
      <c r="P1033">
        <f>IF(I1033="","",WEEKDAY(A1033,2))</f>
        <v/>
      </c>
      <c r="Q1033" s="19">
        <f>IF(I1033="","",A1033-WEEKDAY(A1033,3))</f>
        <v/>
      </c>
    </row>
    <row r="1034">
      <c r="A1034" s="12" t="n"/>
      <c r="B1034" s="13">
        <f>IF(ISNUMBER(A1034),CHOOSE(WEEKDAY(A1034),"일","월","화","수","목","금","토"),"")</f>
        <v/>
      </c>
      <c r="C1034" s="14" t="n"/>
      <c r="D1034" s="14" t="n"/>
      <c r="E1034" s="14" t="n"/>
      <c r="F1034" s="14" t="n"/>
      <c r="G1034" s="14" t="n"/>
      <c r="H1034" s="14" t="n"/>
      <c r="I1034" s="15">
        <f>IF(OR(A1034="",NOT(N1034="")),"",SUM(C1034:H1034))</f>
        <v/>
      </c>
      <c r="J1034" s="16">
        <f>IF(I1034="","",SUM(C1034:E1034))</f>
        <v/>
      </c>
      <c r="K1034" s="16">
        <f>IF(I1034="","",SUM(F1034:H1034))</f>
        <v/>
      </c>
      <c r="L1034" s="14" t="n"/>
      <c r="M1034" s="17" t="n"/>
      <c r="N1034" s="18">
        <f>IF(COUNTA(A1034,C1034:H1034,L1034)=0,"",IF(NOT(ISNUMBER(A1034)),"날짜를 확인하세요",IF(A1034&gt;TODAY(),"오늘 이후 날짜예요",IF(COUNTIF($A$6:$A$1505,A1034)&gt;1,"같은 날짜가 또 있어요",IF(COUNT(C1034:H1034)&lt;COUNTA(C1034:H1034),"금액에 글자가 있어요",IF(COUNTA(C1034:H1034)=0,"금액이 비었어요",IF(COUNTIF(C1034:H1034,"&lt;0")&gt;0,"금액이 0보다 작아요",IF(AND(L1034&lt;&gt;"",OR(NOT(ISNUMBER(L1034)),L1034&lt;0,L1034&lt;&gt;INT(N(L1034)))),"손님 수를 확인하세요",""))))))))</f>
        <v/>
      </c>
      <c r="P1034">
        <f>IF(I1034="","",WEEKDAY(A1034,2))</f>
        <v/>
      </c>
      <c r="Q1034" s="19">
        <f>IF(I1034="","",A1034-WEEKDAY(A1034,3))</f>
        <v/>
      </c>
    </row>
    <row r="1035">
      <c r="A1035" s="12" t="n"/>
      <c r="B1035" s="13">
        <f>IF(ISNUMBER(A1035),CHOOSE(WEEKDAY(A1035),"일","월","화","수","목","금","토"),"")</f>
        <v/>
      </c>
      <c r="C1035" s="14" t="n"/>
      <c r="D1035" s="14" t="n"/>
      <c r="E1035" s="14" t="n"/>
      <c r="F1035" s="14" t="n"/>
      <c r="G1035" s="14" t="n"/>
      <c r="H1035" s="14" t="n"/>
      <c r="I1035" s="15">
        <f>IF(OR(A1035="",NOT(N1035="")),"",SUM(C1035:H1035))</f>
        <v/>
      </c>
      <c r="J1035" s="16">
        <f>IF(I1035="","",SUM(C1035:E1035))</f>
        <v/>
      </c>
      <c r="K1035" s="16">
        <f>IF(I1035="","",SUM(F1035:H1035))</f>
        <v/>
      </c>
      <c r="L1035" s="14" t="n"/>
      <c r="M1035" s="17" t="n"/>
      <c r="N1035" s="18">
        <f>IF(COUNTA(A1035,C1035:H1035,L1035)=0,"",IF(NOT(ISNUMBER(A1035)),"날짜를 확인하세요",IF(A1035&gt;TODAY(),"오늘 이후 날짜예요",IF(COUNTIF($A$6:$A$1505,A1035)&gt;1,"같은 날짜가 또 있어요",IF(COUNT(C1035:H1035)&lt;COUNTA(C1035:H1035),"금액에 글자가 있어요",IF(COUNTA(C1035:H1035)=0,"금액이 비었어요",IF(COUNTIF(C1035:H1035,"&lt;0")&gt;0,"금액이 0보다 작아요",IF(AND(L1035&lt;&gt;"",OR(NOT(ISNUMBER(L1035)),L1035&lt;0,L1035&lt;&gt;INT(N(L1035)))),"손님 수를 확인하세요",""))))))))</f>
        <v/>
      </c>
      <c r="P1035">
        <f>IF(I1035="","",WEEKDAY(A1035,2))</f>
        <v/>
      </c>
      <c r="Q1035" s="19">
        <f>IF(I1035="","",A1035-WEEKDAY(A1035,3))</f>
        <v/>
      </c>
    </row>
    <row r="1036">
      <c r="A1036" s="12" t="n"/>
      <c r="B1036" s="13">
        <f>IF(ISNUMBER(A1036),CHOOSE(WEEKDAY(A1036),"일","월","화","수","목","금","토"),"")</f>
        <v/>
      </c>
      <c r="C1036" s="14" t="n"/>
      <c r="D1036" s="14" t="n"/>
      <c r="E1036" s="14" t="n"/>
      <c r="F1036" s="14" t="n"/>
      <c r="G1036" s="14" t="n"/>
      <c r="H1036" s="14" t="n"/>
      <c r="I1036" s="15">
        <f>IF(OR(A1036="",NOT(N1036="")),"",SUM(C1036:H1036))</f>
        <v/>
      </c>
      <c r="J1036" s="16">
        <f>IF(I1036="","",SUM(C1036:E1036))</f>
        <v/>
      </c>
      <c r="K1036" s="16">
        <f>IF(I1036="","",SUM(F1036:H1036))</f>
        <v/>
      </c>
      <c r="L1036" s="14" t="n"/>
      <c r="M1036" s="17" t="n"/>
      <c r="N1036" s="18">
        <f>IF(COUNTA(A1036,C1036:H1036,L1036)=0,"",IF(NOT(ISNUMBER(A1036)),"날짜를 확인하세요",IF(A1036&gt;TODAY(),"오늘 이후 날짜예요",IF(COUNTIF($A$6:$A$1505,A1036)&gt;1,"같은 날짜가 또 있어요",IF(COUNT(C1036:H1036)&lt;COUNTA(C1036:H1036),"금액에 글자가 있어요",IF(COUNTA(C1036:H1036)=0,"금액이 비었어요",IF(COUNTIF(C1036:H1036,"&lt;0")&gt;0,"금액이 0보다 작아요",IF(AND(L1036&lt;&gt;"",OR(NOT(ISNUMBER(L1036)),L1036&lt;0,L1036&lt;&gt;INT(N(L1036)))),"손님 수를 확인하세요",""))))))))</f>
        <v/>
      </c>
      <c r="P1036">
        <f>IF(I1036="","",WEEKDAY(A1036,2))</f>
        <v/>
      </c>
      <c r="Q1036" s="19">
        <f>IF(I1036="","",A1036-WEEKDAY(A1036,3))</f>
        <v/>
      </c>
    </row>
    <row r="1037">
      <c r="A1037" s="12" t="n"/>
      <c r="B1037" s="13">
        <f>IF(ISNUMBER(A1037),CHOOSE(WEEKDAY(A1037),"일","월","화","수","목","금","토"),"")</f>
        <v/>
      </c>
      <c r="C1037" s="14" t="n"/>
      <c r="D1037" s="14" t="n"/>
      <c r="E1037" s="14" t="n"/>
      <c r="F1037" s="14" t="n"/>
      <c r="G1037" s="14" t="n"/>
      <c r="H1037" s="14" t="n"/>
      <c r="I1037" s="15">
        <f>IF(OR(A1037="",NOT(N1037="")),"",SUM(C1037:H1037))</f>
        <v/>
      </c>
      <c r="J1037" s="16">
        <f>IF(I1037="","",SUM(C1037:E1037))</f>
        <v/>
      </c>
      <c r="K1037" s="16">
        <f>IF(I1037="","",SUM(F1037:H1037))</f>
        <v/>
      </c>
      <c r="L1037" s="14" t="n"/>
      <c r="M1037" s="17" t="n"/>
      <c r="N1037" s="18">
        <f>IF(COUNTA(A1037,C1037:H1037,L1037)=0,"",IF(NOT(ISNUMBER(A1037)),"날짜를 확인하세요",IF(A1037&gt;TODAY(),"오늘 이후 날짜예요",IF(COUNTIF($A$6:$A$1505,A1037)&gt;1,"같은 날짜가 또 있어요",IF(COUNT(C1037:H1037)&lt;COUNTA(C1037:H1037),"금액에 글자가 있어요",IF(COUNTA(C1037:H1037)=0,"금액이 비었어요",IF(COUNTIF(C1037:H1037,"&lt;0")&gt;0,"금액이 0보다 작아요",IF(AND(L1037&lt;&gt;"",OR(NOT(ISNUMBER(L1037)),L1037&lt;0,L1037&lt;&gt;INT(N(L1037)))),"손님 수를 확인하세요",""))))))))</f>
        <v/>
      </c>
      <c r="P1037">
        <f>IF(I1037="","",WEEKDAY(A1037,2))</f>
        <v/>
      </c>
      <c r="Q1037" s="19">
        <f>IF(I1037="","",A1037-WEEKDAY(A1037,3))</f>
        <v/>
      </c>
    </row>
    <row r="1038">
      <c r="A1038" s="12" t="n"/>
      <c r="B1038" s="13">
        <f>IF(ISNUMBER(A1038),CHOOSE(WEEKDAY(A1038),"일","월","화","수","목","금","토"),"")</f>
        <v/>
      </c>
      <c r="C1038" s="14" t="n"/>
      <c r="D1038" s="14" t="n"/>
      <c r="E1038" s="14" t="n"/>
      <c r="F1038" s="14" t="n"/>
      <c r="G1038" s="14" t="n"/>
      <c r="H1038" s="14" t="n"/>
      <c r="I1038" s="15">
        <f>IF(OR(A1038="",NOT(N1038="")),"",SUM(C1038:H1038))</f>
        <v/>
      </c>
      <c r="J1038" s="16">
        <f>IF(I1038="","",SUM(C1038:E1038))</f>
        <v/>
      </c>
      <c r="K1038" s="16">
        <f>IF(I1038="","",SUM(F1038:H1038))</f>
        <v/>
      </c>
      <c r="L1038" s="14" t="n"/>
      <c r="M1038" s="17" t="n"/>
      <c r="N1038" s="18">
        <f>IF(COUNTA(A1038,C1038:H1038,L1038)=0,"",IF(NOT(ISNUMBER(A1038)),"날짜를 확인하세요",IF(A1038&gt;TODAY(),"오늘 이후 날짜예요",IF(COUNTIF($A$6:$A$1505,A1038)&gt;1,"같은 날짜가 또 있어요",IF(COUNT(C1038:H1038)&lt;COUNTA(C1038:H1038),"금액에 글자가 있어요",IF(COUNTA(C1038:H1038)=0,"금액이 비었어요",IF(COUNTIF(C1038:H1038,"&lt;0")&gt;0,"금액이 0보다 작아요",IF(AND(L1038&lt;&gt;"",OR(NOT(ISNUMBER(L1038)),L1038&lt;0,L1038&lt;&gt;INT(N(L1038)))),"손님 수를 확인하세요",""))))))))</f>
        <v/>
      </c>
      <c r="P1038">
        <f>IF(I1038="","",WEEKDAY(A1038,2))</f>
        <v/>
      </c>
      <c r="Q1038" s="19">
        <f>IF(I1038="","",A1038-WEEKDAY(A1038,3))</f>
        <v/>
      </c>
    </row>
    <row r="1039">
      <c r="A1039" s="12" t="n"/>
      <c r="B1039" s="13">
        <f>IF(ISNUMBER(A1039),CHOOSE(WEEKDAY(A1039),"일","월","화","수","목","금","토"),"")</f>
        <v/>
      </c>
      <c r="C1039" s="14" t="n"/>
      <c r="D1039" s="14" t="n"/>
      <c r="E1039" s="14" t="n"/>
      <c r="F1039" s="14" t="n"/>
      <c r="G1039" s="14" t="n"/>
      <c r="H1039" s="14" t="n"/>
      <c r="I1039" s="15">
        <f>IF(OR(A1039="",NOT(N1039="")),"",SUM(C1039:H1039))</f>
        <v/>
      </c>
      <c r="J1039" s="16">
        <f>IF(I1039="","",SUM(C1039:E1039))</f>
        <v/>
      </c>
      <c r="K1039" s="16">
        <f>IF(I1039="","",SUM(F1039:H1039))</f>
        <v/>
      </c>
      <c r="L1039" s="14" t="n"/>
      <c r="M1039" s="17" t="n"/>
      <c r="N1039" s="18">
        <f>IF(COUNTA(A1039,C1039:H1039,L1039)=0,"",IF(NOT(ISNUMBER(A1039)),"날짜를 확인하세요",IF(A1039&gt;TODAY(),"오늘 이후 날짜예요",IF(COUNTIF($A$6:$A$1505,A1039)&gt;1,"같은 날짜가 또 있어요",IF(COUNT(C1039:H1039)&lt;COUNTA(C1039:H1039),"금액에 글자가 있어요",IF(COUNTA(C1039:H1039)=0,"금액이 비었어요",IF(COUNTIF(C1039:H1039,"&lt;0")&gt;0,"금액이 0보다 작아요",IF(AND(L1039&lt;&gt;"",OR(NOT(ISNUMBER(L1039)),L1039&lt;0,L1039&lt;&gt;INT(N(L1039)))),"손님 수를 확인하세요",""))))))))</f>
        <v/>
      </c>
      <c r="P1039">
        <f>IF(I1039="","",WEEKDAY(A1039,2))</f>
        <v/>
      </c>
      <c r="Q1039" s="19">
        <f>IF(I1039="","",A1039-WEEKDAY(A1039,3))</f>
        <v/>
      </c>
    </row>
    <row r="1040">
      <c r="A1040" s="12" t="n"/>
      <c r="B1040" s="13">
        <f>IF(ISNUMBER(A1040),CHOOSE(WEEKDAY(A1040),"일","월","화","수","목","금","토"),"")</f>
        <v/>
      </c>
      <c r="C1040" s="14" t="n"/>
      <c r="D1040" s="14" t="n"/>
      <c r="E1040" s="14" t="n"/>
      <c r="F1040" s="14" t="n"/>
      <c r="G1040" s="14" t="n"/>
      <c r="H1040" s="14" t="n"/>
      <c r="I1040" s="15">
        <f>IF(OR(A1040="",NOT(N1040="")),"",SUM(C1040:H1040))</f>
        <v/>
      </c>
      <c r="J1040" s="16">
        <f>IF(I1040="","",SUM(C1040:E1040))</f>
        <v/>
      </c>
      <c r="K1040" s="16">
        <f>IF(I1040="","",SUM(F1040:H1040))</f>
        <v/>
      </c>
      <c r="L1040" s="14" t="n"/>
      <c r="M1040" s="17" t="n"/>
      <c r="N1040" s="18">
        <f>IF(COUNTA(A1040,C1040:H1040,L1040)=0,"",IF(NOT(ISNUMBER(A1040)),"날짜를 확인하세요",IF(A1040&gt;TODAY(),"오늘 이후 날짜예요",IF(COUNTIF($A$6:$A$1505,A1040)&gt;1,"같은 날짜가 또 있어요",IF(COUNT(C1040:H1040)&lt;COUNTA(C1040:H1040),"금액에 글자가 있어요",IF(COUNTA(C1040:H1040)=0,"금액이 비었어요",IF(COUNTIF(C1040:H1040,"&lt;0")&gt;0,"금액이 0보다 작아요",IF(AND(L1040&lt;&gt;"",OR(NOT(ISNUMBER(L1040)),L1040&lt;0,L1040&lt;&gt;INT(N(L1040)))),"손님 수를 확인하세요",""))))))))</f>
        <v/>
      </c>
      <c r="P1040">
        <f>IF(I1040="","",WEEKDAY(A1040,2))</f>
        <v/>
      </c>
      <c r="Q1040" s="19">
        <f>IF(I1040="","",A1040-WEEKDAY(A1040,3))</f>
        <v/>
      </c>
    </row>
    <row r="1041">
      <c r="A1041" s="12" t="n"/>
      <c r="B1041" s="13">
        <f>IF(ISNUMBER(A1041),CHOOSE(WEEKDAY(A1041),"일","월","화","수","목","금","토"),"")</f>
        <v/>
      </c>
      <c r="C1041" s="14" t="n"/>
      <c r="D1041" s="14" t="n"/>
      <c r="E1041" s="14" t="n"/>
      <c r="F1041" s="14" t="n"/>
      <c r="G1041" s="14" t="n"/>
      <c r="H1041" s="14" t="n"/>
      <c r="I1041" s="15">
        <f>IF(OR(A1041="",NOT(N1041="")),"",SUM(C1041:H1041))</f>
        <v/>
      </c>
      <c r="J1041" s="16">
        <f>IF(I1041="","",SUM(C1041:E1041))</f>
        <v/>
      </c>
      <c r="K1041" s="16">
        <f>IF(I1041="","",SUM(F1041:H1041))</f>
        <v/>
      </c>
      <c r="L1041" s="14" t="n"/>
      <c r="M1041" s="17" t="n"/>
      <c r="N1041" s="18">
        <f>IF(COUNTA(A1041,C1041:H1041,L1041)=0,"",IF(NOT(ISNUMBER(A1041)),"날짜를 확인하세요",IF(A1041&gt;TODAY(),"오늘 이후 날짜예요",IF(COUNTIF($A$6:$A$1505,A1041)&gt;1,"같은 날짜가 또 있어요",IF(COUNT(C1041:H1041)&lt;COUNTA(C1041:H1041),"금액에 글자가 있어요",IF(COUNTA(C1041:H1041)=0,"금액이 비었어요",IF(COUNTIF(C1041:H1041,"&lt;0")&gt;0,"금액이 0보다 작아요",IF(AND(L1041&lt;&gt;"",OR(NOT(ISNUMBER(L1041)),L1041&lt;0,L1041&lt;&gt;INT(N(L1041)))),"손님 수를 확인하세요",""))))))))</f>
        <v/>
      </c>
      <c r="P1041">
        <f>IF(I1041="","",WEEKDAY(A1041,2))</f>
        <v/>
      </c>
      <c r="Q1041" s="19">
        <f>IF(I1041="","",A1041-WEEKDAY(A1041,3))</f>
        <v/>
      </c>
    </row>
    <row r="1042">
      <c r="A1042" s="12" t="n"/>
      <c r="B1042" s="13">
        <f>IF(ISNUMBER(A1042),CHOOSE(WEEKDAY(A1042),"일","월","화","수","목","금","토"),"")</f>
        <v/>
      </c>
      <c r="C1042" s="14" t="n"/>
      <c r="D1042" s="14" t="n"/>
      <c r="E1042" s="14" t="n"/>
      <c r="F1042" s="14" t="n"/>
      <c r="G1042" s="14" t="n"/>
      <c r="H1042" s="14" t="n"/>
      <c r="I1042" s="15">
        <f>IF(OR(A1042="",NOT(N1042="")),"",SUM(C1042:H1042))</f>
        <v/>
      </c>
      <c r="J1042" s="16">
        <f>IF(I1042="","",SUM(C1042:E1042))</f>
        <v/>
      </c>
      <c r="K1042" s="16">
        <f>IF(I1042="","",SUM(F1042:H1042))</f>
        <v/>
      </c>
      <c r="L1042" s="14" t="n"/>
      <c r="M1042" s="17" t="n"/>
      <c r="N1042" s="18">
        <f>IF(COUNTA(A1042,C1042:H1042,L1042)=0,"",IF(NOT(ISNUMBER(A1042)),"날짜를 확인하세요",IF(A1042&gt;TODAY(),"오늘 이후 날짜예요",IF(COUNTIF($A$6:$A$1505,A1042)&gt;1,"같은 날짜가 또 있어요",IF(COUNT(C1042:H1042)&lt;COUNTA(C1042:H1042),"금액에 글자가 있어요",IF(COUNTA(C1042:H1042)=0,"금액이 비었어요",IF(COUNTIF(C1042:H1042,"&lt;0")&gt;0,"금액이 0보다 작아요",IF(AND(L1042&lt;&gt;"",OR(NOT(ISNUMBER(L1042)),L1042&lt;0,L1042&lt;&gt;INT(N(L1042)))),"손님 수를 확인하세요",""))))))))</f>
        <v/>
      </c>
      <c r="P1042">
        <f>IF(I1042="","",WEEKDAY(A1042,2))</f>
        <v/>
      </c>
      <c r="Q1042" s="19">
        <f>IF(I1042="","",A1042-WEEKDAY(A1042,3))</f>
        <v/>
      </c>
    </row>
    <row r="1043">
      <c r="A1043" s="12" t="n"/>
      <c r="B1043" s="13">
        <f>IF(ISNUMBER(A1043),CHOOSE(WEEKDAY(A1043),"일","월","화","수","목","금","토"),"")</f>
        <v/>
      </c>
      <c r="C1043" s="14" t="n"/>
      <c r="D1043" s="14" t="n"/>
      <c r="E1043" s="14" t="n"/>
      <c r="F1043" s="14" t="n"/>
      <c r="G1043" s="14" t="n"/>
      <c r="H1043" s="14" t="n"/>
      <c r="I1043" s="15">
        <f>IF(OR(A1043="",NOT(N1043="")),"",SUM(C1043:H1043))</f>
        <v/>
      </c>
      <c r="J1043" s="16">
        <f>IF(I1043="","",SUM(C1043:E1043))</f>
        <v/>
      </c>
      <c r="K1043" s="16">
        <f>IF(I1043="","",SUM(F1043:H1043))</f>
        <v/>
      </c>
      <c r="L1043" s="14" t="n"/>
      <c r="M1043" s="17" t="n"/>
      <c r="N1043" s="18">
        <f>IF(COUNTA(A1043,C1043:H1043,L1043)=0,"",IF(NOT(ISNUMBER(A1043)),"날짜를 확인하세요",IF(A1043&gt;TODAY(),"오늘 이후 날짜예요",IF(COUNTIF($A$6:$A$1505,A1043)&gt;1,"같은 날짜가 또 있어요",IF(COUNT(C1043:H1043)&lt;COUNTA(C1043:H1043),"금액에 글자가 있어요",IF(COUNTA(C1043:H1043)=0,"금액이 비었어요",IF(COUNTIF(C1043:H1043,"&lt;0")&gt;0,"금액이 0보다 작아요",IF(AND(L1043&lt;&gt;"",OR(NOT(ISNUMBER(L1043)),L1043&lt;0,L1043&lt;&gt;INT(N(L1043)))),"손님 수를 확인하세요",""))))))))</f>
        <v/>
      </c>
      <c r="P1043">
        <f>IF(I1043="","",WEEKDAY(A1043,2))</f>
        <v/>
      </c>
      <c r="Q1043" s="19">
        <f>IF(I1043="","",A1043-WEEKDAY(A1043,3))</f>
        <v/>
      </c>
    </row>
    <row r="1044">
      <c r="A1044" s="12" t="n"/>
      <c r="B1044" s="13">
        <f>IF(ISNUMBER(A1044),CHOOSE(WEEKDAY(A1044),"일","월","화","수","목","금","토"),"")</f>
        <v/>
      </c>
      <c r="C1044" s="14" t="n"/>
      <c r="D1044" s="14" t="n"/>
      <c r="E1044" s="14" t="n"/>
      <c r="F1044" s="14" t="n"/>
      <c r="G1044" s="14" t="n"/>
      <c r="H1044" s="14" t="n"/>
      <c r="I1044" s="15">
        <f>IF(OR(A1044="",NOT(N1044="")),"",SUM(C1044:H1044))</f>
        <v/>
      </c>
      <c r="J1044" s="16">
        <f>IF(I1044="","",SUM(C1044:E1044))</f>
        <v/>
      </c>
      <c r="K1044" s="16">
        <f>IF(I1044="","",SUM(F1044:H1044))</f>
        <v/>
      </c>
      <c r="L1044" s="14" t="n"/>
      <c r="M1044" s="17" t="n"/>
      <c r="N1044" s="18">
        <f>IF(COUNTA(A1044,C1044:H1044,L1044)=0,"",IF(NOT(ISNUMBER(A1044)),"날짜를 확인하세요",IF(A1044&gt;TODAY(),"오늘 이후 날짜예요",IF(COUNTIF($A$6:$A$1505,A1044)&gt;1,"같은 날짜가 또 있어요",IF(COUNT(C1044:H1044)&lt;COUNTA(C1044:H1044),"금액에 글자가 있어요",IF(COUNTA(C1044:H1044)=0,"금액이 비었어요",IF(COUNTIF(C1044:H1044,"&lt;0")&gt;0,"금액이 0보다 작아요",IF(AND(L1044&lt;&gt;"",OR(NOT(ISNUMBER(L1044)),L1044&lt;0,L1044&lt;&gt;INT(N(L1044)))),"손님 수를 확인하세요",""))))))))</f>
        <v/>
      </c>
      <c r="P1044">
        <f>IF(I1044="","",WEEKDAY(A1044,2))</f>
        <v/>
      </c>
      <c r="Q1044" s="19">
        <f>IF(I1044="","",A1044-WEEKDAY(A1044,3))</f>
        <v/>
      </c>
    </row>
    <row r="1045">
      <c r="A1045" s="12" t="n"/>
      <c r="B1045" s="13">
        <f>IF(ISNUMBER(A1045),CHOOSE(WEEKDAY(A1045),"일","월","화","수","목","금","토"),"")</f>
        <v/>
      </c>
      <c r="C1045" s="14" t="n"/>
      <c r="D1045" s="14" t="n"/>
      <c r="E1045" s="14" t="n"/>
      <c r="F1045" s="14" t="n"/>
      <c r="G1045" s="14" t="n"/>
      <c r="H1045" s="14" t="n"/>
      <c r="I1045" s="15">
        <f>IF(OR(A1045="",NOT(N1045="")),"",SUM(C1045:H1045))</f>
        <v/>
      </c>
      <c r="J1045" s="16">
        <f>IF(I1045="","",SUM(C1045:E1045))</f>
        <v/>
      </c>
      <c r="K1045" s="16">
        <f>IF(I1045="","",SUM(F1045:H1045))</f>
        <v/>
      </c>
      <c r="L1045" s="14" t="n"/>
      <c r="M1045" s="17" t="n"/>
      <c r="N1045" s="18">
        <f>IF(COUNTA(A1045,C1045:H1045,L1045)=0,"",IF(NOT(ISNUMBER(A1045)),"날짜를 확인하세요",IF(A1045&gt;TODAY(),"오늘 이후 날짜예요",IF(COUNTIF($A$6:$A$1505,A1045)&gt;1,"같은 날짜가 또 있어요",IF(COUNT(C1045:H1045)&lt;COUNTA(C1045:H1045),"금액에 글자가 있어요",IF(COUNTA(C1045:H1045)=0,"금액이 비었어요",IF(COUNTIF(C1045:H1045,"&lt;0")&gt;0,"금액이 0보다 작아요",IF(AND(L1045&lt;&gt;"",OR(NOT(ISNUMBER(L1045)),L1045&lt;0,L1045&lt;&gt;INT(N(L1045)))),"손님 수를 확인하세요",""))))))))</f>
        <v/>
      </c>
      <c r="P1045">
        <f>IF(I1045="","",WEEKDAY(A1045,2))</f>
        <v/>
      </c>
      <c r="Q1045" s="19">
        <f>IF(I1045="","",A1045-WEEKDAY(A1045,3))</f>
        <v/>
      </c>
    </row>
    <row r="1046">
      <c r="A1046" s="12" t="n"/>
      <c r="B1046" s="13">
        <f>IF(ISNUMBER(A1046),CHOOSE(WEEKDAY(A1046),"일","월","화","수","목","금","토"),"")</f>
        <v/>
      </c>
      <c r="C1046" s="14" t="n"/>
      <c r="D1046" s="14" t="n"/>
      <c r="E1046" s="14" t="n"/>
      <c r="F1046" s="14" t="n"/>
      <c r="G1046" s="14" t="n"/>
      <c r="H1046" s="14" t="n"/>
      <c r="I1046" s="15">
        <f>IF(OR(A1046="",NOT(N1046="")),"",SUM(C1046:H1046))</f>
        <v/>
      </c>
      <c r="J1046" s="16">
        <f>IF(I1046="","",SUM(C1046:E1046))</f>
        <v/>
      </c>
      <c r="K1046" s="16">
        <f>IF(I1046="","",SUM(F1046:H1046))</f>
        <v/>
      </c>
      <c r="L1046" s="14" t="n"/>
      <c r="M1046" s="17" t="n"/>
      <c r="N1046" s="18">
        <f>IF(COUNTA(A1046,C1046:H1046,L1046)=0,"",IF(NOT(ISNUMBER(A1046)),"날짜를 확인하세요",IF(A1046&gt;TODAY(),"오늘 이후 날짜예요",IF(COUNTIF($A$6:$A$1505,A1046)&gt;1,"같은 날짜가 또 있어요",IF(COUNT(C1046:H1046)&lt;COUNTA(C1046:H1046),"금액에 글자가 있어요",IF(COUNTA(C1046:H1046)=0,"금액이 비었어요",IF(COUNTIF(C1046:H1046,"&lt;0")&gt;0,"금액이 0보다 작아요",IF(AND(L1046&lt;&gt;"",OR(NOT(ISNUMBER(L1046)),L1046&lt;0,L1046&lt;&gt;INT(N(L1046)))),"손님 수를 확인하세요",""))))))))</f>
        <v/>
      </c>
      <c r="P1046">
        <f>IF(I1046="","",WEEKDAY(A1046,2))</f>
        <v/>
      </c>
      <c r="Q1046" s="19">
        <f>IF(I1046="","",A1046-WEEKDAY(A1046,3))</f>
        <v/>
      </c>
    </row>
    <row r="1047">
      <c r="A1047" s="12" t="n"/>
      <c r="B1047" s="13">
        <f>IF(ISNUMBER(A1047),CHOOSE(WEEKDAY(A1047),"일","월","화","수","목","금","토"),"")</f>
        <v/>
      </c>
      <c r="C1047" s="14" t="n"/>
      <c r="D1047" s="14" t="n"/>
      <c r="E1047" s="14" t="n"/>
      <c r="F1047" s="14" t="n"/>
      <c r="G1047" s="14" t="n"/>
      <c r="H1047" s="14" t="n"/>
      <c r="I1047" s="15">
        <f>IF(OR(A1047="",NOT(N1047="")),"",SUM(C1047:H1047))</f>
        <v/>
      </c>
      <c r="J1047" s="16">
        <f>IF(I1047="","",SUM(C1047:E1047))</f>
        <v/>
      </c>
      <c r="K1047" s="16">
        <f>IF(I1047="","",SUM(F1047:H1047))</f>
        <v/>
      </c>
      <c r="L1047" s="14" t="n"/>
      <c r="M1047" s="17" t="n"/>
      <c r="N1047" s="18">
        <f>IF(COUNTA(A1047,C1047:H1047,L1047)=0,"",IF(NOT(ISNUMBER(A1047)),"날짜를 확인하세요",IF(A1047&gt;TODAY(),"오늘 이후 날짜예요",IF(COUNTIF($A$6:$A$1505,A1047)&gt;1,"같은 날짜가 또 있어요",IF(COUNT(C1047:H1047)&lt;COUNTA(C1047:H1047),"금액에 글자가 있어요",IF(COUNTA(C1047:H1047)=0,"금액이 비었어요",IF(COUNTIF(C1047:H1047,"&lt;0")&gt;0,"금액이 0보다 작아요",IF(AND(L1047&lt;&gt;"",OR(NOT(ISNUMBER(L1047)),L1047&lt;0,L1047&lt;&gt;INT(N(L1047)))),"손님 수를 확인하세요",""))))))))</f>
        <v/>
      </c>
      <c r="P1047">
        <f>IF(I1047="","",WEEKDAY(A1047,2))</f>
        <v/>
      </c>
      <c r="Q1047" s="19">
        <f>IF(I1047="","",A1047-WEEKDAY(A1047,3))</f>
        <v/>
      </c>
    </row>
    <row r="1048">
      <c r="A1048" s="12" t="n"/>
      <c r="B1048" s="13">
        <f>IF(ISNUMBER(A1048),CHOOSE(WEEKDAY(A1048),"일","월","화","수","목","금","토"),"")</f>
        <v/>
      </c>
      <c r="C1048" s="14" t="n"/>
      <c r="D1048" s="14" t="n"/>
      <c r="E1048" s="14" t="n"/>
      <c r="F1048" s="14" t="n"/>
      <c r="G1048" s="14" t="n"/>
      <c r="H1048" s="14" t="n"/>
      <c r="I1048" s="15">
        <f>IF(OR(A1048="",NOT(N1048="")),"",SUM(C1048:H1048))</f>
        <v/>
      </c>
      <c r="J1048" s="16">
        <f>IF(I1048="","",SUM(C1048:E1048))</f>
        <v/>
      </c>
      <c r="K1048" s="16">
        <f>IF(I1048="","",SUM(F1048:H1048))</f>
        <v/>
      </c>
      <c r="L1048" s="14" t="n"/>
      <c r="M1048" s="17" t="n"/>
      <c r="N1048" s="18">
        <f>IF(COUNTA(A1048,C1048:H1048,L1048)=0,"",IF(NOT(ISNUMBER(A1048)),"날짜를 확인하세요",IF(A1048&gt;TODAY(),"오늘 이후 날짜예요",IF(COUNTIF($A$6:$A$1505,A1048)&gt;1,"같은 날짜가 또 있어요",IF(COUNT(C1048:H1048)&lt;COUNTA(C1048:H1048),"금액에 글자가 있어요",IF(COUNTA(C1048:H1048)=0,"금액이 비었어요",IF(COUNTIF(C1048:H1048,"&lt;0")&gt;0,"금액이 0보다 작아요",IF(AND(L1048&lt;&gt;"",OR(NOT(ISNUMBER(L1048)),L1048&lt;0,L1048&lt;&gt;INT(N(L1048)))),"손님 수를 확인하세요",""))))))))</f>
        <v/>
      </c>
      <c r="P1048">
        <f>IF(I1048="","",WEEKDAY(A1048,2))</f>
        <v/>
      </c>
      <c r="Q1048" s="19">
        <f>IF(I1048="","",A1048-WEEKDAY(A1048,3))</f>
        <v/>
      </c>
    </row>
    <row r="1049">
      <c r="A1049" s="12" t="n"/>
      <c r="B1049" s="13">
        <f>IF(ISNUMBER(A1049),CHOOSE(WEEKDAY(A1049),"일","월","화","수","목","금","토"),"")</f>
        <v/>
      </c>
      <c r="C1049" s="14" t="n"/>
      <c r="D1049" s="14" t="n"/>
      <c r="E1049" s="14" t="n"/>
      <c r="F1049" s="14" t="n"/>
      <c r="G1049" s="14" t="n"/>
      <c r="H1049" s="14" t="n"/>
      <c r="I1049" s="15">
        <f>IF(OR(A1049="",NOT(N1049="")),"",SUM(C1049:H1049))</f>
        <v/>
      </c>
      <c r="J1049" s="16">
        <f>IF(I1049="","",SUM(C1049:E1049))</f>
        <v/>
      </c>
      <c r="K1049" s="16">
        <f>IF(I1049="","",SUM(F1049:H1049))</f>
        <v/>
      </c>
      <c r="L1049" s="14" t="n"/>
      <c r="M1049" s="17" t="n"/>
      <c r="N1049" s="18">
        <f>IF(COUNTA(A1049,C1049:H1049,L1049)=0,"",IF(NOT(ISNUMBER(A1049)),"날짜를 확인하세요",IF(A1049&gt;TODAY(),"오늘 이후 날짜예요",IF(COUNTIF($A$6:$A$1505,A1049)&gt;1,"같은 날짜가 또 있어요",IF(COUNT(C1049:H1049)&lt;COUNTA(C1049:H1049),"금액에 글자가 있어요",IF(COUNTA(C1049:H1049)=0,"금액이 비었어요",IF(COUNTIF(C1049:H1049,"&lt;0")&gt;0,"금액이 0보다 작아요",IF(AND(L1049&lt;&gt;"",OR(NOT(ISNUMBER(L1049)),L1049&lt;0,L1049&lt;&gt;INT(N(L1049)))),"손님 수를 확인하세요",""))))))))</f>
        <v/>
      </c>
      <c r="P1049">
        <f>IF(I1049="","",WEEKDAY(A1049,2))</f>
        <v/>
      </c>
      <c r="Q1049" s="19">
        <f>IF(I1049="","",A1049-WEEKDAY(A1049,3))</f>
        <v/>
      </c>
    </row>
    <row r="1050">
      <c r="A1050" s="12" t="n"/>
      <c r="B1050" s="13">
        <f>IF(ISNUMBER(A1050),CHOOSE(WEEKDAY(A1050),"일","월","화","수","목","금","토"),"")</f>
        <v/>
      </c>
      <c r="C1050" s="14" t="n"/>
      <c r="D1050" s="14" t="n"/>
      <c r="E1050" s="14" t="n"/>
      <c r="F1050" s="14" t="n"/>
      <c r="G1050" s="14" t="n"/>
      <c r="H1050" s="14" t="n"/>
      <c r="I1050" s="15">
        <f>IF(OR(A1050="",NOT(N1050="")),"",SUM(C1050:H1050))</f>
        <v/>
      </c>
      <c r="J1050" s="16">
        <f>IF(I1050="","",SUM(C1050:E1050))</f>
        <v/>
      </c>
      <c r="K1050" s="16">
        <f>IF(I1050="","",SUM(F1050:H1050))</f>
        <v/>
      </c>
      <c r="L1050" s="14" t="n"/>
      <c r="M1050" s="17" t="n"/>
      <c r="N1050" s="18">
        <f>IF(COUNTA(A1050,C1050:H1050,L1050)=0,"",IF(NOT(ISNUMBER(A1050)),"날짜를 확인하세요",IF(A1050&gt;TODAY(),"오늘 이후 날짜예요",IF(COUNTIF($A$6:$A$1505,A1050)&gt;1,"같은 날짜가 또 있어요",IF(COUNT(C1050:H1050)&lt;COUNTA(C1050:H1050),"금액에 글자가 있어요",IF(COUNTA(C1050:H1050)=0,"금액이 비었어요",IF(COUNTIF(C1050:H1050,"&lt;0")&gt;0,"금액이 0보다 작아요",IF(AND(L1050&lt;&gt;"",OR(NOT(ISNUMBER(L1050)),L1050&lt;0,L1050&lt;&gt;INT(N(L1050)))),"손님 수를 확인하세요",""))))))))</f>
        <v/>
      </c>
      <c r="P1050">
        <f>IF(I1050="","",WEEKDAY(A1050,2))</f>
        <v/>
      </c>
      <c r="Q1050" s="19">
        <f>IF(I1050="","",A1050-WEEKDAY(A1050,3))</f>
        <v/>
      </c>
    </row>
    <row r="1051">
      <c r="A1051" s="12" t="n"/>
      <c r="B1051" s="13">
        <f>IF(ISNUMBER(A1051),CHOOSE(WEEKDAY(A1051),"일","월","화","수","목","금","토"),"")</f>
        <v/>
      </c>
      <c r="C1051" s="14" t="n"/>
      <c r="D1051" s="14" t="n"/>
      <c r="E1051" s="14" t="n"/>
      <c r="F1051" s="14" t="n"/>
      <c r="G1051" s="14" t="n"/>
      <c r="H1051" s="14" t="n"/>
      <c r="I1051" s="15">
        <f>IF(OR(A1051="",NOT(N1051="")),"",SUM(C1051:H1051))</f>
        <v/>
      </c>
      <c r="J1051" s="16">
        <f>IF(I1051="","",SUM(C1051:E1051))</f>
        <v/>
      </c>
      <c r="K1051" s="16">
        <f>IF(I1051="","",SUM(F1051:H1051))</f>
        <v/>
      </c>
      <c r="L1051" s="14" t="n"/>
      <c r="M1051" s="17" t="n"/>
      <c r="N1051" s="18">
        <f>IF(COUNTA(A1051,C1051:H1051,L1051)=0,"",IF(NOT(ISNUMBER(A1051)),"날짜를 확인하세요",IF(A1051&gt;TODAY(),"오늘 이후 날짜예요",IF(COUNTIF($A$6:$A$1505,A1051)&gt;1,"같은 날짜가 또 있어요",IF(COUNT(C1051:H1051)&lt;COUNTA(C1051:H1051),"금액에 글자가 있어요",IF(COUNTA(C1051:H1051)=0,"금액이 비었어요",IF(COUNTIF(C1051:H1051,"&lt;0")&gt;0,"금액이 0보다 작아요",IF(AND(L1051&lt;&gt;"",OR(NOT(ISNUMBER(L1051)),L1051&lt;0,L1051&lt;&gt;INT(N(L1051)))),"손님 수를 확인하세요",""))))))))</f>
        <v/>
      </c>
      <c r="P1051">
        <f>IF(I1051="","",WEEKDAY(A1051,2))</f>
        <v/>
      </c>
      <c r="Q1051" s="19">
        <f>IF(I1051="","",A1051-WEEKDAY(A1051,3))</f>
        <v/>
      </c>
    </row>
    <row r="1052">
      <c r="A1052" s="12" t="n"/>
      <c r="B1052" s="13">
        <f>IF(ISNUMBER(A1052),CHOOSE(WEEKDAY(A1052),"일","월","화","수","목","금","토"),"")</f>
        <v/>
      </c>
      <c r="C1052" s="14" t="n"/>
      <c r="D1052" s="14" t="n"/>
      <c r="E1052" s="14" t="n"/>
      <c r="F1052" s="14" t="n"/>
      <c r="G1052" s="14" t="n"/>
      <c r="H1052" s="14" t="n"/>
      <c r="I1052" s="15">
        <f>IF(OR(A1052="",NOT(N1052="")),"",SUM(C1052:H1052))</f>
        <v/>
      </c>
      <c r="J1052" s="16">
        <f>IF(I1052="","",SUM(C1052:E1052))</f>
        <v/>
      </c>
      <c r="K1052" s="16">
        <f>IF(I1052="","",SUM(F1052:H1052))</f>
        <v/>
      </c>
      <c r="L1052" s="14" t="n"/>
      <c r="M1052" s="17" t="n"/>
      <c r="N1052" s="18">
        <f>IF(COUNTA(A1052,C1052:H1052,L1052)=0,"",IF(NOT(ISNUMBER(A1052)),"날짜를 확인하세요",IF(A1052&gt;TODAY(),"오늘 이후 날짜예요",IF(COUNTIF($A$6:$A$1505,A1052)&gt;1,"같은 날짜가 또 있어요",IF(COUNT(C1052:H1052)&lt;COUNTA(C1052:H1052),"금액에 글자가 있어요",IF(COUNTA(C1052:H1052)=0,"금액이 비었어요",IF(COUNTIF(C1052:H1052,"&lt;0")&gt;0,"금액이 0보다 작아요",IF(AND(L1052&lt;&gt;"",OR(NOT(ISNUMBER(L1052)),L1052&lt;0,L1052&lt;&gt;INT(N(L1052)))),"손님 수를 확인하세요",""))))))))</f>
        <v/>
      </c>
      <c r="P1052">
        <f>IF(I1052="","",WEEKDAY(A1052,2))</f>
        <v/>
      </c>
      <c r="Q1052" s="19">
        <f>IF(I1052="","",A1052-WEEKDAY(A1052,3))</f>
        <v/>
      </c>
    </row>
    <row r="1053">
      <c r="A1053" s="12" t="n"/>
      <c r="B1053" s="13">
        <f>IF(ISNUMBER(A1053),CHOOSE(WEEKDAY(A1053),"일","월","화","수","목","금","토"),"")</f>
        <v/>
      </c>
      <c r="C1053" s="14" t="n"/>
      <c r="D1053" s="14" t="n"/>
      <c r="E1053" s="14" t="n"/>
      <c r="F1053" s="14" t="n"/>
      <c r="G1053" s="14" t="n"/>
      <c r="H1053" s="14" t="n"/>
      <c r="I1053" s="15">
        <f>IF(OR(A1053="",NOT(N1053="")),"",SUM(C1053:H1053))</f>
        <v/>
      </c>
      <c r="J1053" s="16">
        <f>IF(I1053="","",SUM(C1053:E1053))</f>
        <v/>
      </c>
      <c r="K1053" s="16">
        <f>IF(I1053="","",SUM(F1053:H1053))</f>
        <v/>
      </c>
      <c r="L1053" s="14" t="n"/>
      <c r="M1053" s="17" t="n"/>
      <c r="N1053" s="18">
        <f>IF(COUNTA(A1053,C1053:H1053,L1053)=0,"",IF(NOT(ISNUMBER(A1053)),"날짜를 확인하세요",IF(A1053&gt;TODAY(),"오늘 이후 날짜예요",IF(COUNTIF($A$6:$A$1505,A1053)&gt;1,"같은 날짜가 또 있어요",IF(COUNT(C1053:H1053)&lt;COUNTA(C1053:H1053),"금액에 글자가 있어요",IF(COUNTA(C1053:H1053)=0,"금액이 비었어요",IF(COUNTIF(C1053:H1053,"&lt;0")&gt;0,"금액이 0보다 작아요",IF(AND(L1053&lt;&gt;"",OR(NOT(ISNUMBER(L1053)),L1053&lt;0,L1053&lt;&gt;INT(N(L1053)))),"손님 수를 확인하세요",""))))))))</f>
        <v/>
      </c>
      <c r="P1053">
        <f>IF(I1053="","",WEEKDAY(A1053,2))</f>
        <v/>
      </c>
      <c r="Q1053" s="19">
        <f>IF(I1053="","",A1053-WEEKDAY(A1053,3))</f>
        <v/>
      </c>
    </row>
    <row r="1054">
      <c r="A1054" s="12" t="n"/>
      <c r="B1054" s="13">
        <f>IF(ISNUMBER(A1054),CHOOSE(WEEKDAY(A1054),"일","월","화","수","목","금","토"),"")</f>
        <v/>
      </c>
      <c r="C1054" s="14" t="n"/>
      <c r="D1054" s="14" t="n"/>
      <c r="E1054" s="14" t="n"/>
      <c r="F1054" s="14" t="n"/>
      <c r="G1054" s="14" t="n"/>
      <c r="H1054" s="14" t="n"/>
      <c r="I1054" s="15">
        <f>IF(OR(A1054="",NOT(N1054="")),"",SUM(C1054:H1054))</f>
        <v/>
      </c>
      <c r="J1054" s="16">
        <f>IF(I1054="","",SUM(C1054:E1054))</f>
        <v/>
      </c>
      <c r="K1054" s="16">
        <f>IF(I1054="","",SUM(F1054:H1054))</f>
        <v/>
      </c>
      <c r="L1054" s="14" t="n"/>
      <c r="M1054" s="17" t="n"/>
      <c r="N1054" s="18">
        <f>IF(COUNTA(A1054,C1054:H1054,L1054)=0,"",IF(NOT(ISNUMBER(A1054)),"날짜를 확인하세요",IF(A1054&gt;TODAY(),"오늘 이후 날짜예요",IF(COUNTIF($A$6:$A$1505,A1054)&gt;1,"같은 날짜가 또 있어요",IF(COUNT(C1054:H1054)&lt;COUNTA(C1054:H1054),"금액에 글자가 있어요",IF(COUNTA(C1054:H1054)=0,"금액이 비었어요",IF(COUNTIF(C1054:H1054,"&lt;0")&gt;0,"금액이 0보다 작아요",IF(AND(L1054&lt;&gt;"",OR(NOT(ISNUMBER(L1054)),L1054&lt;0,L1054&lt;&gt;INT(N(L1054)))),"손님 수를 확인하세요",""))))))))</f>
        <v/>
      </c>
      <c r="P1054">
        <f>IF(I1054="","",WEEKDAY(A1054,2))</f>
        <v/>
      </c>
      <c r="Q1054" s="19">
        <f>IF(I1054="","",A1054-WEEKDAY(A1054,3))</f>
        <v/>
      </c>
    </row>
    <row r="1055">
      <c r="A1055" s="12" t="n"/>
      <c r="B1055" s="13">
        <f>IF(ISNUMBER(A1055),CHOOSE(WEEKDAY(A1055),"일","월","화","수","목","금","토"),"")</f>
        <v/>
      </c>
      <c r="C1055" s="14" t="n"/>
      <c r="D1055" s="14" t="n"/>
      <c r="E1055" s="14" t="n"/>
      <c r="F1055" s="14" t="n"/>
      <c r="G1055" s="14" t="n"/>
      <c r="H1055" s="14" t="n"/>
      <c r="I1055" s="15">
        <f>IF(OR(A1055="",NOT(N1055="")),"",SUM(C1055:H1055))</f>
        <v/>
      </c>
      <c r="J1055" s="16">
        <f>IF(I1055="","",SUM(C1055:E1055))</f>
        <v/>
      </c>
      <c r="K1055" s="16">
        <f>IF(I1055="","",SUM(F1055:H1055))</f>
        <v/>
      </c>
      <c r="L1055" s="14" t="n"/>
      <c r="M1055" s="17" t="n"/>
      <c r="N1055" s="18">
        <f>IF(COUNTA(A1055,C1055:H1055,L1055)=0,"",IF(NOT(ISNUMBER(A1055)),"날짜를 확인하세요",IF(A1055&gt;TODAY(),"오늘 이후 날짜예요",IF(COUNTIF($A$6:$A$1505,A1055)&gt;1,"같은 날짜가 또 있어요",IF(COUNT(C1055:H1055)&lt;COUNTA(C1055:H1055),"금액에 글자가 있어요",IF(COUNTA(C1055:H1055)=0,"금액이 비었어요",IF(COUNTIF(C1055:H1055,"&lt;0")&gt;0,"금액이 0보다 작아요",IF(AND(L1055&lt;&gt;"",OR(NOT(ISNUMBER(L1055)),L1055&lt;0,L1055&lt;&gt;INT(N(L1055)))),"손님 수를 확인하세요",""))))))))</f>
        <v/>
      </c>
      <c r="P1055">
        <f>IF(I1055="","",WEEKDAY(A1055,2))</f>
        <v/>
      </c>
      <c r="Q1055" s="19">
        <f>IF(I1055="","",A1055-WEEKDAY(A1055,3))</f>
        <v/>
      </c>
    </row>
    <row r="1056">
      <c r="A1056" s="12" t="n"/>
      <c r="B1056" s="13">
        <f>IF(ISNUMBER(A1056),CHOOSE(WEEKDAY(A1056),"일","월","화","수","목","금","토"),"")</f>
        <v/>
      </c>
      <c r="C1056" s="14" t="n"/>
      <c r="D1056" s="14" t="n"/>
      <c r="E1056" s="14" t="n"/>
      <c r="F1056" s="14" t="n"/>
      <c r="G1056" s="14" t="n"/>
      <c r="H1056" s="14" t="n"/>
      <c r="I1056" s="15">
        <f>IF(OR(A1056="",NOT(N1056="")),"",SUM(C1056:H1056))</f>
        <v/>
      </c>
      <c r="J1056" s="16">
        <f>IF(I1056="","",SUM(C1056:E1056))</f>
        <v/>
      </c>
      <c r="K1056" s="16">
        <f>IF(I1056="","",SUM(F1056:H1056))</f>
        <v/>
      </c>
      <c r="L1056" s="14" t="n"/>
      <c r="M1056" s="17" t="n"/>
      <c r="N1056" s="18">
        <f>IF(COUNTA(A1056,C1056:H1056,L1056)=0,"",IF(NOT(ISNUMBER(A1056)),"날짜를 확인하세요",IF(A1056&gt;TODAY(),"오늘 이후 날짜예요",IF(COUNTIF($A$6:$A$1505,A1056)&gt;1,"같은 날짜가 또 있어요",IF(COUNT(C1056:H1056)&lt;COUNTA(C1056:H1056),"금액에 글자가 있어요",IF(COUNTA(C1056:H1056)=0,"금액이 비었어요",IF(COUNTIF(C1056:H1056,"&lt;0")&gt;0,"금액이 0보다 작아요",IF(AND(L1056&lt;&gt;"",OR(NOT(ISNUMBER(L1056)),L1056&lt;0,L1056&lt;&gt;INT(N(L1056)))),"손님 수를 확인하세요",""))))))))</f>
        <v/>
      </c>
      <c r="P1056">
        <f>IF(I1056="","",WEEKDAY(A1056,2))</f>
        <v/>
      </c>
      <c r="Q1056" s="19">
        <f>IF(I1056="","",A1056-WEEKDAY(A1056,3))</f>
        <v/>
      </c>
    </row>
    <row r="1057">
      <c r="A1057" s="12" t="n"/>
      <c r="B1057" s="13">
        <f>IF(ISNUMBER(A1057),CHOOSE(WEEKDAY(A1057),"일","월","화","수","목","금","토"),"")</f>
        <v/>
      </c>
      <c r="C1057" s="14" t="n"/>
      <c r="D1057" s="14" t="n"/>
      <c r="E1057" s="14" t="n"/>
      <c r="F1057" s="14" t="n"/>
      <c r="G1057" s="14" t="n"/>
      <c r="H1057" s="14" t="n"/>
      <c r="I1057" s="15">
        <f>IF(OR(A1057="",NOT(N1057="")),"",SUM(C1057:H1057))</f>
        <v/>
      </c>
      <c r="J1057" s="16">
        <f>IF(I1057="","",SUM(C1057:E1057))</f>
        <v/>
      </c>
      <c r="K1057" s="16">
        <f>IF(I1057="","",SUM(F1057:H1057))</f>
        <v/>
      </c>
      <c r="L1057" s="14" t="n"/>
      <c r="M1057" s="17" t="n"/>
      <c r="N1057" s="18">
        <f>IF(COUNTA(A1057,C1057:H1057,L1057)=0,"",IF(NOT(ISNUMBER(A1057)),"날짜를 확인하세요",IF(A1057&gt;TODAY(),"오늘 이후 날짜예요",IF(COUNTIF($A$6:$A$1505,A1057)&gt;1,"같은 날짜가 또 있어요",IF(COUNT(C1057:H1057)&lt;COUNTA(C1057:H1057),"금액에 글자가 있어요",IF(COUNTA(C1057:H1057)=0,"금액이 비었어요",IF(COUNTIF(C1057:H1057,"&lt;0")&gt;0,"금액이 0보다 작아요",IF(AND(L1057&lt;&gt;"",OR(NOT(ISNUMBER(L1057)),L1057&lt;0,L1057&lt;&gt;INT(N(L1057)))),"손님 수를 확인하세요",""))))))))</f>
        <v/>
      </c>
      <c r="P1057">
        <f>IF(I1057="","",WEEKDAY(A1057,2))</f>
        <v/>
      </c>
      <c r="Q1057" s="19">
        <f>IF(I1057="","",A1057-WEEKDAY(A1057,3))</f>
        <v/>
      </c>
    </row>
    <row r="1058">
      <c r="A1058" s="12" t="n"/>
      <c r="B1058" s="13">
        <f>IF(ISNUMBER(A1058),CHOOSE(WEEKDAY(A1058),"일","월","화","수","목","금","토"),"")</f>
        <v/>
      </c>
      <c r="C1058" s="14" t="n"/>
      <c r="D1058" s="14" t="n"/>
      <c r="E1058" s="14" t="n"/>
      <c r="F1058" s="14" t="n"/>
      <c r="G1058" s="14" t="n"/>
      <c r="H1058" s="14" t="n"/>
      <c r="I1058" s="15">
        <f>IF(OR(A1058="",NOT(N1058="")),"",SUM(C1058:H1058))</f>
        <v/>
      </c>
      <c r="J1058" s="16">
        <f>IF(I1058="","",SUM(C1058:E1058))</f>
        <v/>
      </c>
      <c r="K1058" s="16">
        <f>IF(I1058="","",SUM(F1058:H1058))</f>
        <v/>
      </c>
      <c r="L1058" s="14" t="n"/>
      <c r="M1058" s="17" t="n"/>
      <c r="N1058" s="18">
        <f>IF(COUNTA(A1058,C1058:H1058,L1058)=0,"",IF(NOT(ISNUMBER(A1058)),"날짜를 확인하세요",IF(A1058&gt;TODAY(),"오늘 이후 날짜예요",IF(COUNTIF($A$6:$A$1505,A1058)&gt;1,"같은 날짜가 또 있어요",IF(COUNT(C1058:H1058)&lt;COUNTA(C1058:H1058),"금액에 글자가 있어요",IF(COUNTA(C1058:H1058)=0,"금액이 비었어요",IF(COUNTIF(C1058:H1058,"&lt;0")&gt;0,"금액이 0보다 작아요",IF(AND(L1058&lt;&gt;"",OR(NOT(ISNUMBER(L1058)),L1058&lt;0,L1058&lt;&gt;INT(N(L1058)))),"손님 수를 확인하세요",""))))))))</f>
        <v/>
      </c>
      <c r="P1058">
        <f>IF(I1058="","",WEEKDAY(A1058,2))</f>
        <v/>
      </c>
      <c r="Q1058" s="19">
        <f>IF(I1058="","",A1058-WEEKDAY(A1058,3))</f>
        <v/>
      </c>
    </row>
    <row r="1059">
      <c r="A1059" s="12" t="n"/>
      <c r="B1059" s="13">
        <f>IF(ISNUMBER(A1059),CHOOSE(WEEKDAY(A1059),"일","월","화","수","목","금","토"),"")</f>
        <v/>
      </c>
      <c r="C1059" s="14" t="n"/>
      <c r="D1059" s="14" t="n"/>
      <c r="E1059" s="14" t="n"/>
      <c r="F1059" s="14" t="n"/>
      <c r="G1059" s="14" t="n"/>
      <c r="H1059" s="14" t="n"/>
      <c r="I1059" s="15">
        <f>IF(OR(A1059="",NOT(N1059="")),"",SUM(C1059:H1059))</f>
        <v/>
      </c>
      <c r="J1059" s="16">
        <f>IF(I1059="","",SUM(C1059:E1059))</f>
        <v/>
      </c>
      <c r="K1059" s="16">
        <f>IF(I1059="","",SUM(F1059:H1059))</f>
        <v/>
      </c>
      <c r="L1059" s="14" t="n"/>
      <c r="M1059" s="17" t="n"/>
      <c r="N1059" s="18">
        <f>IF(COUNTA(A1059,C1059:H1059,L1059)=0,"",IF(NOT(ISNUMBER(A1059)),"날짜를 확인하세요",IF(A1059&gt;TODAY(),"오늘 이후 날짜예요",IF(COUNTIF($A$6:$A$1505,A1059)&gt;1,"같은 날짜가 또 있어요",IF(COUNT(C1059:H1059)&lt;COUNTA(C1059:H1059),"금액에 글자가 있어요",IF(COUNTA(C1059:H1059)=0,"금액이 비었어요",IF(COUNTIF(C1059:H1059,"&lt;0")&gt;0,"금액이 0보다 작아요",IF(AND(L1059&lt;&gt;"",OR(NOT(ISNUMBER(L1059)),L1059&lt;0,L1059&lt;&gt;INT(N(L1059)))),"손님 수를 확인하세요",""))))))))</f>
        <v/>
      </c>
      <c r="P1059">
        <f>IF(I1059="","",WEEKDAY(A1059,2))</f>
        <v/>
      </c>
      <c r="Q1059" s="19">
        <f>IF(I1059="","",A1059-WEEKDAY(A1059,3))</f>
        <v/>
      </c>
    </row>
    <row r="1060">
      <c r="A1060" s="12" t="n"/>
      <c r="B1060" s="13">
        <f>IF(ISNUMBER(A1060),CHOOSE(WEEKDAY(A1060),"일","월","화","수","목","금","토"),"")</f>
        <v/>
      </c>
      <c r="C1060" s="14" t="n"/>
      <c r="D1060" s="14" t="n"/>
      <c r="E1060" s="14" t="n"/>
      <c r="F1060" s="14" t="n"/>
      <c r="G1060" s="14" t="n"/>
      <c r="H1060" s="14" t="n"/>
      <c r="I1060" s="15">
        <f>IF(OR(A1060="",NOT(N1060="")),"",SUM(C1060:H1060))</f>
        <v/>
      </c>
      <c r="J1060" s="16">
        <f>IF(I1060="","",SUM(C1060:E1060))</f>
        <v/>
      </c>
      <c r="K1060" s="16">
        <f>IF(I1060="","",SUM(F1060:H1060))</f>
        <v/>
      </c>
      <c r="L1060" s="14" t="n"/>
      <c r="M1060" s="17" t="n"/>
      <c r="N1060" s="18">
        <f>IF(COUNTA(A1060,C1060:H1060,L1060)=0,"",IF(NOT(ISNUMBER(A1060)),"날짜를 확인하세요",IF(A1060&gt;TODAY(),"오늘 이후 날짜예요",IF(COUNTIF($A$6:$A$1505,A1060)&gt;1,"같은 날짜가 또 있어요",IF(COUNT(C1060:H1060)&lt;COUNTA(C1060:H1060),"금액에 글자가 있어요",IF(COUNTA(C1060:H1060)=0,"금액이 비었어요",IF(COUNTIF(C1060:H1060,"&lt;0")&gt;0,"금액이 0보다 작아요",IF(AND(L1060&lt;&gt;"",OR(NOT(ISNUMBER(L1060)),L1060&lt;0,L1060&lt;&gt;INT(N(L1060)))),"손님 수를 확인하세요",""))))))))</f>
        <v/>
      </c>
      <c r="P1060">
        <f>IF(I1060="","",WEEKDAY(A1060,2))</f>
        <v/>
      </c>
      <c r="Q1060" s="19">
        <f>IF(I1060="","",A1060-WEEKDAY(A1060,3))</f>
        <v/>
      </c>
    </row>
    <row r="1061">
      <c r="A1061" s="12" t="n"/>
      <c r="B1061" s="13">
        <f>IF(ISNUMBER(A1061),CHOOSE(WEEKDAY(A1061),"일","월","화","수","목","금","토"),"")</f>
        <v/>
      </c>
      <c r="C1061" s="14" t="n"/>
      <c r="D1061" s="14" t="n"/>
      <c r="E1061" s="14" t="n"/>
      <c r="F1061" s="14" t="n"/>
      <c r="G1061" s="14" t="n"/>
      <c r="H1061" s="14" t="n"/>
      <c r="I1061" s="15">
        <f>IF(OR(A1061="",NOT(N1061="")),"",SUM(C1061:H1061))</f>
        <v/>
      </c>
      <c r="J1061" s="16">
        <f>IF(I1061="","",SUM(C1061:E1061))</f>
        <v/>
      </c>
      <c r="K1061" s="16">
        <f>IF(I1061="","",SUM(F1061:H1061))</f>
        <v/>
      </c>
      <c r="L1061" s="14" t="n"/>
      <c r="M1061" s="17" t="n"/>
      <c r="N1061" s="18">
        <f>IF(COUNTA(A1061,C1061:H1061,L1061)=0,"",IF(NOT(ISNUMBER(A1061)),"날짜를 확인하세요",IF(A1061&gt;TODAY(),"오늘 이후 날짜예요",IF(COUNTIF($A$6:$A$1505,A1061)&gt;1,"같은 날짜가 또 있어요",IF(COUNT(C1061:H1061)&lt;COUNTA(C1061:H1061),"금액에 글자가 있어요",IF(COUNTA(C1061:H1061)=0,"금액이 비었어요",IF(COUNTIF(C1061:H1061,"&lt;0")&gt;0,"금액이 0보다 작아요",IF(AND(L1061&lt;&gt;"",OR(NOT(ISNUMBER(L1061)),L1061&lt;0,L1061&lt;&gt;INT(N(L1061)))),"손님 수를 확인하세요",""))))))))</f>
        <v/>
      </c>
      <c r="P1061">
        <f>IF(I1061="","",WEEKDAY(A1061,2))</f>
        <v/>
      </c>
      <c r="Q1061" s="19">
        <f>IF(I1061="","",A1061-WEEKDAY(A1061,3))</f>
        <v/>
      </c>
    </row>
    <row r="1062">
      <c r="A1062" s="12" t="n"/>
      <c r="B1062" s="13">
        <f>IF(ISNUMBER(A1062),CHOOSE(WEEKDAY(A1062),"일","월","화","수","목","금","토"),"")</f>
        <v/>
      </c>
      <c r="C1062" s="14" t="n"/>
      <c r="D1062" s="14" t="n"/>
      <c r="E1062" s="14" t="n"/>
      <c r="F1062" s="14" t="n"/>
      <c r="G1062" s="14" t="n"/>
      <c r="H1062" s="14" t="n"/>
      <c r="I1062" s="15">
        <f>IF(OR(A1062="",NOT(N1062="")),"",SUM(C1062:H1062))</f>
        <v/>
      </c>
      <c r="J1062" s="16">
        <f>IF(I1062="","",SUM(C1062:E1062))</f>
        <v/>
      </c>
      <c r="K1062" s="16">
        <f>IF(I1062="","",SUM(F1062:H1062))</f>
        <v/>
      </c>
      <c r="L1062" s="14" t="n"/>
      <c r="M1062" s="17" t="n"/>
      <c r="N1062" s="18">
        <f>IF(COUNTA(A1062,C1062:H1062,L1062)=0,"",IF(NOT(ISNUMBER(A1062)),"날짜를 확인하세요",IF(A1062&gt;TODAY(),"오늘 이후 날짜예요",IF(COUNTIF($A$6:$A$1505,A1062)&gt;1,"같은 날짜가 또 있어요",IF(COUNT(C1062:H1062)&lt;COUNTA(C1062:H1062),"금액에 글자가 있어요",IF(COUNTA(C1062:H1062)=0,"금액이 비었어요",IF(COUNTIF(C1062:H1062,"&lt;0")&gt;0,"금액이 0보다 작아요",IF(AND(L1062&lt;&gt;"",OR(NOT(ISNUMBER(L1062)),L1062&lt;0,L1062&lt;&gt;INT(N(L1062)))),"손님 수를 확인하세요",""))))))))</f>
        <v/>
      </c>
      <c r="P1062">
        <f>IF(I1062="","",WEEKDAY(A1062,2))</f>
        <v/>
      </c>
      <c r="Q1062" s="19">
        <f>IF(I1062="","",A1062-WEEKDAY(A1062,3))</f>
        <v/>
      </c>
    </row>
    <row r="1063">
      <c r="A1063" s="12" t="n"/>
      <c r="B1063" s="13">
        <f>IF(ISNUMBER(A1063),CHOOSE(WEEKDAY(A1063),"일","월","화","수","목","금","토"),"")</f>
        <v/>
      </c>
      <c r="C1063" s="14" t="n"/>
      <c r="D1063" s="14" t="n"/>
      <c r="E1063" s="14" t="n"/>
      <c r="F1063" s="14" t="n"/>
      <c r="G1063" s="14" t="n"/>
      <c r="H1063" s="14" t="n"/>
      <c r="I1063" s="15">
        <f>IF(OR(A1063="",NOT(N1063="")),"",SUM(C1063:H1063))</f>
        <v/>
      </c>
      <c r="J1063" s="16">
        <f>IF(I1063="","",SUM(C1063:E1063))</f>
        <v/>
      </c>
      <c r="K1063" s="16">
        <f>IF(I1063="","",SUM(F1063:H1063))</f>
        <v/>
      </c>
      <c r="L1063" s="14" t="n"/>
      <c r="M1063" s="17" t="n"/>
      <c r="N1063" s="18">
        <f>IF(COUNTA(A1063,C1063:H1063,L1063)=0,"",IF(NOT(ISNUMBER(A1063)),"날짜를 확인하세요",IF(A1063&gt;TODAY(),"오늘 이후 날짜예요",IF(COUNTIF($A$6:$A$1505,A1063)&gt;1,"같은 날짜가 또 있어요",IF(COUNT(C1063:H1063)&lt;COUNTA(C1063:H1063),"금액에 글자가 있어요",IF(COUNTA(C1063:H1063)=0,"금액이 비었어요",IF(COUNTIF(C1063:H1063,"&lt;0")&gt;0,"금액이 0보다 작아요",IF(AND(L1063&lt;&gt;"",OR(NOT(ISNUMBER(L1063)),L1063&lt;0,L1063&lt;&gt;INT(N(L1063)))),"손님 수를 확인하세요",""))))))))</f>
        <v/>
      </c>
      <c r="P1063">
        <f>IF(I1063="","",WEEKDAY(A1063,2))</f>
        <v/>
      </c>
      <c r="Q1063" s="19">
        <f>IF(I1063="","",A1063-WEEKDAY(A1063,3))</f>
        <v/>
      </c>
    </row>
    <row r="1064">
      <c r="A1064" s="12" t="n"/>
      <c r="B1064" s="13">
        <f>IF(ISNUMBER(A1064),CHOOSE(WEEKDAY(A1064),"일","월","화","수","목","금","토"),"")</f>
        <v/>
      </c>
      <c r="C1064" s="14" t="n"/>
      <c r="D1064" s="14" t="n"/>
      <c r="E1064" s="14" t="n"/>
      <c r="F1064" s="14" t="n"/>
      <c r="G1064" s="14" t="n"/>
      <c r="H1064" s="14" t="n"/>
      <c r="I1064" s="15">
        <f>IF(OR(A1064="",NOT(N1064="")),"",SUM(C1064:H1064))</f>
        <v/>
      </c>
      <c r="J1064" s="16">
        <f>IF(I1064="","",SUM(C1064:E1064))</f>
        <v/>
      </c>
      <c r="K1064" s="16">
        <f>IF(I1064="","",SUM(F1064:H1064))</f>
        <v/>
      </c>
      <c r="L1064" s="14" t="n"/>
      <c r="M1064" s="17" t="n"/>
      <c r="N1064" s="18">
        <f>IF(COUNTA(A1064,C1064:H1064,L1064)=0,"",IF(NOT(ISNUMBER(A1064)),"날짜를 확인하세요",IF(A1064&gt;TODAY(),"오늘 이후 날짜예요",IF(COUNTIF($A$6:$A$1505,A1064)&gt;1,"같은 날짜가 또 있어요",IF(COUNT(C1064:H1064)&lt;COUNTA(C1064:H1064),"금액에 글자가 있어요",IF(COUNTA(C1064:H1064)=0,"금액이 비었어요",IF(COUNTIF(C1064:H1064,"&lt;0")&gt;0,"금액이 0보다 작아요",IF(AND(L1064&lt;&gt;"",OR(NOT(ISNUMBER(L1064)),L1064&lt;0,L1064&lt;&gt;INT(N(L1064)))),"손님 수를 확인하세요",""))))))))</f>
        <v/>
      </c>
      <c r="P1064">
        <f>IF(I1064="","",WEEKDAY(A1064,2))</f>
        <v/>
      </c>
      <c r="Q1064" s="19">
        <f>IF(I1064="","",A1064-WEEKDAY(A1064,3))</f>
        <v/>
      </c>
    </row>
    <row r="1065">
      <c r="A1065" s="12" t="n"/>
      <c r="B1065" s="13">
        <f>IF(ISNUMBER(A1065),CHOOSE(WEEKDAY(A1065),"일","월","화","수","목","금","토"),"")</f>
        <v/>
      </c>
      <c r="C1065" s="14" t="n"/>
      <c r="D1065" s="14" t="n"/>
      <c r="E1065" s="14" t="n"/>
      <c r="F1065" s="14" t="n"/>
      <c r="G1065" s="14" t="n"/>
      <c r="H1065" s="14" t="n"/>
      <c r="I1065" s="15">
        <f>IF(OR(A1065="",NOT(N1065="")),"",SUM(C1065:H1065))</f>
        <v/>
      </c>
      <c r="J1065" s="16">
        <f>IF(I1065="","",SUM(C1065:E1065))</f>
        <v/>
      </c>
      <c r="K1065" s="16">
        <f>IF(I1065="","",SUM(F1065:H1065))</f>
        <v/>
      </c>
      <c r="L1065" s="14" t="n"/>
      <c r="M1065" s="17" t="n"/>
      <c r="N1065" s="18">
        <f>IF(COUNTA(A1065,C1065:H1065,L1065)=0,"",IF(NOT(ISNUMBER(A1065)),"날짜를 확인하세요",IF(A1065&gt;TODAY(),"오늘 이후 날짜예요",IF(COUNTIF($A$6:$A$1505,A1065)&gt;1,"같은 날짜가 또 있어요",IF(COUNT(C1065:H1065)&lt;COUNTA(C1065:H1065),"금액에 글자가 있어요",IF(COUNTA(C1065:H1065)=0,"금액이 비었어요",IF(COUNTIF(C1065:H1065,"&lt;0")&gt;0,"금액이 0보다 작아요",IF(AND(L1065&lt;&gt;"",OR(NOT(ISNUMBER(L1065)),L1065&lt;0,L1065&lt;&gt;INT(N(L1065)))),"손님 수를 확인하세요",""))))))))</f>
        <v/>
      </c>
      <c r="P1065">
        <f>IF(I1065="","",WEEKDAY(A1065,2))</f>
        <v/>
      </c>
      <c r="Q1065" s="19">
        <f>IF(I1065="","",A1065-WEEKDAY(A1065,3))</f>
        <v/>
      </c>
    </row>
    <row r="1066">
      <c r="A1066" s="12" t="n"/>
      <c r="B1066" s="13">
        <f>IF(ISNUMBER(A1066),CHOOSE(WEEKDAY(A1066),"일","월","화","수","목","금","토"),"")</f>
        <v/>
      </c>
      <c r="C1066" s="14" t="n"/>
      <c r="D1066" s="14" t="n"/>
      <c r="E1066" s="14" t="n"/>
      <c r="F1066" s="14" t="n"/>
      <c r="G1066" s="14" t="n"/>
      <c r="H1066" s="14" t="n"/>
      <c r="I1066" s="15">
        <f>IF(OR(A1066="",NOT(N1066="")),"",SUM(C1066:H1066))</f>
        <v/>
      </c>
      <c r="J1066" s="16">
        <f>IF(I1066="","",SUM(C1066:E1066))</f>
        <v/>
      </c>
      <c r="K1066" s="16">
        <f>IF(I1066="","",SUM(F1066:H1066))</f>
        <v/>
      </c>
      <c r="L1066" s="14" t="n"/>
      <c r="M1066" s="17" t="n"/>
      <c r="N1066" s="18">
        <f>IF(COUNTA(A1066,C1066:H1066,L1066)=0,"",IF(NOT(ISNUMBER(A1066)),"날짜를 확인하세요",IF(A1066&gt;TODAY(),"오늘 이후 날짜예요",IF(COUNTIF($A$6:$A$1505,A1066)&gt;1,"같은 날짜가 또 있어요",IF(COUNT(C1066:H1066)&lt;COUNTA(C1066:H1066),"금액에 글자가 있어요",IF(COUNTA(C1066:H1066)=0,"금액이 비었어요",IF(COUNTIF(C1066:H1066,"&lt;0")&gt;0,"금액이 0보다 작아요",IF(AND(L1066&lt;&gt;"",OR(NOT(ISNUMBER(L1066)),L1066&lt;0,L1066&lt;&gt;INT(N(L1066)))),"손님 수를 확인하세요",""))))))))</f>
        <v/>
      </c>
      <c r="P1066">
        <f>IF(I1066="","",WEEKDAY(A1066,2))</f>
        <v/>
      </c>
      <c r="Q1066" s="19">
        <f>IF(I1066="","",A1066-WEEKDAY(A1066,3))</f>
        <v/>
      </c>
    </row>
    <row r="1067">
      <c r="A1067" s="12" t="n"/>
      <c r="B1067" s="13">
        <f>IF(ISNUMBER(A1067),CHOOSE(WEEKDAY(A1067),"일","월","화","수","목","금","토"),"")</f>
        <v/>
      </c>
      <c r="C1067" s="14" t="n"/>
      <c r="D1067" s="14" t="n"/>
      <c r="E1067" s="14" t="n"/>
      <c r="F1067" s="14" t="n"/>
      <c r="G1067" s="14" t="n"/>
      <c r="H1067" s="14" t="n"/>
      <c r="I1067" s="15">
        <f>IF(OR(A1067="",NOT(N1067="")),"",SUM(C1067:H1067))</f>
        <v/>
      </c>
      <c r="J1067" s="16">
        <f>IF(I1067="","",SUM(C1067:E1067))</f>
        <v/>
      </c>
      <c r="K1067" s="16">
        <f>IF(I1067="","",SUM(F1067:H1067))</f>
        <v/>
      </c>
      <c r="L1067" s="14" t="n"/>
      <c r="M1067" s="17" t="n"/>
      <c r="N1067" s="18">
        <f>IF(COUNTA(A1067,C1067:H1067,L1067)=0,"",IF(NOT(ISNUMBER(A1067)),"날짜를 확인하세요",IF(A1067&gt;TODAY(),"오늘 이후 날짜예요",IF(COUNTIF($A$6:$A$1505,A1067)&gt;1,"같은 날짜가 또 있어요",IF(COUNT(C1067:H1067)&lt;COUNTA(C1067:H1067),"금액에 글자가 있어요",IF(COUNTA(C1067:H1067)=0,"금액이 비었어요",IF(COUNTIF(C1067:H1067,"&lt;0")&gt;0,"금액이 0보다 작아요",IF(AND(L1067&lt;&gt;"",OR(NOT(ISNUMBER(L1067)),L1067&lt;0,L1067&lt;&gt;INT(N(L1067)))),"손님 수를 확인하세요",""))))))))</f>
        <v/>
      </c>
      <c r="P1067">
        <f>IF(I1067="","",WEEKDAY(A1067,2))</f>
        <v/>
      </c>
      <c r="Q1067" s="19">
        <f>IF(I1067="","",A1067-WEEKDAY(A1067,3))</f>
        <v/>
      </c>
    </row>
    <row r="1068">
      <c r="A1068" s="12" t="n"/>
      <c r="B1068" s="13">
        <f>IF(ISNUMBER(A1068),CHOOSE(WEEKDAY(A1068),"일","월","화","수","목","금","토"),"")</f>
        <v/>
      </c>
      <c r="C1068" s="14" t="n"/>
      <c r="D1068" s="14" t="n"/>
      <c r="E1068" s="14" t="n"/>
      <c r="F1068" s="14" t="n"/>
      <c r="G1068" s="14" t="n"/>
      <c r="H1068" s="14" t="n"/>
      <c r="I1068" s="15">
        <f>IF(OR(A1068="",NOT(N1068="")),"",SUM(C1068:H1068))</f>
        <v/>
      </c>
      <c r="J1068" s="16">
        <f>IF(I1068="","",SUM(C1068:E1068))</f>
        <v/>
      </c>
      <c r="K1068" s="16">
        <f>IF(I1068="","",SUM(F1068:H1068))</f>
        <v/>
      </c>
      <c r="L1068" s="14" t="n"/>
      <c r="M1068" s="17" t="n"/>
      <c r="N1068" s="18">
        <f>IF(COUNTA(A1068,C1068:H1068,L1068)=0,"",IF(NOT(ISNUMBER(A1068)),"날짜를 확인하세요",IF(A1068&gt;TODAY(),"오늘 이후 날짜예요",IF(COUNTIF($A$6:$A$1505,A1068)&gt;1,"같은 날짜가 또 있어요",IF(COUNT(C1068:H1068)&lt;COUNTA(C1068:H1068),"금액에 글자가 있어요",IF(COUNTA(C1068:H1068)=0,"금액이 비었어요",IF(COUNTIF(C1068:H1068,"&lt;0")&gt;0,"금액이 0보다 작아요",IF(AND(L1068&lt;&gt;"",OR(NOT(ISNUMBER(L1068)),L1068&lt;0,L1068&lt;&gt;INT(N(L1068)))),"손님 수를 확인하세요",""))))))))</f>
        <v/>
      </c>
      <c r="P1068">
        <f>IF(I1068="","",WEEKDAY(A1068,2))</f>
        <v/>
      </c>
      <c r="Q1068" s="19">
        <f>IF(I1068="","",A1068-WEEKDAY(A1068,3))</f>
        <v/>
      </c>
    </row>
    <row r="1069">
      <c r="A1069" s="12" t="n"/>
      <c r="B1069" s="13">
        <f>IF(ISNUMBER(A1069),CHOOSE(WEEKDAY(A1069),"일","월","화","수","목","금","토"),"")</f>
        <v/>
      </c>
      <c r="C1069" s="14" t="n"/>
      <c r="D1069" s="14" t="n"/>
      <c r="E1069" s="14" t="n"/>
      <c r="F1069" s="14" t="n"/>
      <c r="G1069" s="14" t="n"/>
      <c r="H1069" s="14" t="n"/>
      <c r="I1069" s="15">
        <f>IF(OR(A1069="",NOT(N1069="")),"",SUM(C1069:H1069))</f>
        <v/>
      </c>
      <c r="J1069" s="16">
        <f>IF(I1069="","",SUM(C1069:E1069))</f>
        <v/>
      </c>
      <c r="K1069" s="16">
        <f>IF(I1069="","",SUM(F1069:H1069))</f>
        <v/>
      </c>
      <c r="L1069" s="14" t="n"/>
      <c r="M1069" s="17" t="n"/>
      <c r="N1069" s="18">
        <f>IF(COUNTA(A1069,C1069:H1069,L1069)=0,"",IF(NOT(ISNUMBER(A1069)),"날짜를 확인하세요",IF(A1069&gt;TODAY(),"오늘 이후 날짜예요",IF(COUNTIF($A$6:$A$1505,A1069)&gt;1,"같은 날짜가 또 있어요",IF(COUNT(C1069:H1069)&lt;COUNTA(C1069:H1069),"금액에 글자가 있어요",IF(COUNTA(C1069:H1069)=0,"금액이 비었어요",IF(COUNTIF(C1069:H1069,"&lt;0")&gt;0,"금액이 0보다 작아요",IF(AND(L1069&lt;&gt;"",OR(NOT(ISNUMBER(L1069)),L1069&lt;0,L1069&lt;&gt;INT(N(L1069)))),"손님 수를 확인하세요",""))))))))</f>
        <v/>
      </c>
      <c r="P1069">
        <f>IF(I1069="","",WEEKDAY(A1069,2))</f>
        <v/>
      </c>
      <c r="Q1069" s="19">
        <f>IF(I1069="","",A1069-WEEKDAY(A1069,3))</f>
        <v/>
      </c>
    </row>
    <row r="1070">
      <c r="A1070" s="12" t="n"/>
      <c r="B1070" s="13">
        <f>IF(ISNUMBER(A1070),CHOOSE(WEEKDAY(A1070),"일","월","화","수","목","금","토"),"")</f>
        <v/>
      </c>
      <c r="C1070" s="14" t="n"/>
      <c r="D1070" s="14" t="n"/>
      <c r="E1070" s="14" t="n"/>
      <c r="F1070" s="14" t="n"/>
      <c r="G1070" s="14" t="n"/>
      <c r="H1070" s="14" t="n"/>
      <c r="I1070" s="15">
        <f>IF(OR(A1070="",NOT(N1070="")),"",SUM(C1070:H1070))</f>
        <v/>
      </c>
      <c r="J1070" s="16">
        <f>IF(I1070="","",SUM(C1070:E1070))</f>
        <v/>
      </c>
      <c r="K1070" s="16">
        <f>IF(I1070="","",SUM(F1070:H1070))</f>
        <v/>
      </c>
      <c r="L1070" s="14" t="n"/>
      <c r="M1070" s="17" t="n"/>
      <c r="N1070" s="18">
        <f>IF(COUNTA(A1070,C1070:H1070,L1070)=0,"",IF(NOT(ISNUMBER(A1070)),"날짜를 확인하세요",IF(A1070&gt;TODAY(),"오늘 이후 날짜예요",IF(COUNTIF($A$6:$A$1505,A1070)&gt;1,"같은 날짜가 또 있어요",IF(COUNT(C1070:H1070)&lt;COUNTA(C1070:H1070),"금액에 글자가 있어요",IF(COUNTA(C1070:H1070)=0,"금액이 비었어요",IF(COUNTIF(C1070:H1070,"&lt;0")&gt;0,"금액이 0보다 작아요",IF(AND(L1070&lt;&gt;"",OR(NOT(ISNUMBER(L1070)),L1070&lt;0,L1070&lt;&gt;INT(N(L1070)))),"손님 수를 확인하세요",""))))))))</f>
        <v/>
      </c>
      <c r="P1070">
        <f>IF(I1070="","",WEEKDAY(A1070,2))</f>
        <v/>
      </c>
      <c r="Q1070" s="19">
        <f>IF(I1070="","",A1070-WEEKDAY(A1070,3))</f>
        <v/>
      </c>
    </row>
    <row r="1071">
      <c r="A1071" s="12" t="n"/>
      <c r="B1071" s="13">
        <f>IF(ISNUMBER(A1071),CHOOSE(WEEKDAY(A1071),"일","월","화","수","목","금","토"),"")</f>
        <v/>
      </c>
      <c r="C1071" s="14" t="n"/>
      <c r="D1071" s="14" t="n"/>
      <c r="E1071" s="14" t="n"/>
      <c r="F1071" s="14" t="n"/>
      <c r="G1071" s="14" t="n"/>
      <c r="H1071" s="14" t="n"/>
      <c r="I1071" s="15">
        <f>IF(OR(A1071="",NOT(N1071="")),"",SUM(C1071:H1071))</f>
        <v/>
      </c>
      <c r="J1071" s="16">
        <f>IF(I1071="","",SUM(C1071:E1071))</f>
        <v/>
      </c>
      <c r="K1071" s="16">
        <f>IF(I1071="","",SUM(F1071:H1071))</f>
        <v/>
      </c>
      <c r="L1071" s="14" t="n"/>
      <c r="M1071" s="17" t="n"/>
      <c r="N1071" s="18">
        <f>IF(COUNTA(A1071,C1071:H1071,L1071)=0,"",IF(NOT(ISNUMBER(A1071)),"날짜를 확인하세요",IF(A1071&gt;TODAY(),"오늘 이후 날짜예요",IF(COUNTIF($A$6:$A$1505,A1071)&gt;1,"같은 날짜가 또 있어요",IF(COUNT(C1071:H1071)&lt;COUNTA(C1071:H1071),"금액에 글자가 있어요",IF(COUNTA(C1071:H1071)=0,"금액이 비었어요",IF(COUNTIF(C1071:H1071,"&lt;0")&gt;0,"금액이 0보다 작아요",IF(AND(L1071&lt;&gt;"",OR(NOT(ISNUMBER(L1071)),L1071&lt;0,L1071&lt;&gt;INT(N(L1071)))),"손님 수를 확인하세요",""))))))))</f>
        <v/>
      </c>
      <c r="P1071">
        <f>IF(I1071="","",WEEKDAY(A1071,2))</f>
        <v/>
      </c>
      <c r="Q1071" s="19">
        <f>IF(I1071="","",A1071-WEEKDAY(A1071,3))</f>
        <v/>
      </c>
    </row>
    <row r="1072">
      <c r="A1072" s="12" t="n"/>
      <c r="B1072" s="13">
        <f>IF(ISNUMBER(A1072),CHOOSE(WEEKDAY(A1072),"일","월","화","수","목","금","토"),"")</f>
        <v/>
      </c>
      <c r="C1072" s="14" t="n"/>
      <c r="D1072" s="14" t="n"/>
      <c r="E1072" s="14" t="n"/>
      <c r="F1072" s="14" t="n"/>
      <c r="G1072" s="14" t="n"/>
      <c r="H1072" s="14" t="n"/>
      <c r="I1072" s="15">
        <f>IF(OR(A1072="",NOT(N1072="")),"",SUM(C1072:H1072))</f>
        <v/>
      </c>
      <c r="J1072" s="16">
        <f>IF(I1072="","",SUM(C1072:E1072))</f>
        <v/>
      </c>
      <c r="K1072" s="16">
        <f>IF(I1072="","",SUM(F1072:H1072))</f>
        <v/>
      </c>
      <c r="L1072" s="14" t="n"/>
      <c r="M1072" s="17" t="n"/>
      <c r="N1072" s="18">
        <f>IF(COUNTA(A1072,C1072:H1072,L1072)=0,"",IF(NOT(ISNUMBER(A1072)),"날짜를 확인하세요",IF(A1072&gt;TODAY(),"오늘 이후 날짜예요",IF(COUNTIF($A$6:$A$1505,A1072)&gt;1,"같은 날짜가 또 있어요",IF(COUNT(C1072:H1072)&lt;COUNTA(C1072:H1072),"금액에 글자가 있어요",IF(COUNTA(C1072:H1072)=0,"금액이 비었어요",IF(COUNTIF(C1072:H1072,"&lt;0")&gt;0,"금액이 0보다 작아요",IF(AND(L1072&lt;&gt;"",OR(NOT(ISNUMBER(L1072)),L1072&lt;0,L1072&lt;&gt;INT(N(L1072)))),"손님 수를 확인하세요",""))))))))</f>
        <v/>
      </c>
      <c r="P1072">
        <f>IF(I1072="","",WEEKDAY(A1072,2))</f>
        <v/>
      </c>
      <c r="Q1072" s="19">
        <f>IF(I1072="","",A1072-WEEKDAY(A1072,3))</f>
        <v/>
      </c>
    </row>
    <row r="1073">
      <c r="A1073" s="12" t="n"/>
      <c r="B1073" s="13">
        <f>IF(ISNUMBER(A1073),CHOOSE(WEEKDAY(A1073),"일","월","화","수","목","금","토"),"")</f>
        <v/>
      </c>
      <c r="C1073" s="14" t="n"/>
      <c r="D1073" s="14" t="n"/>
      <c r="E1073" s="14" t="n"/>
      <c r="F1073" s="14" t="n"/>
      <c r="G1073" s="14" t="n"/>
      <c r="H1073" s="14" t="n"/>
      <c r="I1073" s="15">
        <f>IF(OR(A1073="",NOT(N1073="")),"",SUM(C1073:H1073))</f>
        <v/>
      </c>
      <c r="J1073" s="16">
        <f>IF(I1073="","",SUM(C1073:E1073))</f>
        <v/>
      </c>
      <c r="K1073" s="16">
        <f>IF(I1073="","",SUM(F1073:H1073))</f>
        <v/>
      </c>
      <c r="L1073" s="14" t="n"/>
      <c r="M1073" s="17" t="n"/>
      <c r="N1073" s="18">
        <f>IF(COUNTA(A1073,C1073:H1073,L1073)=0,"",IF(NOT(ISNUMBER(A1073)),"날짜를 확인하세요",IF(A1073&gt;TODAY(),"오늘 이후 날짜예요",IF(COUNTIF($A$6:$A$1505,A1073)&gt;1,"같은 날짜가 또 있어요",IF(COUNT(C1073:H1073)&lt;COUNTA(C1073:H1073),"금액에 글자가 있어요",IF(COUNTA(C1073:H1073)=0,"금액이 비었어요",IF(COUNTIF(C1073:H1073,"&lt;0")&gt;0,"금액이 0보다 작아요",IF(AND(L1073&lt;&gt;"",OR(NOT(ISNUMBER(L1073)),L1073&lt;0,L1073&lt;&gt;INT(N(L1073)))),"손님 수를 확인하세요",""))))))))</f>
        <v/>
      </c>
      <c r="P1073">
        <f>IF(I1073="","",WEEKDAY(A1073,2))</f>
        <v/>
      </c>
      <c r="Q1073" s="19">
        <f>IF(I1073="","",A1073-WEEKDAY(A1073,3))</f>
        <v/>
      </c>
    </row>
    <row r="1074">
      <c r="A1074" s="12" t="n"/>
      <c r="B1074" s="13">
        <f>IF(ISNUMBER(A1074),CHOOSE(WEEKDAY(A1074),"일","월","화","수","목","금","토"),"")</f>
        <v/>
      </c>
      <c r="C1074" s="14" t="n"/>
      <c r="D1074" s="14" t="n"/>
      <c r="E1074" s="14" t="n"/>
      <c r="F1074" s="14" t="n"/>
      <c r="G1074" s="14" t="n"/>
      <c r="H1074" s="14" t="n"/>
      <c r="I1074" s="15">
        <f>IF(OR(A1074="",NOT(N1074="")),"",SUM(C1074:H1074))</f>
        <v/>
      </c>
      <c r="J1074" s="16">
        <f>IF(I1074="","",SUM(C1074:E1074))</f>
        <v/>
      </c>
      <c r="K1074" s="16">
        <f>IF(I1074="","",SUM(F1074:H1074))</f>
        <v/>
      </c>
      <c r="L1074" s="14" t="n"/>
      <c r="M1074" s="17" t="n"/>
      <c r="N1074" s="18">
        <f>IF(COUNTA(A1074,C1074:H1074,L1074)=0,"",IF(NOT(ISNUMBER(A1074)),"날짜를 확인하세요",IF(A1074&gt;TODAY(),"오늘 이후 날짜예요",IF(COUNTIF($A$6:$A$1505,A1074)&gt;1,"같은 날짜가 또 있어요",IF(COUNT(C1074:H1074)&lt;COUNTA(C1074:H1074),"금액에 글자가 있어요",IF(COUNTA(C1074:H1074)=0,"금액이 비었어요",IF(COUNTIF(C1074:H1074,"&lt;0")&gt;0,"금액이 0보다 작아요",IF(AND(L1074&lt;&gt;"",OR(NOT(ISNUMBER(L1074)),L1074&lt;0,L1074&lt;&gt;INT(N(L1074)))),"손님 수를 확인하세요",""))))))))</f>
        <v/>
      </c>
      <c r="P1074">
        <f>IF(I1074="","",WEEKDAY(A1074,2))</f>
        <v/>
      </c>
      <c r="Q1074" s="19">
        <f>IF(I1074="","",A1074-WEEKDAY(A1074,3))</f>
        <v/>
      </c>
    </row>
    <row r="1075">
      <c r="A1075" s="12" t="n"/>
      <c r="B1075" s="13">
        <f>IF(ISNUMBER(A1075),CHOOSE(WEEKDAY(A1075),"일","월","화","수","목","금","토"),"")</f>
        <v/>
      </c>
      <c r="C1075" s="14" t="n"/>
      <c r="D1075" s="14" t="n"/>
      <c r="E1075" s="14" t="n"/>
      <c r="F1075" s="14" t="n"/>
      <c r="G1075" s="14" t="n"/>
      <c r="H1075" s="14" t="n"/>
      <c r="I1075" s="15">
        <f>IF(OR(A1075="",NOT(N1075="")),"",SUM(C1075:H1075))</f>
        <v/>
      </c>
      <c r="J1075" s="16">
        <f>IF(I1075="","",SUM(C1075:E1075))</f>
        <v/>
      </c>
      <c r="K1075" s="16">
        <f>IF(I1075="","",SUM(F1075:H1075))</f>
        <v/>
      </c>
      <c r="L1075" s="14" t="n"/>
      <c r="M1075" s="17" t="n"/>
      <c r="N1075" s="18">
        <f>IF(COUNTA(A1075,C1075:H1075,L1075)=0,"",IF(NOT(ISNUMBER(A1075)),"날짜를 확인하세요",IF(A1075&gt;TODAY(),"오늘 이후 날짜예요",IF(COUNTIF($A$6:$A$1505,A1075)&gt;1,"같은 날짜가 또 있어요",IF(COUNT(C1075:H1075)&lt;COUNTA(C1075:H1075),"금액에 글자가 있어요",IF(COUNTA(C1075:H1075)=0,"금액이 비었어요",IF(COUNTIF(C1075:H1075,"&lt;0")&gt;0,"금액이 0보다 작아요",IF(AND(L1075&lt;&gt;"",OR(NOT(ISNUMBER(L1075)),L1075&lt;0,L1075&lt;&gt;INT(N(L1075)))),"손님 수를 확인하세요",""))))))))</f>
        <v/>
      </c>
      <c r="P1075">
        <f>IF(I1075="","",WEEKDAY(A1075,2))</f>
        <v/>
      </c>
      <c r="Q1075" s="19">
        <f>IF(I1075="","",A1075-WEEKDAY(A1075,3))</f>
        <v/>
      </c>
    </row>
    <row r="1076">
      <c r="A1076" s="12" t="n"/>
      <c r="B1076" s="13">
        <f>IF(ISNUMBER(A1076),CHOOSE(WEEKDAY(A1076),"일","월","화","수","목","금","토"),"")</f>
        <v/>
      </c>
      <c r="C1076" s="14" t="n"/>
      <c r="D1076" s="14" t="n"/>
      <c r="E1076" s="14" t="n"/>
      <c r="F1076" s="14" t="n"/>
      <c r="G1076" s="14" t="n"/>
      <c r="H1076" s="14" t="n"/>
      <c r="I1076" s="15">
        <f>IF(OR(A1076="",NOT(N1076="")),"",SUM(C1076:H1076))</f>
        <v/>
      </c>
      <c r="J1076" s="16">
        <f>IF(I1076="","",SUM(C1076:E1076))</f>
        <v/>
      </c>
      <c r="K1076" s="16">
        <f>IF(I1076="","",SUM(F1076:H1076))</f>
        <v/>
      </c>
      <c r="L1076" s="14" t="n"/>
      <c r="M1076" s="17" t="n"/>
      <c r="N1076" s="18">
        <f>IF(COUNTA(A1076,C1076:H1076,L1076)=0,"",IF(NOT(ISNUMBER(A1076)),"날짜를 확인하세요",IF(A1076&gt;TODAY(),"오늘 이후 날짜예요",IF(COUNTIF($A$6:$A$1505,A1076)&gt;1,"같은 날짜가 또 있어요",IF(COUNT(C1076:H1076)&lt;COUNTA(C1076:H1076),"금액에 글자가 있어요",IF(COUNTA(C1076:H1076)=0,"금액이 비었어요",IF(COUNTIF(C1076:H1076,"&lt;0")&gt;0,"금액이 0보다 작아요",IF(AND(L1076&lt;&gt;"",OR(NOT(ISNUMBER(L1076)),L1076&lt;0,L1076&lt;&gt;INT(N(L1076)))),"손님 수를 확인하세요",""))))))))</f>
        <v/>
      </c>
      <c r="P1076">
        <f>IF(I1076="","",WEEKDAY(A1076,2))</f>
        <v/>
      </c>
      <c r="Q1076" s="19">
        <f>IF(I1076="","",A1076-WEEKDAY(A1076,3))</f>
        <v/>
      </c>
    </row>
    <row r="1077">
      <c r="A1077" s="12" t="n"/>
      <c r="B1077" s="13">
        <f>IF(ISNUMBER(A1077),CHOOSE(WEEKDAY(A1077),"일","월","화","수","목","금","토"),"")</f>
        <v/>
      </c>
      <c r="C1077" s="14" t="n"/>
      <c r="D1077" s="14" t="n"/>
      <c r="E1077" s="14" t="n"/>
      <c r="F1077" s="14" t="n"/>
      <c r="G1077" s="14" t="n"/>
      <c r="H1077" s="14" t="n"/>
      <c r="I1077" s="15">
        <f>IF(OR(A1077="",NOT(N1077="")),"",SUM(C1077:H1077))</f>
        <v/>
      </c>
      <c r="J1077" s="16">
        <f>IF(I1077="","",SUM(C1077:E1077))</f>
        <v/>
      </c>
      <c r="K1077" s="16">
        <f>IF(I1077="","",SUM(F1077:H1077))</f>
        <v/>
      </c>
      <c r="L1077" s="14" t="n"/>
      <c r="M1077" s="17" t="n"/>
      <c r="N1077" s="18">
        <f>IF(COUNTA(A1077,C1077:H1077,L1077)=0,"",IF(NOT(ISNUMBER(A1077)),"날짜를 확인하세요",IF(A1077&gt;TODAY(),"오늘 이후 날짜예요",IF(COUNTIF($A$6:$A$1505,A1077)&gt;1,"같은 날짜가 또 있어요",IF(COUNT(C1077:H1077)&lt;COUNTA(C1077:H1077),"금액에 글자가 있어요",IF(COUNTA(C1077:H1077)=0,"금액이 비었어요",IF(COUNTIF(C1077:H1077,"&lt;0")&gt;0,"금액이 0보다 작아요",IF(AND(L1077&lt;&gt;"",OR(NOT(ISNUMBER(L1077)),L1077&lt;0,L1077&lt;&gt;INT(N(L1077)))),"손님 수를 확인하세요",""))))))))</f>
        <v/>
      </c>
      <c r="P1077">
        <f>IF(I1077="","",WEEKDAY(A1077,2))</f>
        <v/>
      </c>
      <c r="Q1077" s="19">
        <f>IF(I1077="","",A1077-WEEKDAY(A1077,3))</f>
        <v/>
      </c>
    </row>
    <row r="1078">
      <c r="A1078" s="12" t="n"/>
      <c r="B1078" s="13">
        <f>IF(ISNUMBER(A1078),CHOOSE(WEEKDAY(A1078),"일","월","화","수","목","금","토"),"")</f>
        <v/>
      </c>
      <c r="C1078" s="14" t="n"/>
      <c r="D1078" s="14" t="n"/>
      <c r="E1078" s="14" t="n"/>
      <c r="F1078" s="14" t="n"/>
      <c r="G1078" s="14" t="n"/>
      <c r="H1078" s="14" t="n"/>
      <c r="I1078" s="15">
        <f>IF(OR(A1078="",NOT(N1078="")),"",SUM(C1078:H1078))</f>
        <v/>
      </c>
      <c r="J1078" s="16">
        <f>IF(I1078="","",SUM(C1078:E1078))</f>
        <v/>
      </c>
      <c r="K1078" s="16">
        <f>IF(I1078="","",SUM(F1078:H1078))</f>
        <v/>
      </c>
      <c r="L1078" s="14" t="n"/>
      <c r="M1078" s="17" t="n"/>
      <c r="N1078" s="18">
        <f>IF(COUNTA(A1078,C1078:H1078,L1078)=0,"",IF(NOT(ISNUMBER(A1078)),"날짜를 확인하세요",IF(A1078&gt;TODAY(),"오늘 이후 날짜예요",IF(COUNTIF($A$6:$A$1505,A1078)&gt;1,"같은 날짜가 또 있어요",IF(COUNT(C1078:H1078)&lt;COUNTA(C1078:H1078),"금액에 글자가 있어요",IF(COUNTA(C1078:H1078)=0,"금액이 비었어요",IF(COUNTIF(C1078:H1078,"&lt;0")&gt;0,"금액이 0보다 작아요",IF(AND(L1078&lt;&gt;"",OR(NOT(ISNUMBER(L1078)),L1078&lt;0,L1078&lt;&gt;INT(N(L1078)))),"손님 수를 확인하세요",""))))))))</f>
        <v/>
      </c>
      <c r="P1078">
        <f>IF(I1078="","",WEEKDAY(A1078,2))</f>
        <v/>
      </c>
      <c r="Q1078" s="19">
        <f>IF(I1078="","",A1078-WEEKDAY(A1078,3))</f>
        <v/>
      </c>
    </row>
    <row r="1079">
      <c r="A1079" s="12" t="n"/>
      <c r="B1079" s="13">
        <f>IF(ISNUMBER(A1079),CHOOSE(WEEKDAY(A1079),"일","월","화","수","목","금","토"),"")</f>
        <v/>
      </c>
      <c r="C1079" s="14" t="n"/>
      <c r="D1079" s="14" t="n"/>
      <c r="E1079" s="14" t="n"/>
      <c r="F1079" s="14" t="n"/>
      <c r="G1079" s="14" t="n"/>
      <c r="H1079" s="14" t="n"/>
      <c r="I1079" s="15">
        <f>IF(OR(A1079="",NOT(N1079="")),"",SUM(C1079:H1079))</f>
        <v/>
      </c>
      <c r="J1079" s="16">
        <f>IF(I1079="","",SUM(C1079:E1079))</f>
        <v/>
      </c>
      <c r="K1079" s="16">
        <f>IF(I1079="","",SUM(F1079:H1079))</f>
        <v/>
      </c>
      <c r="L1079" s="14" t="n"/>
      <c r="M1079" s="17" t="n"/>
      <c r="N1079" s="18">
        <f>IF(COUNTA(A1079,C1079:H1079,L1079)=0,"",IF(NOT(ISNUMBER(A1079)),"날짜를 확인하세요",IF(A1079&gt;TODAY(),"오늘 이후 날짜예요",IF(COUNTIF($A$6:$A$1505,A1079)&gt;1,"같은 날짜가 또 있어요",IF(COUNT(C1079:H1079)&lt;COUNTA(C1079:H1079),"금액에 글자가 있어요",IF(COUNTA(C1079:H1079)=0,"금액이 비었어요",IF(COUNTIF(C1079:H1079,"&lt;0")&gt;0,"금액이 0보다 작아요",IF(AND(L1079&lt;&gt;"",OR(NOT(ISNUMBER(L1079)),L1079&lt;0,L1079&lt;&gt;INT(N(L1079)))),"손님 수를 확인하세요",""))))))))</f>
        <v/>
      </c>
      <c r="P1079">
        <f>IF(I1079="","",WEEKDAY(A1079,2))</f>
        <v/>
      </c>
      <c r="Q1079" s="19">
        <f>IF(I1079="","",A1079-WEEKDAY(A1079,3))</f>
        <v/>
      </c>
    </row>
    <row r="1080">
      <c r="A1080" s="12" t="n"/>
      <c r="B1080" s="13">
        <f>IF(ISNUMBER(A1080),CHOOSE(WEEKDAY(A1080),"일","월","화","수","목","금","토"),"")</f>
        <v/>
      </c>
      <c r="C1080" s="14" t="n"/>
      <c r="D1080" s="14" t="n"/>
      <c r="E1080" s="14" t="n"/>
      <c r="F1080" s="14" t="n"/>
      <c r="G1080" s="14" t="n"/>
      <c r="H1080" s="14" t="n"/>
      <c r="I1080" s="15">
        <f>IF(OR(A1080="",NOT(N1080="")),"",SUM(C1080:H1080))</f>
        <v/>
      </c>
      <c r="J1080" s="16">
        <f>IF(I1080="","",SUM(C1080:E1080))</f>
        <v/>
      </c>
      <c r="K1080" s="16">
        <f>IF(I1080="","",SUM(F1080:H1080))</f>
        <v/>
      </c>
      <c r="L1080" s="14" t="n"/>
      <c r="M1080" s="17" t="n"/>
      <c r="N1080" s="18">
        <f>IF(COUNTA(A1080,C1080:H1080,L1080)=0,"",IF(NOT(ISNUMBER(A1080)),"날짜를 확인하세요",IF(A1080&gt;TODAY(),"오늘 이후 날짜예요",IF(COUNTIF($A$6:$A$1505,A1080)&gt;1,"같은 날짜가 또 있어요",IF(COUNT(C1080:H1080)&lt;COUNTA(C1080:H1080),"금액에 글자가 있어요",IF(COUNTA(C1080:H1080)=0,"금액이 비었어요",IF(COUNTIF(C1080:H1080,"&lt;0")&gt;0,"금액이 0보다 작아요",IF(AND(L1080&lt;&gt;"",OR(NOT(ISNUMBER(L1080)),L1080&lt;0,L1080&lt;&gt;INT(N(L1080)))),"손님 수를 확인하세요",""))))))))</f>
        <v/>
      </c>
      <c r="P1080">
        <f>IF(I1080="","",WEEKDAY(A1080,2))</f>
        <v/>
      </c>
      <c r="Q1080" s="19">
        <f>IF(I1080="","",A1080-WEEKDAY(A1080,3))</f>
        <v/>
      </c>
    </row>
    <row r="1081">
      <c r="A1081" s="12" t="n"/>
      <c r="B1081" s="13">
        <f>IF(ISNUMBER(A1081),CHOOSE(WEEKDAY(A1081),"일","월","화","수","목","금","토"),"")</f>
        <v/>
      </c>
      <c r="C1081" s="14" t="n"/>
      <c r="D1081" s="14" t="n"/>
      <c r="E1081" s="14" t="n"/>
      <c r="F1081" s="14" t="n"/>
      <c r="G1081" s="14" t="n"/>
      <c r="H1081" s="14" t="n"/>
      <c r="I1081" s="15">
        <f>IF(OR(A1081="",NOT(N1081="")),"",SUM(C1081:H1081))</f>
        <v/>
      </c>
      <c r="J1081" s="16">
        <f>IF(I1081="","",SUM(C1081:E1081))</f>
        <v/>
      </c>
      <c r="K1081" s="16">
        <f>IF(I1081="","",SUM(F1081:H1081))</f>
        <v/>
      </c>
      <c r="L1081" s="14" t="n"/>
      <c r="M1081" s="17" t="n"/>
      <c r="N1081" s="18">
        <f>IF(COUNTA(A1081,C1081:H1081,L1081)=0,"",IF(NOT(ISNUMBER(A1081)),"날짜를 확인하세요",IF(A1081&gt;TODAY(),"오늘 이후 날짜예요",IF(COUNTIF($A$6:$A$1505,A1081)&gt;1,"같은 날짜가 또 있어요",IF(COUNT(C1081:H1081)&lt;COUNTA(C1081:H1081),"금액에 글자가 있어요",IF(COUNTA(C1081:H1081)=0,"금액이 비었어요",IF(COUNTIF(C1081:H1081,"&lt;0")&gt;0,"금액이 0보다 작아요",IF(AND(L1081&lt;&gt;"",OR(NOT(ISNUMBER(L1081)),L1081&lt;0,L1081&lt;&gt;INT(N(L1081)))),"손님 수를 확인하세요",""))))))))</f>
        <v/>
      </c>
      <c r="P1081">
        <f>IF(I1081="","",WEEKDAY(A1081,2))</f>
        <v/>
      </c>
      <c r="Q1081" s="19">
        <f>IF(I1081="","",A1081-WEEKDAY(A1081,3))</f>
        <v/>
      </c>
    </row>
    <row r="1082">
      <c r="A1082" s="12" t="n"/>
      <c r="B1082" s="13">
        <f>IF(ISNUMBER(A1082),CHOOSE(WEEKDAY(A1082),"일","월","화","수","목","금","토"),"")</f>
        <v/>
      </c>
      <c r="C1082" s="14" t="n"/>
      <c r="D1082" s="14" t="n"/>
      <c r="E1082" s="14" t="n"/>
      <c r="F1082" s="14" t="n"/>
      <c r="G1082" s="14" t="n"/>
      <c r="H1082" s="14" t="n"/>
      <c r="I1082" s="15">
        <f>IF(OR(A1082="",NOT(N1082="")),"",SUM(C1082:H1082))</f>
        <v/>
      </c>
      <c r="J1082" s="16">
        <f>IF(I1082="","",SUM(C1082:E1082))</f>
        <v/>
      </c>
      <c r="K1082" s="16">
        <f>IF(I1082="","",SUM(F1082:H1082))</f>
        <v/>
      </c>
      <c r="L1082" s="14" t="n"/>
      <c r="M1082" s="17" t="n"/>
      <c r="N1082" s="18">
        <f>IF(COUNTA(A1082,C1082:H1082,L1082)=0,"",IF(NOT(ISNUMBER(A1082)),"날짜를 확인하세요",IF(A1082&gt;TODAY(),"오늘 이후 날짜예요",IF(COUNTIF($A$6:$A$1505,A1082)&gt;1,"같은 날짜가 또 있어요",IF(COUNT(C1082:H1082)&lt;COUNTA(C1082:H1082),"금액에 글자가 있어요",IF(COUNTA(C1082:H1082)=0,"금액이 비었어요",IF(COUNTIF(C1082:H1082,"&lt;0")&gt;0,"금액이 0보다 작아요",IF(AND(L1082&lt;&gt;"",OR(NOT(ISNUMBER(L1082)),L1082&lt;0,L1082&lt;&gt;INT(N(L1082)))),"손님 수를 확인하세요",""))))))))</f>
        <v/>
      </c>
      <c r="P1082">
        <f>IF(I1082="","",WEEKDAY(A1082,2))</f>
        <v/>
      </c>
      <c r="Q1082" s="19">
        <f>IF(I1082="","",A1082-WEEKDAY(A1082,3))</f>
        <v/>
      </c>
    </row>
    <row r="1083">
      <c r="A1083" s="12" t="n"/>
      <c r="B1083" s="13">
        <f>IF(ISNUMBER(A1083),CHOOSE(WEEKDAY(A1083),"일","월","화","수","목","금","토"),"")</f>
        <v/>
      </c>
      <c r="C1083" s="14" t="n"/>
      <c r="D1083" s="14" t="n"/>
      <c r="E1083" s="14" t="n"/>
      <c r="F1083" s="14" t="n"/>
      <c r="G1083" s="14" t="n"/>
      <c r="H1083" s="14" t="n"/>
      <c r="I1083" s="15">
        <f>IF(OR(A1083="",NOT(N1083="")),"",SUM(C1083:H1083))</f>
        <v/>
      </c>
      <c r="J1083" s="16">
        <f>IF(I1083="","",SUM(C1083:E1083))</f>
        <v/>
      </c>
      <c r="K1083" s="16">
        <f>IF(I1083="","",SUM(F1083:H1083))</f>
        <v/>
      </c>
      <c r="L1083" s="14" t="n"/>
      <c r="M1083" s="17" t="n"/>
      <c r="N1083" s="18">
        <f>IF(COUNTA(A1083,C1083:H1083,L1083)=0,"",IF(NOT(ISNUMBER(A1083)),"날짜를 확인하세요",IF(A1083&gt;TODAY(),"오늘 이후 날짜예요",IF(COUNTIF($A$6:$A$1505,A1083)&gt;1,"같은 날짜가 또 있어요",IF(COUNT(C1083:H1083)&lt;COUNTA(C1083:H1083),"금액에 글자가 있어요",IF(COUNTA(C1083:H1083)=0,"금액이 비었어요",IF(COUNTIF(C1083:H1083,"&lt;0")&gt;0,"금액이 0보다 작아요",IF(AND(L1083&lt;&gt;"",OR(NOT(ISNUMBER(L1083)),L1083&lt;0,L1083&lt;&gt;INT(N(L1083)))),"손님 수를 확인하세요",""))))))))</f>
        <v/>
      </c>
      <c r="P1083">
        <f>IF(I1083="","",WEEKDAY(A1083,2))</f>
        <v/>
      </c>
      <c r="Q1083" s="19">
        <f>IF(I1083="","",A1083-WEEKDAY(A1083,3))</f>
        <v/>
      </c>
    </row>
    <row r="1084">
      <c r="A1084" s="12" t="n"/>
      <c r="B1084" s="13">
        <f>IF(ISNUMBER(A1084),CHOOSE(WEEKDAY(A1084),"일","월","화","수","목","금","토"),"")</f>
        <v/>
      </c>
      <c r="C1084" s="14" t="n"/>
      <c r="D1084" s="14" t="n"/>
      <c r="E1084" s="14" t="n"/>
      <c r="F1084" s="14" t="n"/>
      <c r="G1084" s="14" t="n"/>
      <c r="H1084" s="14" t="n"/>
      <c r="I1084" s="15">
        <f>IF(OR(A1084="",NOT(N1084="")),"",SUM(C1084:H1084))</f>
        <v/>
      </c>
      <c r="J1084" s="16">
        <f>IF(I1084="","",SUM(C1084:E1084))</f>
        <v/>
      </c>
      <c r="K1084" s="16">
        <f>IF(I1084="","",SUM(F1084:H1084))</f>
        <v/>
      </c>
      <c r="L1084" s="14" t="n"/>
      <c r="M1084" s="17" t="n"/>
      <c r="N1084" s="18">
        <f>IF(COUNTA(A1084,C1084:H1084,L1084)=0,"",IF(NOT(ISNUMBER(A1084)),"날짜를 확인하세요",IF(A1084&gt;TODAY(),"오늘 이후 날짜예요",IF(COUNTIF($A$6:$A$1505,A1084)&gt;1,"같은 날짜가 또 있어요",IF(COUNT(C1084:H1084)&lt;COUNTA(C1084:H1084),"금액에 글자가 있어요",IF(COUNTA(C1084:H1084)=0,"금액이 비었어요",IF(COUNTIF(C1084:H1084,"&lt;0")&gt;0,"금액이 0보다 작아요",IF(AND(L1084&lt;&gt;"",OR(NOT(ISNUMBER(L1084)),L1084&lt;0,L1084&lt;&gt;INT(N(L1084)))),"손님 수를 확인하세요",""))))))))</f>
        <v/>
      </c>
      <c r="P1084">
        <f>IF(I1084="","",WEEKDAY(A1084,2))</f>
        <v/>
      </c>
      <c r="Q1084" s="19">
        <f>IF(I1084="","",A1084-WEEKDAY(A1084,3))</f>
        <v/>
      </c>
    </row>
    <row r="1085">
      <c r="A1085" s="12" t="n"/>
      <c r="B1085" s="13">
        <f>IF(ISNUMBER(A1085),CHOOSE(WEEKDAY(A1085),"일","월","화","수","목","금","토"),"")</f>
        <v/>
      </c>
      <c r="C1085" s="14" t="n"/>
      <c r="D1085" s="14" t="n"/>
      <c r="E1085" s="14" t="n"/>
      <c r="F1085" s="14" t="n"/>
      <c r="G1085" s="14" t="n"/>
      <c r="H1085" s="14" t="n"/>
      <c r="I1085" s="15">
        <f>IF(OR(A1085="",NOT(N1085="")),"",SUM(C1085:H1085))</f>
        <v/>
      </c>
      <c r="J1085" s="16">
        <f>IF(I1085="","",SUM(C1085:E1085))</f>
        <v/>
      </c>
      <c r="K1085" s="16">
        <f>IF(I1085="","",SUM(F1085:H1085))</f>
        <v/>
      </c>
      <c r="L1085" s="14" t="n"/>
      <c r="M1085" s="17" t="n"/>
      <c r="N1085" s="18">
        <f>IF(COUNTA(A1085,C1085:H1085,L1085)=0,"",IF(NOT(ISNUMBER(A1085)),"날짜를 확인하세요",IF(A1085&gt;TODAY(),"오늘 이후 날짜예요",IF(COUNTIF($A$6:$A$1505,A1085)&gt;1,"같은 날짜가 또 있어요",IF(COUNT(C1085:H1085)&lt;COUNTA(C1085:H1085),"금액에 글자가 있어요",IF(COUNTA(C1085:H1085)=0,"금액이 비었어요",IF(COUNTIF(C1085:H1085,"&lt;0")&gt;0,"금액이 0보다 작아요",IF(AND(L1085&lt;&gt;"",OR(NOT(ISNUMBER(L1085)),L1085&lt;0,L1085&lt;&gt;INT(N(L1085)))),"손님 수를 확인하세요",""))))))))</f>
        <v/>
      </c>
      <c r="P1085">
        <f>IF(I1085="","",WEEKDAY(A1085,2))</f>
        <v/>
      </c>
      <c r="Q1085" s="19">
        <f>IF(I1085="","",A1085-WEEKDAY(A1085,3))</f>
        <v/>
      </c>
    </row>
    <row r="1086">
      <c r="A1086" s="12" t="n"/>
      <c r="B1086" s="13">
        <f>IF(ISNUMBER(A1086),CHOOSE(WEEKDAY(A1086),"일","월","화","수","목","금","토"),"")</f>
        <v/>
      </c>
      <c r="C1086" s="14" t="n"/>
      <c r="D1086" s="14" t="n"/>
      <c r="E1086" s="14" t="n"/>
      <c r="F1086" s="14" t="n"/>
      <c r="G1086" s="14" t="n"/>
      <c r="H1086" s="14" t="n"/>
      <c r="I1086" s="15">
        <f>IF(OR(A1086="",NOT(N1086="")),"",SUM(C1086:H1086))</f>
        <v/>
      </c>
      <c r="J1086" s="16">
        <f>IF(I1086="","",SUM(C1086:E1086))</f>
        <v/>
      </c>
      <c r="K1086" s="16">
        <f>IF(I1086="","",SUM(F1086:H1086))</f>
        <v/>
      </c>
      <c r="L1086" s="14" t="n"/>
      <c r="M1086" s="17" t="n"/>
      <c r="N1086" s="18">
        <f>IF(COUNTA(A1086,C1086:H1086,L1086)=0,"",IF(NOT(ISNUMBER(A1086)),"날짜를 확인하세요",IF(A1086&gt;TODAY(),"오늘 이후 날짜예요",IF(COUNTIF($A$6:$A$1505,A1086)&gt;1,"같은 날짜가 또 있어요",IF(COUNT(C1086:H1086)&lt;COUNTA(C1086:H1086),"금액에 글자가 있어요",IF(COUNTA(C1086:H1086)=0,"금액이 비었어요",IF(COUNTIF(C1086:H1086,"&lt;0")&gt;0,"금액이 0보다 작아요",IF(AND(L1086&lt;&gt;"",OR(NOT(ISNUMBER(L1086)),L1086&lt;0,L1086&lt;&gt;INT(N(L1086)))),"손님 수를 확인하세요",""))))))))</f>
        <v/>
      </c>
      <c r="P1086">
        <f>IF(I1086="","",WEEKDAY(A1086,2))</f>
        <v/>
      </c>
      <c r="Q1086" s="19">
        <f>IF(I1086="","",A1086-WEEKDAY(A1086,3))</f>
        <v/>
      </c>
    </row>
    <row r="1087">
      <c r="A1087" s="12" t="n"/>
      <c r="B1087" s="13">
        <f>IF(ISNUMBER(A1087),CHOOSE(WEEKDAY(A1087),"일","월","화","수","목","금","토"),"")</f>
        <v/>
      </c>
      <c r="C1087" s="14" t="n"/>
      <c r="D1087" s="14" t="n"/>
      <c r="E1087" s="14" t="n"/>
      <c r="F1087" s="14" t="n"/>
      <c r="G1087" s="14" t="n"/>
      <c r="H1087" s="14" t="n"/>
      <c r="I1087" s="15">
        <f>IF(OR(A1087="",NOT(N1087="")),"",SUM(C1087:H1087))</f>
        <v/>
      </c>
      <c r="J1087" s="16">
        <f>IF(I1087="","",SUM(C1087:E1087))</f>
        <v/>
      </c>
      <c r="K1087" s="16">
        <f>IF(I1087="","",SUM(F1087:H1087))</f>
        <v/>
      </c>
      <c r="L1087" s="14" t="n"/>
      <c r="M1087" s="17" t="n"/>
      <c r="N1087" s="18">
        <f>IF(COUNTA(A1087,C1087:H1087,L1087)=0,"",IF(NOT(ISNUMBER(A1087)),"날짜를 확인하세요",IF(A1087&gt;TODAY(),"오늘 이후 날짜예요",IF(COUNTIF($A$6:$A$1505,A1087)&gt;1,"같은 날짜가 또 있어요",IF(COUNT(C1087:H1087)&lt;COUNTA(C1087:H1087),"금액에 글자가 있어요",IF(COUNTA(C1087:H1087)=0,"금액이 비었어요",IF(COUNTIF(C1087:H1087,"&lt;0")&gt;0,"금액이 0보다 작아요",IF(AND(L1087&lt;&gt;"",OR(NOT(ISNUMBER(L1087)),L1087&lt;0,L1087&lt;&gt;INT(N(L1087)))),"손님 수를 확인하세요",""))))))))</f>
        <v/>
      </c>
      <c r="P1087">
        <f>IF(I1087="","",WEEKDAY(A1087,2))</f>
        <v/>
      </c>
      <c r="Q1087" s="19">
        <f>IF(I1087="","",A1087-WEEKDAY(A1087,3))</f>
        <v/>
      </c>
    </row>
    <row r="1088">
      <c r="A1088" s="12" t="n"/>
      <c r="B1088" s="13">
        <f>IF(ISNUMBER(A1088),CHOOSE(WEEKDAY(A1088),"일","월","화","수","목","금","토"),"")</f>
        <v/>
      </c>
      <c r="C1088" s="14" t="n"/>
      <c r="D1088" s="14" t="n"/>
      <c r="E1088" s="14" t="n"/>
      <c r="F1088" s="14" t="n"/>
      <c r="G1088" s="14" t="n"/>
      <c r="H1088" s="14" t="n"/>
      <c r="I1088" s="15">
        <f>IF(OR(A1088="",NOT(N1088="")),"",SUM(C1088:H1088))</f>
        <v/>
      </c>
      <c r="J1088" s="16">
        <f>IF(I1088="","",SUM(C1088:E1088))</f>
        <v/>
      </c>
      <c r="K1088" s="16">
        <f>IF(I1088="","",SUM(F1088:H1088))</f>
        <v/>
      </c>
      <c r="L1088" s="14" t="n"/>
      <c r="M1088" s="17" t="n"/>
      <c r="N1088" s="18">
        <f>IF(COUNTA(A1088,C1088:H1088,L1088)=0,"",IF(NOT(ISNUMBER(A1088)),"날짜를 확인하세요",IF(A1088&gt;TODAY(),"오늘 이후 날짜예요",IF(COUNTIF($A$6:$A$1505,A1088)&gt;1,"같은 날짜가 또 있어요",IF(COUNT(C1088:H1088)&lt;COUNTA(C1088:H1088),"금액에 글자가 있어요",IF(COUNTA(C1088:H1088)=0,"금액이 비었어요",IF(COUNTIF(C1088:H1088,"&lt;0")&gt;0,"금액이 0보다 작아요",IF(AND(L1088&lt;&gt;"",OR(NOT(ISNUMBER(L1088)),L1088&lt;0,L1088&lt;&gt;INT(N(L1088)))),"손님 수를 확인하세요",""))))))))</f>
        <v/>
      </c>
      <c r="P1088">
        <f>IF(I1088="","",WEEKDAY(A1088,2))</f>
        <v/>
      </c>
      <c r="Q1088" s="19">
        <f>IF(I1088="","",A1088-WEEKDAY(A1088,3))</f>
        <v/>
      </c>
    </row>
    <row r="1089">
      <c r="A1089" s="12" t="n"/>
      <c r="B1089" s="13">
        <f>IF(ISNUMBER(A1089),CHOOSE(WEEKDAY(A1089),"일","월","화","수","목","금","토"),"")</f>
        <v/>
      </c>
      <c r="C1089" s="14" t="n"/>
      <c r="D1089" s="14" t="n"/>
      <c r="E1089" s="14" t="n"/>
      <c r="F1089" s="14" t="n"/>
      <c r="G1089" s="14" t="n"/>
      <c r="H1089" s="14" t="n"/>
      <c r="I1089" s="15">
        <f>IF(OR(A1089="",NOT(N1089="")),"",SUM(C1089:H1089))</f>
        <v/>
      </c>
      <c r="J1089" s="16">
        <f>IF(I1089="","",SUM(C1089:E1089))</f>
        <v/>
      </c>
      <c r="K1089" s="16">
        <f>IF(I1089="","",SUM(F1089:H1089))</f>
        <v/>
      </c>
      <c r="L1089" s="14" t="n"/>
      <c r="M1089" s="17" t="n"/>
      <c r="N1089" s="18">
        <f>IF(COUNTA(A1089,C1089:H1089,L1089)=0,"",IF(NOT(ISNUMBER(A1089)),"날짜를 확인하세요",IF(A1089&gt;TODAY(),"오늘 이후 날짜예요",IF(COUNTIF($A$6:$A$1505,A1089)&gt;1,"같은 날짜가 또 있어요",IF(COUNT(C1089:H1089)&lt;COUNTA(C1089:H1089),"금액에 글자가 있어요",IF(COUNTA(C1089:H1089)=0,"금액이 비었어요",IF(COUNTIF(C1089:H1089,"&lt;0")&gt;0,"금액이 0보다 작아요",IF(AND(L1089&lt;&gt;"",OR(NOT(ISNUMBER(L1089)),L1089&lt;0,L1089&lt;&gt;INT(N(L1089)))),"손님 수를 확인하세요",""))))))))</f>
        <v/>
      </c>
      <c r="P1089">
        <f>IF(I1089="","",WEEKDAY(A1089,2))</f>
        <v/>
      </c>
      <c r="Q1089" s="19">
        <f>IF(I1089="","",A1089-WEEKDAY(A1089,3))</f>
        <v/>
      </c>
    </row>
    <row r="1090">
      <c r="A1090" s="12" t="n"/>
      <c r="B1090" s="13">
        <f>IF(ISNUMBER(A1090),CHOOSE(WEEKDAY(A1090),"일","월","화","수","목","금","토"),"")</f>
        <v/>
      </c>
      <c r="C1090" s="14" t="n"/>
      <c r="D1090" s="14" t="n"/>
      <c r="E1090" s="14" t="n"/>
      <c r="F1090" s="14" t="n"/>
      <c r="G1090" s="14" t="n"/>
      <c r="H1090" s="14" t="n"/>
      <c r="I1090" s="15">
        <f>IF(OR(A1090="",NOT(N1090="")),"",SUM(C1090:H1090))</f>
        <v/>
      </c>
      <c r="J1090" s="16">
        <f>IF(I1090="","",SUM(C1090:E1090))</f>
        <v/>
      </c>
      <c r="K1090" s="16">
        <f>IF(I1090="","",SUM(F1090:H1090))</f>
        <v/>
      </c>
      <c r="L1090" s="14" t="n"/>
      <c r="M1090" s="17" t="n"/>
      <c r="N1090" s="18">
        <f>IF(COUNTA(A1090,C1090:H1090,L1090)=0,"",IF(NOT(ISNUMBER(A1090)),"날짜를 확인하세요",IF(A1090&gt;TODAY(),"오늘 이후 날짜예요",IF(COUNTIF($A$6:$A$1505,A1090)&gt;1,"같은 날짜가 또 있어요",IF(COUNT(C1090:H1090)&lt;COUNTA(C1090:H1090),"금액에 글자가 있어요",IF(COUNTA(C1090:H1090)=0,"금액이 비었어요",IF(COUNTIF(C1090:H1090,"&lt;0")&gt;0,"금액이 0보다 작아요",IF(AND(L1090&lt;&gt;"",OR(NOT(ISNUMBER(L1090)),L1090&lt;0,L1090&lt;&gt;INT(N(L1090)))),"손님 수를 확인하세요",""))))))))</f>
        <v/>
      </c>
      <c r="P1090">
        <f>IF(I1090="","",WEEKDAY(A1090,2))</f>
        <v/>
      </c>
      <c r="Q1090" s="19">
        <f>IF(I1090="","",A1090-WEEKDAY(A1090,3))</f>
        <v/>
      </c>
    </row>
    <row r="1091">
      <c r="A1091" s="12" t="n"/>
      <c r="B1091" s="13">
        <f>IF(ISNUMBER(A1091),CHOOSE(WEEKDAY(A1091),"일","월","화","수","목","금","토"),"")</f>
        <v/>
      </c>
      <c r="C1091" s="14" t="n"/>
      <c r="D1091" s="14" t="n"/>
      <c r="E1091" s="14" t="n"/>
      <c r="F1091" s="14" t="n"/>
      <c r="G1091" s="14" t="n"/>
      <c r="H1091" s="14" t="n"/>
      <c r="I1091" s="15">
        <f>IF(OR(A1091="",NOT(N1091="")),"",SUM(C1091:H1091))</f>
        <v/>
      </c>
      <c r="J1091" s="16">
        <f>IF(I1091="","",SUM(C1091:E1091))</f>
        <v/>
      </c>
      <c r="K1091" s="16">
        <f>IF(I1091="","",SUM(F1091:H1091))</f>
        <v/>
      </c>
      <c r="L1091" s="14" t="n"/>
      <c r="M1091" s="17" t="n"/>
      <c r="N1091" s="18">
        <f>IF(COUNTA(A1091,C1091:H1091,L1091)=0,"",IF(NOT(ISNUMBER(A1091)),"날짜를 확인하세요",IF(A1091&gt;TODAY(),"오늘 이후 날짜예요",IF(COUNTIF($A$6:$A$1505,A1091)&gt;1,"같은 날짜가 또 있어요",IF(COUNT(C1091:H1091)&lt;COUNTA(C1091:H1091),"금액에 글자가 있어요",IF(COUNTA(C1091:H1091)=0,"금액이 비었어요",IF(COUNTIF(C1091:H1091,"&lt;0")&gt;0,"금액이 0보다 작아요",IF(AND(L1091&lt;&gt;"",OR(NOT(ISNUMBER(L1091)),L1091&lt;0,L1091&lt;&gt;INT(N(L1091)))),"손님 수를 확인하세요",""))))))))</f>
        <v/>
      </c>
      <c r="P1091">
        <f>IF(I1091="","",WEEKDAY(A1091,2))</f>
        <v/>
      </c>
      <c r="Q1091" s="19">
        <f>IF(I1091="","",A1091-WEEKDAY(A1091,3))</f>
        <v/>
      </c>
    </row>
    <row r="1092">
      <c r="A1092" s="12" t="n"/>
      <c r="B1092" s="13">
        <f>IF(ISNUMBER(A1092),CHOOSE(WEEKDAY(A1092),"일","월","화","수","목","금","토"),"")</f>
        <v/>
      </c>
      <c r="C1092" s="14" t="n"/>
      <c r="D1092" s="14" t="n"/>
      <c r="E1092" s="14" t="n"/>
      <c r="F1092" s="14" t="n"/>
      <c r="G1092" s="14" t="n"/>
      <c r="H1092" s="14" t="n"/>
      <c r="I1092" s="15">
        <f>IF(OR(A1092="",NOT(N1092="")),"",SUM(C1092:H1092))</f>
        <v/>
      </c>
      <c r="J1092" s="16">
        <f>IF(I1092="","",SUM(C1092:E1092))</f>
        <v/>
      </c>
      <c r="K1092" s="16">
        <f>IF(I1092="","",SUM(F1092:H1092))</f>
        <v/>
      </c>
      <c r="L1092" s="14" t="n"/>
      <c r="M1092" s="17" t="n"/>
      <c r="N1092" s="18">
        <f>IF(COUNTA(A1092,C1092:H1092,L1092)=0,"",IF(NOT(ISNUMBER(A1092)),"날짜를 확인하세요",IF(A1092&gt;TODAY(),"오늘 이후 날짜예요",IF(COUNTIF($A$6:$A$1505,A1092)&gt;1,"같은 날짜가 또 있어요",IF(COUNT(C1092:H1092)&lt;COUNTA(C1092:H1092),"금액에 글자가 있어요",IF(COUNTA(C1092:H1092)=0,"금액이 비었어요",IF(COUNTIF(C1092:H1092,"&lt;0")&gt;0,"금액이 0보다 작아요",IF(AND(L1092&lt;&gt;"",OR(NOT(ISNUMBER(L1092)),L1092&lt;0,L1092&lt;&gt;INT(N(L1092)))),"손님 수를 확인하세요",""))))))))</f>
        <v/>
      </c>
      <c r="P1092">
        <f>IF(I1092="","",WEEKDAY(A1092,2))</f>
        <v/>
      </c>
      <c r="Q1092" s="19">
        <f>IF(I1092="","",A1092-WEEKDAY(A1092,3))</f>
        <v/>
      </c>
    </row>
    <row r="1093">
      <c r="A1093" s="12" t="n"/>
      <c r="B1093" s="13">
        <f>IF(ISNUMBER(A1093),CHOOSE(WEEKDAY(A1093),"일","월","화","수","목","금","토"),"")</f>
        <v/>
      </c>
      <c r="C1093" s="14" t="n"/>
      <c r="D1093" s="14" t="n"/>
      <c r="E1093" s="14" t="n"/>
      <c r="F1093" s="14" t="n"/>
      <c r="G1093" s="14" t="n"/>
      <c r="H1093" s="14" t="n"/>
      <c r="I1093" s="15">
        <f>IF(OR(A1093="",NOT(N1093="")),"",SUM(C1093:H1093))</f>
        <v/>
      </c>
      <c r="J1093" s="16">
        <f>IF(I1093="","",SUM(C1093:E1093))</f>
        <v/>
      </c>
      <c r="K1093" s="16">
        <f>IF(I1093="","",SUM(F1093:H1093))</f>
        <v/>
      </c>
      <c r="L1093" s="14" t="n"/>
      <c r="M1093" s="17" t="n"/>
      <c r="N1093" s="18">
        <f>IF(COUNTA(A1093,C1093:H1093,L1093)=0,"",IF(NOT(ISNUMBER(A1093)),"날짜를 확인하세요",IF(A1093&gt;TODAY(),"오늘 이후 날짜예요",IF(COUNTIF($A$6:$A$1505,A1093)&gt;1,"같은 날짜가 또 있어요",IF(COUNT(C1093:H1093)&lt;COUNTA(C1093:H1093),"금액에 글자가 있어요",IF(COUNTA(C1093:H1093)=0,"금액이 비었어요",IF(COUNTIF(C1093:H1093,"&lt;0")&gt;0,"금액이 0보다 작아요",IF(AND(L1093&lt;&gt;"",OR(NOT(ISNUMBER(L1093)),L1093&lt;0,L1093&lt;&gt;INT(N(L1093)))),"손님 수를 확인하세요",""))))))))</f>
        <v/>
      </c>
      <c r="P1093">
        <f>IF(I1093="","",WEEKDAY(A1093,2))</f>
        <v/>
      </c>
      <c r="Q1093" s="19">
        <f>IF(I1093="","",A1093-WEEKDAY(A1093,3))</f>
        <v/>
      </c>
    </row>
    <row r="1094">
      <c r="A1094" s="12" t="n"/>
      <c r="B1094" s="13">
        <f>IF(ISNUMBER(A1094),CHOOSE(WEEKDAY(A1094),"일","월","화","수","목","금","토"),"")</f>
        <v/>
      </c>
      <c r="C1094" s="14" t="n"/>
      <c r="D1094" s="14" t="n"/>
      <c r="E1094" s="14" t="n"/>
      <c r="F1094" s="14" t="n"/>
      <c r="G1094" s="14" t="n"/>
      <c r="H1094" s="14" t="n"/>
      <c r="I1094" s="15">
        <f>IF(OR(A1094="",NOT(N1094="")),"",SUM(C1094:H1094))</f>
        <v/>
      </c>
      <c r="J1094" s="16">
        <f>IF(I1094="","",SUM(C1094:E1094))</f>
        <v/>
      </c>
      <c r="K1094" s="16">
        <f>IF(I1094="","",SUM(F1094:H1094))</f>
        <v/>
      </c>
      <c r="L1094" s="14" t="n"/>
      <c r="M1094" s="17" t="n"/>
      <c r="N1094" s="18">
        <f>IF(COUNTA(A1094,C1094:H1094,L1094)=0,"",IF(NOT(ISNUMBER(A1094)),"날짜를 확인하세요",IF(A1094&gt;TODAY(),"오늘 이후 날짜예요",IF(COUNTIF($A$6:$A$1505,A1094)&gt;1,"같은 날짜가 또 있어요",IF(COUNT(C1094:H1094)&lt;COUNTA(C1094:H1094),"금액에 글자가 있어요",IF(COUNTA(C1094:H1094)=0,"금액이 비었어요",IF(COUNTIF(C1094:H1094,"&lt;0")&gt;0,"금액이 0보다 작아요",IF(AND(L1094&lt;&gt;"",OR(NOT(ISNUMBER(L1094)),L1094&lt;0,L1094&lt;&gt;INT(N(L1094)))),"손님 수를 확인하세요",""))))))))</f>
        <v/>
      </c>
      <c r="P1094">
        <f>IF(I1094="","",WEEKDAY(A1094,2))</f>
        <v/>
      </c>
      <c r="Q1094" s="19">
        <f>IF(I1094="","",A1094-WEEKDAY(A1094,3))</f>
        <v/>
      </c>
    </row>
    <row r="1095">
      <c r="A1095" s="12" t="n"/>
      <c r="B1095" s="13">
        <f>IF(ISNUMBER(A1095),CHOOSE(WEEKDAY(A1095),"일","월","화","수","목","금","토"),"")</f>
        <v/>
      </c>
      <c r="C1095" s="14" t="n"/>
      <c r="D1095" s="14" t="n"/>
      <c r="E1095" s="14" t="n"/>
      <c r="F1095" s="14" t="n"/>
      <c r="G1095" s="14" t="n"/>
      <c r="H1095" s="14" t="n"/>
      <c r="I1095" s="15">
        <f>IF(OR(A1095="",NOT(N1095="")),"",SUM(C1095:H1095))</f>
        <v/>
      </c>
      <c r="J1095" s="16">
        <f>IF(I1095="","",SUM(C1095:E1095))</f>
        <v/>
      </c>
      <c r="K1095" s="16">
        <f>IF(I1095="","",SUM(F1095:H1095))</f>
        <v/>
      </c>
      <c r="L1095" s="14" t="n"/>
      <c r="M1095" s="17" t="n"/>
      <c r="N1095" s="18">
        <f>IF(COUNTA(A1095,C1095:H1095,L1095)=0,"",IF(NOT(ISNUMBER(A1095)),"날짜를 확인하세요",IF(A1095&gt;TODAY(),"오늘 이후 날짜예요",IF(COUNTIF($A$6:$A$1505,A1095)&gt;1,"같은 날짜가 또 있어요",IF(COUNT(C1095:H1095)&lt;COUNTA(C1095:H1095),"금액에 글자가 있어요",IF(COUNTA(C1095:H1095)=0,"금액이 비었어요",IF(COUNTIF(C1095:H1095,"&lt;0")&gt;0,"금액이 0보다 작아요",IF(AND(L1095&lt;&gt;"",OR(NOT(ISNUMBER(L1095)),L1095&lt;0,L1095&lt;&gt;INT(N(L1095)))),"손님 수를 확인하세요",""))))))))</f>
        <v/>
      </c>
      <c r="P1095">
        <f>IF(I1095="","",WEEKDAY(A1095,2))</f>
        <v/>
      </c>
      <c r="Q1095" s="19">
        <f>IF(I1095="","",A1095-WEEKDAY(A1095,3))</f>
        <v/>
      </c>
    </row>
    <row r="1096">
      <c r="A1096" s="12" t="n"/>
      <c r="B1096" s="13">
        <f>IF(ISNUMBER(A1096),CHOOSE(WEEKDAY(A1096),"일","월","화","수","목","금","토"),"")</f>
        <v/>
      </c>
      <c r="C1096" s="14" t="n"/>
      <c r="D1096" s="14" t="n"/>
      <c r="E1096" s="14" t="n"/>
      <c r="F1096" s="14" t="n"/>
      <c r="G1096" s="14" t="n"/>
      <c r="H1096" s="14" t="n"/>
      <c r="I1096" s="15">
        <f>IF(OR(A1096="",NOT(N1096="")),"",SUM(C1096:H1096))</f>
        <v/>
      </c>
      <c r="J1096" s="16">
        <f>IF(I1096="","",SUM(C1096:E1096))</f>
        <v/>
      </c>
      <c r="K1096" s="16">
        <f>IF(I1096="","",SUM(F1096:H1096))</f>
        <v/>
      </c>
      <c r="L1096" s="14" t="n"/>
      <c r="M1096" s="17" t="n"/>
      <c r="N1096" s="18">
        <f>IF(COUNTA(A1096,C1096:H1096,L1096)=0,"",IF(NOT(ISNUMBER(A1096)),"날짜를 확인하세요",IF(A1096&gt;TODAY(),"오늘 이후 날짜예요",IF(COUNTIF($A$6:$A$1505,A1096)&gt;1,"같은 날짜가 또 있어요",IF(COUNT(C1096:H1096)&lt;COUNTA(C1096:H1096),"금액에 글자가 있어요",IF(COUNTA(C1096:H1096)=0,"금액이 비었어요",IF(COUNTIF(C1096:H1096,"&lt;0")&gt;0,"금액이 0보다 작아요",IF(AND(L1096&lt;&gt;"",OR(NOT(ISNUMBER(L1096)),L1096&lt;0,L1096&lt;&gt;INT(N(L1096)))),"손님 수를 확인하세요",""))))))))</f>
        <v/>
      </c>
      <c r="P1096">
        <f>IF(I1096="","",WEEKDAY(A1096,2))</f>
        <v/>
      </c>
      <c r="Q1096" s="19">
        <f>IF(I1096="","",A1096-WEEKDAY(A1096,3))</f>
        <v/>
      </c>
    </row>
    <row r="1097">
      <c r="A1097" s="12" t="n"/>
      <c r="B1097" s="13">
        <f>IF(ISNUMBER(A1097),CHOOSE(WEEKDAY(A1097),"일","월","화","수","목","금","토"),"")</f>
        <v/>
      </c>
      <c r="C1097" s="14" t="n"/>
      <c r="D1097" s="14" t="n"/>
      <c r="E1097" s="14" t="n"/>
      <c r="F1097" s="14" t="n"/>
      <c r="G1097" s="14" t="n"/>
      <c r="H1097" s="14" t="n"/>
      <c r="I1097" s="15">
        <f>IF(OR(A1097="",NOT(N1097="")),"",SUM(C1097:H1097))</f>
        <v/>
      </c>
      <c r="J1097" s="16">
        <f>IF(I1097="","",SUM(C1097:E1097))</f>
        <v/>
      </c>
      <c r="K1097" s="16">
        <f>IF(I1097="","",SUM(F1097:H1097))</f>
        <v/>
      </c>
      <c r="L1097" s="14" t="n"/>
      <c r="M1097" s="17" t="n"/>
      <c r="N1097" s="18">
        <f>IF(COUNTA(A1097,C1097:H1097,L1097)=0,"",IF(NOT(ISNUMBER(A1097)),"날짜를 확인하세요",IF(A1097&gt;TODAY(),"오늘 이후 날짜예요",IF(COUNTIF($A$6:$A$1505,A1097)&gt;1,"같은 날짜가 또 있어요",IF(COUNT(C1097:H1097)&lt;COUNTA(C1097:H1097),"금액에 글자가 있어요",IF(COUNTA(C1097:H1097)=0,"금액이 비었어요",IF(COUNTIF(C1097:H1097,"&lt;0")&gt;0,"금액이 0보다 작아요",IF(AND(L1097&lt;&gt;"",OR(NOT(ISNUMBER(L1097)),L1097&lt;0,L1097&lt;&gt;INT(N(L1097)))),"손님 수를 확인하세요",""))))))))</f>
        <v/>
      </c>
      <c r="P1097">
        <f>IF(I1097="","",WEEKDAY(A1097,2))</f>
        <v/>
      </c>
      <c r="Q1097" s="19">
        <f>IF(I1097="","",A1097-WEEKDAY(A1097,3))</f>
        <v/>
      </c>
    </row>
    <row r="1098">
      <c r="A1098" s="12" t="n"/>
      <c r="B1098" s="13">
        <f>IF(ISNUMBER(A1098),CHOOSE(WEEKDAY(A1098),"일","월","화","수","목","금","토"),"")</f>
        <v/>
      </c>
      <c r="C1098" s="14" t="n"/>
      <c r="D1098" s="14" t="n"/>
      <c r="E1098" s="14" t="n"/>
      <c r="F1098" s="14" t="n"/>
      <c r="G1098" s="14" t="n"/>
      <c r="H1098" s="14" t="n"/>
      <c r="I1098" s="15">
        <f>IF(OR(A1098="",NOT(N1098="")),"",SUM(C1098:H1098))</f>
        <v/>
      </c>
      <c r="J1098" s="16">
        <f>IF(I1098="","",SUM(C1098:E1098))</f>
        <v/>
      </c>
      <c r="K1098" s="16">
        <f>IF(I1098="","",SUM(F1098:H1098))</f>
        <v/>
      </c>
      <c r="L1098" s="14" t="n"/>
      <c r="M1098" s="17" t="n"/>
      <c r="N1098" s="18">
        <f>IF(COUNTA(A1098,C1098:H1098,L1098)=0,"",IF(NOT(ISNUMBER(A1098)),"날짜를 확인하세요",IF(A1098&gt;TODAY(),"오늘 이후 날짜예요",IF(COUNTIF($A$6:$A$1505,A1098)&gt;1,"같은 날짜가 또 있어요",IF(COUNT(C1098:H1098)&lt;COUNTA(C1098:H1098),"금액에 글자가 있어요",IF(COUNTA(C1098:H1098)=0,"금액이 비었어요",IF(COUNTIF(C1098:H1098,"&lt;0")&gt;0,"금액이 0보다 작아요",IF(AND(L1098&lt;&gt;"",OR(NOT(ISNUMBER(L1098)),L1098&lt;0,L1098&lt;&gt;INT(N(L1098)))),"손님 수를 확인하세요",""))))))))</f>
        <v/>
      </c>
      <c r="P1098">
        <f>IF(I1098="","",WEEKDAY(A1098,2))</f>
        <v/>
      </c>
      <c r="Q1098" s="19">
        <f>IF(I1098="","",A1098-WEEKDAY(A1098,3))</f>
        <v/>
      </c>
    </row>
    <row r="1099">
      <c r="A1099" s="12" t="n"/>
      <c r="B1099" s="13">
        <f>IF(ISNUMBER(A1099),CHOOSE(WEEKDAY(A1099),"일","월","화","수","목","금","토"),"")</f>
        <v/>
      </c>
      <c r="C1099" s="14" t="n"/>
      <c r="D1099" s="14" t="n"/>
      <c r="E1099" s="14" t="n"/>
      <c r="F1099" s="14" t="n"/>
      <c r="G1099" s="14" t="n"/>
      <c r="H1099" s="14" t="n"/>
      <c r="I1099" s="15">
        <f>IF(OR(A1099="",NOT(N1099="")),"",SUM(C1099:H1099))</f>
        <v/>
      </c>
      <c r="J1099" s="16">
        <f>IF(I1099="","",SUM(C1099:E1099))</f>
        <v/>
      </c>
      <c r="K1099" s="16">
        <f>IF(I1099="","",SUM(F1099:H1099))</f>
        <v/>
      </c>
      <c r="L1099" s="14" t="n"/>
      <c r="M1099" s="17" t="n"/>
      <c r="N1099" s="18">
        <f>IF(COUNTA(A1099,C1099:H1099,L1099)=0,"",IF(NOT(ISNUMBER(A1099)),"날짜를 확인하세요",IF(A1099&gt;TODAY(),"오늘 이후 날짜예요",IF(COUNTIF($A$6:$A$1505,A1099)&gt;1,"같은 날짜가 또 있어요",IF(COUNT(C1099:H1099)&lt;COUNTA(C1099:H1099),"금액에 글자가 있어요",IF(COUNTA(C1099:H1099)=0,"금액이 비었어요",IF(COUNTIF(C1099:H1099,"&lt;0")&gt;0,"금액이 0보다 작아요",IF(AND(L1099&lt;&gt;"",OR(NOT(ISNUMBER(L1099)),L1099&lt;0,L1099&lt;&gt;INT(N(L1099)))),"손님 수를 확인하세요",""))))))))</f>
        <v/>
      </c>
      <c r="P1099">
        <f>IF(I1099="","",WEEKDAY(A1099,2))</f>
        <v/>
      </c>
      <c r="Q1099" s="19">
        <f>IF(I1099="","",A1099-WEEKDAY(A1099,3))</f>
        <v/>
      </c>
    </row>
    <row r="1100">
      <c r="A1100" s="12" t="n"/>
      <c r="B1100" s="13">
        <f>IF(ISNUMBER(A1100),CHOOSE(WEEKDAY(A1100),"일","월","화","수","목","금","토"),"")</f>
        <v/>
      </c>
      <c r="C1100" s="14" t="n"/>
      <c r="D1100" s="14" t="n"/>
      <c r="E1100" s="14" t="n"/>
      <c r="F1100" s="14" t="n"/>
      <c r="G1100" s="14" t="n"/>
      <c r="H1100" s="14" t="n"/>
      <c r="I1100" s="15">
        <f>IF(OR(A1100="",NOT(N1100="")),"",SUM(C1100:H1100))</f>
        <v/>
      </c>
      <c r="J1100" s="16">
        <f>IF(I1100="","",SUM(C1100:E1100))</f>
        <v/>
      </c>
      <c r="K1100" s="16">
        <f>IF(I1100="","",SUM(F1100:H1100))</f>
        <v/>
      </c>
      <c r="L1100" s="14" t="n"/>
      <c r="M1100" s="17" t="n"/>
      <c r="N1100" s="18">
        <f>IF(COUNTA(A1100,C1100:H1100,L1100)=0,"",IF(NOT(ISNUMBER(A1100)),"날짜를 확인하세요",IF(A1100&gt;TODAY(),"오늘 이후 날짜예요",IF(COUNTIF($A$6:$A$1505,A1100)&gt;1,"같은 날짜가 또 있어요",IF(COUNT(C1100:H1100)&lt;COUNTA(C1100:H1100),"금액에 글자가 있어요",IF(COUNTA(C1100:H1100)=0,"금액이 비었어요",IF(COUNTIF(C1100:H1100,"&lt;0")&gt;0,"금액이 0보다 작아요",IF(AND(L1100&lt;&gt;"",OR(NOT(ISNUMBER(L1100)),L1100&lt;0,L1100&lt;&gt;INT(N(L1100)))),"손님 수를 확인하세요",""))))))))</f>
        <v/>
      </c>
      <c r="P1100">
        <f>IF(I1100="","",WEEKDAY(A1100,2))</f>
        <v/>
      </c>
      <c r="Q1100" s="19">
        <f>IF(I1100="","",A1100-WEEKDAY(A1100,3))</f>
        <v/>
      </c>
    </row>
    <row r="1101">
      <c r="A1101" s="12" t="n"/>
      <c r="B1101" s="13">
        <f>IF(ISNUMBER(A1101),CHOOSE(WEEKDAY(A1101),"일","월","화","수","목","금","토"),"")</f>
        <v/>
      </c>
      <c r="C1101" s="14" t="n"/>
      <c r="D1101" s="14" t="n"/>
      <c r="E1101" s="14" t="n"/>
      <c r="F1101" s="14" t="n"/>
      <c r="G1101" s="14" t="n"/>
      <c r="H1101" s="14" t="n"/>
      <c r="I1101" s="15">
        <f>IF(OR(A1101="",NOT(N1101="")),"",SUM(C1101:H1101))</f>
        <v/>
      </c>
      <c r="J1101" s="16">
        <f>IF(I1101="","",SUM(C1101:E1101))</f>
        <v/>
      </c>
      <c r="K1101" s="16">
        <f>IF(I1101="","",SUM(F1101:H1101))</f>
        <v/>
      </c>
      <c r="L1101" s="14" t="n"/>
      <c r="M1101" s="17" t="n"/>
      <c r="N1101" s="18">
        <f>IF(COUNTA(A1101,C1101:H1101,L1101)=0,"",IF(NOT(ISNUMBER(A1101)),"날짜를 확인하세요",IF(A1101&gt;TODAY(),"오늘 이후 날짜예요",IF(COUNTIF($A$6:$A$1505,A1101)&gt;1,"같은 날짜가 또 있어요",IF(COUNT(C1101:H1101)&lt;COUNTA(C1101:H1101),"금액에 글자가 있어요",IF(COUNTA(C1101:H1101)=0,"금액이 비었어요",IF(COUNTIF(C1101:H1101,"&lt;0")&gt;0,"금액이 0보다 작아요",IF(AND(L1101&lt;&gt;"",OR(NOT(ISNUMBER(L1101)),L1101&lt;0,L1101&lt;&gt;INT(N(L1101)))),"손님 수를 확인하세요",""))))))))</f>
        <v/>
      </c>
      <c r="P1101">
        <f>IF(I1101="","",WEEKDAY(A1101,2))</f>
        <v/>
      </c>
      <c r="Q1101" s="19">
        <f>IF(I1101="","",A1101-WEEKDAY(A1101,3))</f>
        <v/>
      </c>
    </row>
    <row r="1102">
      <c r="A1102" s="12" t="n"/>
      <c r="B1102" s="13">
        <f>IF(ISNUMBER(A1102),CHOOSE(WEEKDAY(A1102),"일","월","화","수","목","금","토"),"")</f>
        <v/>
      </c>
      <c r="C1102" s="14" t="n"/>
      <c r="D1102" s="14" t="n"/>
      <c r="E1102" s="14" t="n"/>
      <c r="F1102" s="14" t="n"/>
      <c r="G1102" s="14" t="n"/>
      <c r="H1102" s="14" t="n"/>
      <c r="I1102" s="15">
        <f>IF(OR(A1102="",NOT(N1102="")),"",SUM(C1102:H1102))</f>
        <v/>
      </c>
      <c r="J1102" s="16">
        <f>IF(I1102="","",SUM(C1102:E1102))</f>
        <v/>
      </c>
      <c r="K1102" s="16">
        <f>IF(I1102="","",SUM(F1102:H1102))</f>
        <v/>
      </c>
      <c r="L1102" s="14" t="n"/>
      <c r="M1102" s="17" t="n"/>
      <c r="N1102" s="18">
        <f>IF(COUNTA(A1102,C1102:H1102,L1102)=0,"",IF(NOT(ISNUMBER(A1102)),"날짜를 확인하세요",IF(A1102&gt;TODAY(),"오늘 이후 날짜예요",IF(COUNTIF($A$6:$A$1505,A1102)&gt;1,"같은 날짜가 또 있어요",IF(COUNT(C1102:H1102)&lt;COUNTA(C1102:H1102),"금액에 글자가 있어요",IF(COUNTA(C1102:H1102)=0,"금액이 비었어요",IF(COUNTIF(C1102:H1102,"&lt;0")&gt;0,"금액이 0보다 작아요",IF(AND(L1102&lt;&gt;"",OR(NOT(ISNUMBER(L1102)),L1102&lt;0,L1102&lt;&gt;INT(N(L1102)))),"손님 수를 확인하세요",""))))))))</f>
        <v/>
      </c>
      <c r="P1102">
        <f>IF(I1102="","",WEEKDAY(A1102,2))</f>
        <v/>
      </c>
      <c r="Q1102" s="19">
        <f>IF(I1102="","",A1102-WEEKDAY(A1102,3))</f>
        <v/>
      </c>
    </row>
    <row r="1103">
      <c r="A1103" s="12" t="n"/>
      <c r="B1103" s="13">
        <f>IF(ISNUMBER(A1103),CHOOSE(WEEKDAY(A1103),"일","월","화","수","목","금","토"),"")</f>
        <v/>
      </c>
      <c r="C1103" s="14" t="n"/>
      <c r="D1103" s="14" t="n"/>
      <c r="E1103" s="14" t="n"/>
      <c r="F1103" s="14" t="n"/>
      <c r="G1103" s="14" t="n"/>
      <c r="H1103" s="14" t="n"/>
      <c r="I1103" s="15">
        <f>IF(OR(A1103="",NOT(N1103="")),"",SUM(C1103:H1103))</f>
        <v/>
      </c>
      <c r="J1103" s="16">
        <f>IF(I1103="","",SUM(C1103:E1103))</f>
        <v/>
      </c>
      <c r="K1103" s="16">
        <f>IF(I1103="","",SUM(F1103:H1103))</f>
        <v/>
      </c>
      <c r="L1103" s="14" t="n"/>
      <c r="M1103" s="17" t="n"/>
      <c r="N1103" s="18">
        <f>IF(COUNTA(A1103,C1103:H1103,L1103)=0,"",IF(NOT(ISNUMBER(A1103)),"날짜를 확인하세요",IF(A1103&gt;TODAY(),"오늘 이후 날짜예요",IF(COUNTIF($A$6:$A$1505,A1103)&gt;1,"같은 날짜가 또 있어요",IF(COUNT(C1103:H1103)&lt;COUNTA(C1103:H1103),"금액에 글자가 있어요",IF(COUNTA(C1103:H1103)=0,"금액이 비었어요",IF(COUNTIF(C1103:H1103,"&lt;0")&gt;0,"금액이 0보다 작아요",IF(AND(L1103&lt;&gt;"",OR(NOT(ISNUMBER(L1103)),L1103&lt;0,L1103&lt;&gt;INT(N(L1103)))),"손님 수를 확인하세요",""))))))))</f>
        <v/>
      </c>
      <c r="P1103">
        <f>IF(I1103="","",WEEKDAY(A1103,2))</f>
        <v/>
      </c>
      <c r="Q1103" s="19">
        <f>IF(I1103="","",A1103-WEEKDAY(A1103,3))</f>
        <v/>
      </c>
    </row>
    <row r="1104">
      <c r="A1104" s="12" t="n"/>
      <c r="B1104" s="13">
        <f>IF(ISNUMBER(A1104),CHOOSE(WEEKDAY(A1104),"일","월","화","수","목","금","토"),"")</f>
        <v/>
      </c>
      <c r="C1104" s="14" t="n"/>
      <c r="D1104" s="14" t="n"/>
      <c r="E1104" s="14" t="n"/>
      <c r="F1104" s="14" t="n"/>
      <c r="G1104" s="14" t="n"/>
      <c r="H1104" s="14" t="n"/>
      <c r="I1104" s="15">
        <f>IF(OR(A1104="",NOT(N1104="")),"",SUM(C1104:H1104))</f>
        <v/>
      </c>
      <c r="J1104" s="16">
        <f>IF(I1104="","",SUM(C1104:E1104))</f>
        <v/>
      </c>
      <c r="K1104" s="16">
        <f>IF(I1104="","",SUM(F1104:H1104))</f>
        <v/>
      </c>
      <c r="L1104" s="14" t="n"/>
      <c r="M1104" s="17" t="n"/>
      <c r="N1104" s="18">
        <f>IF(COUNTA(A1104,C1104:H1104,L1104)=0,"",IF(NOT(ISNUMBER(A1104)),"날짜를 확인하세요",IF(A1104&gt;TODAY(),"오늘 이후 날짜예요",IF(COUNTIF($A$6:$A$1505,A1104)&gt;1,"같은 날짜가 또 있어요",IF(COUNT(C1104:H1104)&lt;COUNTA(C1104:H1104),"금액에 글자가 있어요",IF(COUNTA(C1104:H1104)=0,"금액이 비었어요",IF(COUNTIF(C1104:H1104,"&lt;0")&gt;0,"금액이 0보다 작아요",IF(AND(L1104&lt;&gt;"",OR(NOT(ISNUMBER(L1104)),L1104&lt;0,L1104&lt;&gt;INT(N(L1104)))),"손님 수를 확인하세요",""))))))))</f>
        <v/>
      </c>
      <c r="P1104">
        <f>IF(I1104="","",WEEKDAY(A1104,2))</f>
        <v/>
      </c>
      <c r="Q1104" s="19">
        <f>IF(I1104="","",A1104-WEEKDAY(A1104,3))</f>
        <v/>
      </c>
    </row>
    <row r="1105">
      <c r="A1105" s="12" t="n"/>
      <c r="B1105" s="13">
        <f>IF(ISNUMBER(A1105),CHOOSE(WEEKDAY(A1105),"일","월","화","수","목","금","토"),"")</f>
        <v/>
      </c>
      <c r="C1105" s="14" t="n"/>
      <c r="D1105" s="14" t="n"/>
      <c r="E1105" s="14" t="n"/>
      <c r="F1105" s="14" t="n"/>
      <c r="G1105" s="14" t="n"/>
      <c r="H1105" s="14" t="n"/>
      <c r="I1105" s="15">
        <f>IF(OR(A1105="",NOT(N1105="")),"",SUM(C1105:H1105))</f>
        <v/>
      </c>
      <c r="J1105" s="16">
        <f>IF(I1105="","",SUM(C1105:E1105))</f>
        <v/>
      </c>
      <c r="K1105" s="16">
        <f>IF(I1105="","",SUM(F1105:H1105))</f>
        <v/>
      </c>
      <c r="L1105" s="14" t="n"/>
      <c r="M1105" s="17" t="n"/>
      <c r="N1105" s="18">
        <f>IF(COUNTA(A1105,C1105:H1105,L1105)=0,"",IF(NOT(ISNUMBER(A1105)),"날짜를 확인하세요",IF(A1105&gt;TODAY(),"오늘 이후 날짜예요",IF(COUNTIF($A$6:$A$1505,A1105)&gt;1,"같은 날짜가 또 있어요",IF(COUNT(C1105:H1105)&lt;COUNTA(C1105:H1105),"금액에 글자가 있어요",IF(COUNTA(C1105:H1105)=0,"금액이 비었어요",IF(COUNTIF(C1105:H1105,"&lt;0")&gt;0,"금액이 0보다 작아요",IF(AND(L1105&lt;&gt;"",OR(NOT(ISNUMBER(L1105)),L1105&lt;0,L1105&lt;&gt;INT(N(L1105)))),"손님 수를 확인하세요",""))))))))</f>
        <v/>
      </c>
      <c r="P1105">
        <f>IF(I1105="","",WEEKDAY(A1105,2))</f>
        <v/>
      </c>
      <c r="Q1105" s="19">
        <f>IF(I1105="","",A1105-WEEKDAY(A1105,3))</f>
        <v/>
      </c>
    </row>
    <row r="1106">
      <c r="A1106" s="12" t="n"/>
      <c r="B1106" s="13">
        <f>IF(ISNUMBER(A1106),CHOOSE(WEEKDAY(A1106),"일","월","화","수","목","금","토"),"")</f>
        <v/>
      </c>
      <c r="C1106" s="14" t="n"/>
      <c r="D1106" s="14" t="n"/>
      <c r="E1106" s="14" t="n"/>
      <c r="F1106" s="14" t="n"/>
      <c r="G1106" s="14" t="n"/>
      <c r="H1106" s="14" t="n"/>
      <c r="I1106" s="15">
        <f>IF(OR(A1106="",NOT(N1106="")),"",SUM(C1106:H1106))</f>
        <v/>
      </c>
      <c r="J1106" s="16">
        <f>IF(I1106="","",SUM(C1106:E1106))</f>
        <v/>
      </c>
      <c r="K1106" s="16">
        <f>IF(I1106="","",SUM(F1106:H1106))</f>
        <v/>
      </c>
      <c r="L1106" s="14" t="n"/>
      <c r="M1106" s="17" t="n"/>
      <c r="N1106" s="18">
        <f>IF(COUNTA(A1106,C1106:H1106,L1106)=0,"",IF(NOT(ISNUMBER(A1106)),"날짜를 확인하세요",IF(A1106&gt;TODAY(),"오늘 이후 날짜예요",IF(COUNTIF($A$6:$A$1505,A1106)&gt;1,"같은 날짜가 또 있어요",IF(COUNT(C1106:H1106)&lt;COUNTA(C1106:H1106),"금액에 글자가 있어요",IF(COUNTA(C1106:H1106)=0,"금액이 비었어요",IF(COUNTIF(C1106:H1106,"&lt;0")&gt;0,"금액이 0보다 작아요",IF(AND(L1106&lt;&gt;"",OR(NOT(ISNUMBER(L1106)),L1106&lt;0,L1106&lt;&gt;INT(N(L1106)))),"손님 수를 확인하세요",""))))))))</f>
        <v/>
      </c>
      <c r="P1106">
        <f>IF(I1106="","",WEEKDAY(A1106,2))</f>
        <v/>
      </c>
      <c r="Q1106" s="19">
        <f>IF(I1106="","",A1106-WEEKDAY(A1106,3))</f>
        <v/>
      </c>
    </row>
    <row r="1107">
      <c r="A1107" s="12" t="n"/>
      <c r="B1107" s="13">
        <f>IF(ISNUMBER(A1107),CHOOSE(WEEKDAY(A1107),"일","월","화","수","목","금","토"),"")</f>
        <v/>
      </c>
      <c r="C1107" s="14" t="n"/>
      <c r="D1107" s="14" t="n"/>
      <c r="E1107" s="14" t="n"/>
      <c r="F1107" s="14" t="n"/>
      <c r="G1107" s="14" t="n"/>
      <c r="H1107" s="14" t="n"/>
      <c r="I1107" s="15">
        <f>IF(OR(A1107="",NOT(N1107="")),"",SUM(C1107:H1107))</f>
        <v/>
      </c>
      <c r="J1107" s="16">
        <f>IF(I1107="","",SUM(C1107:E1107))</f>
        <v/>
      </c>
      <c r="K1107" s="16">
        <f>IF(I1107="","",SUM(F1107:H1107))</f>
        <v/>
      </c>
      <c r="L1107" s="14" t="n"/>
      <c r="M1107" s="17" t="n"/>
      <c r="N1107" s="18">
        <f>IF(COUNTA(A1107,C1107:H1107,L1107)=0,"",IF(NOT(ISNUMBER(A1107)),"날짜를 확인하세요",IF(A1107&gt;TODAY(),"오늘 이후 날짜예요",IF(COUNTIF($A$6:$A$1505,A1107)&gt;1,"같은 날짜가 또 있어요",IF(COUNT(C1107:H1107)&lt;COUNTA(C1107:H1107),"금액에 글자가 있어요",IF(COUNTA(C1107:H1107)=0,"금액이 비었어요",IF(COUNTIF(C1107:H1107,"&lt;0")&gt;0,"금액이 0보다 작아요",IF(AND(L1107&lt;&gt;"",OR(NOT(ISNUMBER(L1107)),L1107&lt;0,L1107&lt;&gt;INT(N(L1107)))),"손님 수를 확인하세요",""))))))))</f>
        <v/>
      </c>
      <c r="P1107">
        <f>IF(I1107="","",WEEKDAY(A1107,2))</f>
        <v/>
      </c>
      <c r="Q1107" s="19">
        <f>IF(I1107="","",A1107-WEEKDAY(A1107,3))</f>
        <v/>
      </c>
    </row>
    <row r="1108">
      <c r="A1108" s="12" t="n"/>
      <c r="B1108" s="13">
        <f>IF(ISNUMBER(A1108),CHOOSE(WEEKDAY(A1108),"일","월","화","수","목","금","토"),"")</f>
        <v/>
      </c>
      <c r="C1108" s="14" t="n"/>
      <c r="D1108" s="14" t="n"/>
      <c r="E1108" s="14" t="n"/>
      <c r="F1108" s="14" t="n"/>
      <c r="G1108" s="14" t="n"/>
      <c r="H1108" s="14" t="n"/>
      <c r="I1108" s="15">
        <f>IF(OR(A1108="",NOT(N1108="")),"",SUM(C1108:H1108))</f>
        <v/>
      </c>
      <c r="J1108" s="16">
        <f>IF(I1108="","",SUM(C1108:E1108))</f>
        <v/>
      </c>
      <c r="K1108" s="16">
        <f>IF(I1108="","",SUM(F1108:H1108))</f>
        <v/>
      </c>
      <c r="L1108" s="14" t="n"/>
      <c r="M1108" s="17" t="n"/>
      <c r="N1108" s="18">
        <f>IF(COUNTA(A1108,C1108:H1108,L1108)=0,"",IF(NOT(ISNUMBER(A1108)),"날짜를 확인하세요",IF(A1108&gt;TODAY(),"오늘 이후 날짜예요",IF(COUNTIF($A$6:$A$1505,A1108)&gt;1,"같은 날짜가 또 있어요",IF(COUNT(C1108:H1108)&lt;COUNTA(C1108:H1108),"금액에 글자가 있어요",IF(COUNTA(C1108:H1108)=0,"금액이 비었어요",IF(COUNTIF(C1108:H1108,"&lt;0")&gt;0,"금액이 0보다 작아요",IF(AND(L1108&lt;&gt;"",OR(NOT(ISNUMBER(L1108)),L1108&lt;0,L1108&lt;&gt;INT(N(L1108)))),"손님 수를 확인하세요",""))))))))</f>
        <v/>
      </c>
      <c r="P1108">
        <f>IF(I1108="","",WEEKDAY(A1108,2))</f>
        <v/>
      </c>
      <c r="Q1108" s="19">
        <f>IF(I1108="","",A1108-WEEKDAY(A1108,3))</f>
        <v/>
      </c>
    </row>
    <row r="1109">
      <c r="A1109" s="12" t="n"/>
      <c r="B1109" s="13">
        <f>IF(ISNUMBER(A1109),CHOOSE(WEEKDAY(A1109),"일","월","화","수","목","금","토"),"")</f>
        <v/>
      </c>
      <c r="C1109" s="14" t="n"/>
      <c r="D1109" s="14" t="n"/>
      <c r="E1109" s="14" t="n"/>
      <c r="F1109" s="14" t="n"/>
      <c r="G1109" s="14" t="n"/>
      <c r="H1109" s="14" t="n"/>
      <c r="I1109" s="15">
        <f>IF(OR(A1109="",NOT(N1109="")),"",SUM(C1109:H1109))</f>
        <v/>
      </c>
      <c r="J1109" s="16">
        <f>IF(I1109="","",SUM(C1109:E1109))</f>
        <v/>
      </c>
      <c r="K1109" s="16">
        <f>IF(I1109="","",SUM(F1109:H1109))</f>
        <v/>
      </c>
      <c r="L1109" s="14" t="n"/>
      <c r="M1109" s="17" t="n"/>
      <c r="N1109" s="18">
        <f>IF(COUNTA(A1109,C1109:H1109,L1109)=0,"",IF(NOT(ISNUMBER(A1109)),"날짜를 확인하세요",IF(A1109&gt;TODAY(),"오늘 이후 날짜예요",IF(COUNTIF($A$6:$A$1505,A1109)&gt;1,"같은 날짜가 또 있어요",IF(COUNT(C1109:H1109)&lt;COUNTA(C1109:H1109),"금액에 글자가 있어요",IF(COUNTA(C1109:H1109)=0,"금액이 비었어요",IF(COUNTIF(C1109:H1109,"&lt;0")&gt;0,"금액이 0보다 작아요",IF(AND(L1109&lt;&gt;"",OR(NOT(ISNUMBER(L1109)),L1109&lt;0,L1109&lt;&gt;INT(N(L1109)))),"손님 수를 확인하세요",""))))))))</f>
        <v/>
      </c>
      <c r="P1109">
        <f>IF(I1109="","",WEEKDAY(A1109,2))</f>
        <v/>
      </c>
      <c r="Q1109" s="19">
        <f>IF(I1109="","",A1109-WEEKDAY(A1109,3))</f>
        <v/>
      </c>
    </row>
    <row r="1110">
      <c r="A1110" s="12" t="n"/>
      <c r="B1110" s="13">
        <f>IF(ISNUMBER(A1110),CHOOSE(WEEKDAY(A1110),"일","월","화","수","목","금","토"),"")</f>
        <v/>
      </c>
      <c r="C1110" s="14" t="n"/>
      <c r="D1110" s="14" t="n"/>
      <c r="E1110" s="14" t="n"/>
      <c r="F1110" s="14" t="n"/>
      <c r="G1110" s="14" t="n"/>
      <c r="H1110" s="14" t="n"/>
      <c r="I1110" s="15">
        <f>IF(OR(A1110="",NOT(N1110="")),"",SUM(C1110:H1110))</f>
        <v/>
      </c>
      <c r="J1110" s="16">
        <f>IF(I1110="","",SUM(C1110:E1110))</f>
        <v/>
      </c>
      <c r="K1110" s="16">
        <f>IF(I1110="","",SUM(F1110:H1110))</f>
        <v/>
      </c>
      <c r="L1110" s="14" t="n"/>
      <c r="M1110" s="17" t="n"/>
      <c r="N1110" s="18">
        <f>IF(COUNTA(A1110,C1110:H1110,L1110)=0,"",IF(NOT(ISNUMBER(A1110)),"날짜를 확인하세요",IF(A1110&gt;TODAY(),"오늘 이후 날짜예요",IF(COUNTIF($A$6:$A$1505,A1110)&gt;1,"같은 날짜가 또 있어요",IF(COUNT(C1110:H1110)&lt;COUNTA(C1110:H1110),"금액에 글자가 있어요",IF(COUNTA(C1110:H1110)=0,"금액이 비었어요",IF(COUNTIF(C1110:H1110,"&lt;0")&gt;0,"금액이 0보다 작아요",IF(AND(L1110&lt;&gt;"",OR(NOT(ISNUMBER(L1110)),L1110&lt;0,L1110&lt;&gt;INT(N(L1110)))),"손님 수를 확인하세요",""))))))))</f>
        <v/>
      </c>
      <c r="P1110">
        <f>IF(I1110="","",WEEKDAY(A1110,2))</f>
        <v/>
      </c>
      <c r="Q1110" s="19">
        <f>IF(I1110="","",A1110-WEEKDAY(A1110,3))</f>
        <v/>
      </c>
    </row>
    <row r="1111">
      <c r="A1111" s="12" t="n"/>
      <c r="B1111" s="13">
        <f>IF(ISNUMBER(A1111),CHOOSE(WEEKDAY(A1111),"일","월","화","수","목","금","토"),"")</f>
        <v/>
      </c>
      <c r="C1111" s="14" t="n"/>
      <c r="D1111" s="14" t="n"/>
      <c r="E1111" s="14" t="n"/>
      <c r="F1111" s="14" t="n"/>
      <c r="G1111" s="14" t="n"/>
      <c r="H1111" s="14" t="n"/>
      <c r="I1111" s="15">
        <f>IF(OR(A1111="",NOT(N1111="")),"",SUM(C1111:H1111))</f>
        <v/>
      </c>
      <c r="J1111" s="16">
        <f>IF(I1111="","",SUM(C1111:E1111))</f>
        <v/>
      </c>
      <c r="K1111" s="16">
        <f>IF(I1111="","",SUM(F1111:H1111))</f>
        <v/>
      </c>
      <c r="L1111" s="14" t="n"/>
      <c r="M1111" s="17" t="n"/>
      <c r="N1111" s="18">
        <f>IF(COUNTA(A1111,C1111:H1111,L1111)=0,"",IF(NOT(ISNUMBER(A1111)),"날짜를 확인하세요",IF(A1111&gt;TODAY(),"오늘 이후 날짜예요",IF(COUNTIF($A$6:$A$1505,A1111)&gt;1,"같은 날짜가 또 있어요",IF(COUNT(C1111:H1111)&lt;COUNTA(C1111:H1111),"금액에 글자가 있어요",IF(COUNTA(C1111:H1111)=0,"금액이 비었어요",IF(COUNTIF(C1111:H1111,"&lt;0")&gt;0,"금액이 0보다 작아요",IF(AND(L1111&lt;&gt;"",OR(NOT(ISNUMBER(L1111)),L1111&lt;0,L1111&lt;&gt;INT(N(L1111)))),"손님 수를 확인하세요",""))))))))</f>
        <v/>
      </c>
      <c r="P1111">
        <f>IF(I1111="","",WEEKDAY(A1111,2))</f>
        <v/>
      </c>
      <c r="Q1111" s="19">
        <f>IF(I1111="","",A1111-WEEKDAY(A1111,3))</f>
        <v/>
      </c>
    </row>
    <row r="1112">
      <c r="A1112" s="12" t="n"/>
      <c r="B1112" s="13">
        <f>IF(ISNUMBER(A1112),CHOOSE(WEEKDAY(A1112),"일","월","화","수","목","금","토"),"")</f>
        <v/>
      </c>
      <c r="C1112" s="14" t="n"/>
      <c r="D1112" s="14" t="n"/>
      <c r="E1112" s="14" t="n"/>
      <c r="F1112" s="14" t="n"/>
      <c r="G1112" s="14" t="n"/>
      <c r="H1112" s="14" t="n"/>
      <c r="I1112" s="15">
        <f>IF(OR(A1112="",NOT(N1112="")),"",SUM(C1112:H1112))</f>
        <v/>
      </c>
      <c r="J1112" s="16">
        <f>IF(I1112="","",SUM(C1112:E1112))</f>
        <v/>
      </c>
      <c r="K1112" s="16">
        <f>IF(I1112="","",SUM(F1112:H1112))</f>
        <v/>
      </c>
      <c r="L1112" s="14" t="n"/>
      <c r="M1112" s="17" t="n"/>
      <c r="N1112" s="18">
        <f>IF(COUNTA(A1112,C1112:H1112,L1112)=0,"",IF(NOT(ISNUMBER(A1112)),"날짜를 확인하세요",IF(A1112&gt;TODAY(),"오늘 이후 날짜예요",IF(COUNTIF($A$6:$A$1505,A1112)&gt;1,"같은 날짜가 또 있어요",IF(COUNT(C1112:H1112)&lt;COUNTA(C1112:H1112),"금액에 글자가 있어요",IF(COUNTA(C1112:H1112)=0,"금액이 비었어요",IF(COUNTIF(C1112:H1112,"&lt;0")&gt;0,"금액이 0보다 작아요",IF(AND(L1112&lt;&gt;"",OR(NOT(ISNUMBER(L1112)),L1112&lt;0,L1112&lt;&gt;INT(N(L1112)))),"손님 수를 확인하세요",""))))))))</f>
        <v/>
      </c>
      <c r="P1112">
        <f>IF(I1112="","",WEEKDAY(A1112,2))</f>
        <v/>
      </c>
      <c r="Q1112" s="19">
        <f>IF(I1112="","",A1112-WEEKDAY(A1112,3))</f>
        <v/>
      </c>
    </row>
    <row r="1113">
      <c r="A1113" s="12" t="n"/>
      <c r="B1113" s="13">
        <f>IF(ISNUMBER(A1113),CHOOSE(WEEKDAY(A1113),"일","월","화","수","목","금","토"),"")</f>
        <v/>
      </c>
      <c r="C1113" s="14" t="n"/>
      <c r="D1113" s="14" t="n"/>
      <c r="E1113" s="14" t="n"/>
      <c r="F1113" s="14" t="n"/>
      <c r="G1113" s="14" t="n"/>
      <c r="H1113" s="14" t="n"/>
      <c r="I1113" s="15">
        <f>IF(OR(A1113="",NOT(N1113="")),"",SUM(C1113:H1113))</f>
        <v/>
      </c>
      <c r="J1113" s="16">
        <f>IF(I1113="","",SUM(C1113:E1113))</f>
        <v/>
      </c>
      <c r="K1113" s="16">
        <f>IF(I1113="","",SUM(F1113:H1113))</f>
        <v/>
      </c>
      <c r="L1113" s="14" t="n"/>
      <c r="M1113" s="17" t="n"/>
      <c r="N1113" s="18">
        <f>IF(COUNTA(A1113,C1113:H1113,L1113)=0,"",IF(NOT(ISNUMBER(A1113)),"날짜를 확인하세요",IF(A1113&gt;TODAY(),"오늘 이후 날짜예요",IF(COUNTIF($A$6:$A$1505,A1113)&gt;1,"같은 날짜가 또 있어요",IF(COUNT(C1113:H1113)&lt;COUNTA(C1113:H1113),"금액에 글자가 있어요",IF(COUNTA(C1113:H1113)=0,"금액이 비었어요",IF(COUNTIF(C1113:H1113,"&lt;0")&gt;0,"금액이 0보다 작아요",IF(AND(L1113&lt;&gt;"",OR(NOT(ISNUMBER(L1113)),L1113&lt;0,L1113&lt;&gt;INT(N(L1113)))),"손님 수를 확인하세요",""))))))))</f>
        <v/>
      </c>
      <c r="P1113">
        <f>IF(I1113="","",WEEKDAY(A1113,2))</f>
        <v/>
      </c>
      <c r="Q1113" s="19">
        <f>IF(I1113="","",A1113-WEEKDAY(A1113,3))</f>
        <v/>
      </c>
    </row>
    <row r="1114">
      <c r="A1114" s="12" t="n"/>
      <c r="B1114" s="13">
        <f>IF(ISNUMBER(A1114),CHOOSE(WEEKDAY(A1114),"일","월","화","수","목","금","토"),"")</f>
        <v/>
      </c>
      <c r="C1114" s="14" t="n"/>
      <c r="D1114" s="14" t="n"/>
      <c r="E1114" s="14" t="n"/>
      <c r="F1114" s="14" t="n"/>
      <c r="G1114" s="14" t="n"/>
      <c r="H1114" s="14" t="n"/>
      <c r="I1114" s="15">
        <f>IF(OR(A1114="",NOT(N1114="")),"",SUM(C1114:H1114))</f>
        <v/>
      </c>
      <c r="J1114" s="16">
        <f>IF(I1114="","",SUM(C1114:E1114))</f>
        <v/>
      </c>
      <c r="K1114" s="16">
        <f>IF(I1114="","",SUM(F1114:H1114))</f>
        <v/>
      </c>
      <c r="L1114" s="14" t="n"/>
      <c r="M1114" s="17" t="n"/>
      <c r="N1114" s="18">
        <f>IF(COUNTA(A1114,C1114:H1114,L1114)=0,"",IF(NOT(ISNUMBER(A1114)),"날짜를 확인하세요",IF(A1114&gt;TODAY(),"오늘 이후 날짜예요",IF(COUNTIF($A$6:$A$1505,A1114)&gt;1,"같은 날짜가 또 있어요",IF(COUNT(C1114:H1114)&lt;COUNTA(C1114:H1114),"금액에 글자가 있어요",IF(COUNTA(C1114:H1114)=0,"금액이 비었어요",IF(COUNTIF(C1114:H1114,"&lt;0")&gt;0,"금액이 0보다 작아요",IF(AND(L1114&lt;&gt;"",OR(NOT(ISNUMBER(L1114)),L1114&lt;0,L1114&lt;&gt;INT(N(L1114)))),"손님 수를 확인하세요",""))))))))</f>
        <v/>
      </c>
      <c r="P1114">
        <f>IF(I1114="","",WEEKDAY(A1114,2))</f>
        <v/>
      </c>
      <c r="Q1114" s="19">
        <f>IF(I1114="","",A1114-WEEKDAY(A1114,3))</f>
        <v/>
      </c>
    </row>
    <row r="1115">
      <c r="A1115" s="12" t="n"/>
      <c r="B1115" s="13">
        <f>IF(ISNUMBER(A1115),CHOOSE(WEEKDAY(A1115),"일","월","화","수","목","금","토"),"")</f>
        <v/>
      </c>
      <c r="C1115" s="14" t="n"/>
      <c r="D1115" s="14" t="n"/>
      <c r="E1115" s="14" t="n"/>
      <c r="F1115" s="14" t="n"/>
      <c r="G1115" s="14" t="n"/>
      <c r="H1115" s="14" t="n"/>
      <c r="I1115" s="15">
        <f>IF(OR(A1115="",NOT(N1115="")),"",SUM(C1115:H1115))</f>
        <v/>
      </c>
      <c r="J1115" s="16">
        <f>IF(I1115="","",SUM(C1115:E1115))</f>
        <v/>
      </c>
      <c r="K1115" s="16">
        <f>IF(I1115="","",SUM(F1115:H1115))</f>
        <v/>
      </c>
      <c r="L1115" s="14" t="n"/>
      <c r="M1115" s="17" t="n"/>
      <c r="N1115" s="18">
        <f>IF(COUNTA(A1115,C1115:H1115,L1115)=0,"",IF(NOT(ISNUMBER(A1115)),"날짜를 확인하세요",IF(A1115&gt;TODAY(),"오늘 이후 날짜예요",IF(COUNTIF($A$6:$A$1505,A1115)&gt;1,"같은 날짜가 또 있어요",IF(COUNT(C1115:H1115)&lt;COUNTA(C1115:H1115),"금액에 글자가 있어요",IF(COUNTA(C1115:H1115)=0,"금액이 비었어요",IF(COUNTIF(C1115:H1115,"&lt;0")&gt;0,"금액이 0보다 작아요",IF(AND(L1115&lt;&gt;"",OR(NOT(ISNUMBER(L1115)),L1115&lt;0,L1115&lt;&gt;INT(N(L1115)))),"손님 수를 확인하세요",""))))))))</f>
        <v/>
      </c>
      <c r="P1115">
        <f>IF(I1115="","",WEEKDAY(A1115,2))</f>
        <v/>
      </c>
      <c r="Q1115" s="19">
        <f>IF(I1115="","",A1115-WEEKDAY(A1115,3))</f>
        <v/>
      </c>
    </row>
    <row r="1116">
      <c r="A1116" s="12" t="n"/>
      <c r="B1116" s="13">
        <f>IF(ISNUMBER(A1116),CHOOSE(WEEKDAY(A1116),"일","월","화","수","목","금","토"),"")</f>
        <v/>
      </c>
      <c r="C1116" s="14" t="n"/>
      <c r="D1116" s="14" t="n"/>
      <c r="E1116" s="14" t="n"/>
      <c r="F1116" s="14" t="n"/>
      <c r="G1116" s="14" t="n"/>
      <c r="H1116" s="14" t="n"/>
      <c r="I1116" s="15">
        <f>IF(OR(A1116="",NOT(N1116="")),"",SUM(C1116:H1116))</f>
        <v/>
      </c>
      <c r="J1116" s="16">
        <f>IF(I1116="","",SUM(C1116:E1116))</f>
        <v/>
      </c>
      <c r="K1116" s="16">
        <f>IF(I1116="","",SUM(F1116:H1116))</f>
        <v/>
      </c>
      <c r="L1116" s="14" t="n"/>
      <c r="M1116" s="17" t="n"/>
      <c r="N1116" s="18">
        <f>IF(COUNTA(A1116,C1116:H1116,L1116)=0,"",IF(NOT(ISNUMBER(A1116)),"날짜를 확인하세요",IF(A1116&gt;TODAY(),"오늘 이후 날짜예요",IF(COUNTIF($A$6:$A$1505,A1116)&gt;1,"같은 날짜가 또 있어요",IF(COUNT(C1116:H1116)&lt;COUNTA(C1116:H1116),"금액에 글자가 있어요",IF(COUNTA(C1116:H1116)=0,"금액이 비었어요",IF(COUNTIF(C1116:H1116,"&lt;0")&gt;0,"금액이 0보다 작아요",IF(AND(L1116&lt;&gt;"",OR(NOT(ISNUMBER(L1116)),L1116&lt;0,L1116&lt;&gt;INT(N(L1116)))),"손님 수를 확인하세요",""))))))))</f>
        <v/>
      </c>
      <c r="P1116">
        <f>IF(I1116="","",WEEKDAY(A1116,2))</f>
        <v/>
      </c>
      <c r="Q1116" s="19">
        <f>IF(I1116="","",A1116-WEEKDAY(A1116,3))</f>
        <v/>
      </c>
    </row>
    <row r="1117">
      <c r="A1117" s="12" t="n"/>
      <c r="B1117" s="13">
        <f>IF(ISNUMBER(A1117),CHOOSE(WEEKDAY(A1117),"일","월","화","수","목","금","토"),"")</f>
        <v/>
      </c>
      <c r="C1117" s="14" t="n"/>
      <c r="D1117" s="14" t="n"/>
      <c r="E1117" s="14" t="n"/>
      <c r="F1117" s="14" t="n"/>
      <c r="G1117" s="14" t="n"/>
      <c r="H1117" s="14" t="n"/>
      <c r="I1117" s="15">
        <f>IF(OR(A1117="",NOT(N1117="")),"",SUM(C1117:H1117))</f>
        <v/>
      </c>
      <c r="J1117" s="16">
        <f>IF(I1117="","",SUM(C1117:E1117))</f>
        <v/>
      </c>
      <c r="K1117" s="16">
        <f>IF(I1117="","",SUM(F1117:H1117))</f>
        <v/>
      </c>
      <c r="L1117" s="14" t="n"/>
      <c r="M1117" s="17" t="n"/>
      <c r="N1117" s="18">
        <f>IF(COUNTA(A1117,C1117:H1117,L1117)=0,"",IF(NOT(ISNUMBER(A1117)),"날짜를 확인하세요",IF(A1117&gt;TODAY(),"오늘 이후 날짜예요",IF(COUNTIF($A$6:$A$1505,A1117)&gt;1,"같은 날짜가 또 있어요",IF(COUNT(C1117:H1117)&lt;COUNTA(C1117:H1117),"금액에 글자가 있어요",IF(COUNTA(C1117:H1117)=0,"금액이 비었어요",IF(COUNTIF(C1117:H1117,"&lt;0")&gt;0,"금액이 0보다 작아요",IF(AND(L1117&lt;&gt;"",OR(NOT(ISNUMBER(L1117)),L1117&lt;0,L1117&lt;&gt;INT(N(L1117)))),"손님 수를 확인하세요",""))))))))</f>
        <v/>
      </c>
      <c r="P1117">
        <f>IF(I1117="","",WEEKDAY(A1117,2))</f>
        <v/>
      </c>
      <c r="Q1117" s="19">
        <f>IF(I1117="","",A1117-WEEKDAY(A1117,3))</f>
        <v/>
      </c>
    </row>
    <row r="1118">
      <c r="A1118" s="12" t="n"/>
      <c r="B1118" s="13">
        <f>IF(ISNUMBER(A1118),CHOOSE(WEEKDAY(A1118),"일","월","화","수","목","금","토"),"")</f>
        <v/>
      </c>
      <c r="C1118" s="14" t="n"/>
      <c r="D1118" s="14" t="n"/>
      <c r="E1118" s="14" t="n"/>
      <c r="F1118" s="14" t="n"/>
      <c r="G1118" s="14" t="n"/>
      <c r="H1118" s="14" t="n"/>
      <c r="I1118" s="15">
        <f>IF(OR(A1118="",NOT(N1118="")),"",SUM(C1118:H1118))</f>
        <v/>
      </c>
      <c r="J1118" s="16">
        <f>IF(I1118="","",SUM(C1118:E1118))</f>
        <v/>
      </c>
      <c r="K1118" s="16">
        <f>IF(I1118="","",SUM(F1118:H1118))</f>
        <v/>
      </c>
      <c r="L1118" s="14" t="n"/>
      <c r="M1118" s="17" t="n"/>
      <c r="N1118" s="18">
        <f>IF(COUNTA(A1118,C1118:H1118,L1118)=0,"",IF(NOT(ISNUMBER(A1118)),"날짜를 확인하세요",IF(A1118&gt;TODAY(),"오늘 이후 날짜예요",IF(COUNTIF($A$6:$A$1505,A1118)&gt;1,"같은 날짜가 또 있어요",IF(COUNT(C1118:H1118)&lt;COUNTA(C1118:H1118),"금액에 글자가 있어요",IF(COUNTA(C1118:H1118)=0,"금액이 비었어요",IF(COUNTIF(C1118:H1118,"&lt;0")&gt;0,"금액이 0보다 작아요",IF(AND(L1118&lt;&gt;"",OR(NOT(ISNUMBER(L1118)),L1118&lt;0,L1118&lt;&gt;INT(N(L1118)))),"손님 수를 확인하세요",""))))))))</f>
        <v/>
      </c>
      <c r="P1118">
        <f>IF(I1118="","",WEEKDAY(A1118,2))</f>
        <v/>
      </c>
      <c r="Q1118" s="19">
        <f>IF(I1118="","",A1118-WEEKDAY(A1118,3))</f>
        <v/>
      </c>
    </row>
    <row r="1119">
      <c r="A1119" s="12" t="n"/>
      <c r="B1119" s="13">
        <f>IF(ISNUMBER(A1119),CHOOSE(WEEKDAY(A1119),"일","월","화","수","목","금","토"),"")</f>
        <v/>
      </c>
      <c r="C1119" s="14" t="n"/>
      <c r="D1119" s="14" t="n"/>
      <c r="E1119" s="14" t="n"/>
      <c r="F1119" s="14" t="n"/>
      <c r="G1119" s="14" t="n"/>
      <c r="H1119" s="14" t="n"/>
      <c r="I1119" s="15">
        <f>IF(OR(A1119="",NOT(N1119="")),"",SUM(C1119:H1119))</f>
        <v/>
      </c>
      <c r="J1119" s="16">
        <f>IF(I1119="","",SUM(C1119:E1119))</f>
        <v/>
      </c>
      <c r="K1119" s="16">
        <f>IF(I1119="","",SUM(F1119:H1119))</f>
        <v/>
      </c>
      <c r="L1119" s="14" t="n"/>
      <c r="M1119" s="17" t="n"/>
      <c r="N1119" s="18">
        <f>IF(COUNTA(A1119,C1119:H1119,L1119)=0,"",IF(NOT(ISNUMBER(A1119)),"날짜를 확인하세요",IF(A1119&gt;TODAY(),"오늘 이후 날짜예요",IF(COUNTIF($A$6:$A$1505,A1119)&gt;1,"같은 날짜가 또 있어요",IF(COUNT(C1119:H1119)&lt;COUNTA(C1119:H1119),"금액에 글자가 있어요",IF(COUNTA(C1119:H1119)=0,"금액이 비었어요",IF(COUNTIF(C1119:H1119,"&lt;0")&gt;0,"금액이 0보다 작아요",IF(AND(L1119&lt;&gt;"",OR(NOT(ISNUMBER(L1119)),L1119&lt;0,L1119&lt;&gt;INT(N(L1119)))),"손님 수를 확인하세요",""))))))))</f>
        <v/>
      </c>
      <c r="P1119">
        <f>IF(I1119="","",WEEKDAY(A1119,2))</f>
        <v/>
      </c>
      <c r="Q1119" s="19">
        <f>IF(I1119="","",A1119-WEEKDAY(A1119,3))</f>
        <v/>
      </c>
    </row>
    <row r="1120">
      <c r="A1120" s="12" t="n"/>
      <c r="B1120" s="13">
        <f>IF(ISNUMBER(A1120),CHOOSE(WEEKDAY(A1120),"일","월","화","수","목","금","토"),"")</f>
        <v/>
      </c>
      <c r="C1120" s="14" t="n"/>
      <c r="D1120" s="14" t="n"/>
      <c r="E1120" s="14" t="n"/>
      <c r="F1120" s="14" t="n"/>
      <c r="G1120" s="14" t="n"/>
      <c r="H1120" s="14" t="n"/>
      <c r="I1120" s="15">
        <f>IF(OR(A1120="",NOT(N1120="")),"",SUM(C1120:H1120))</f>
        <v/>
      </c>
      <c r="J1120" s="16">
        <f>IF(I1120="","",SUM(C1120:E1120))</f>
        <v/>
      </c>
      <c r="K1120" s="16">
        <f>IF(I1120="","",SUM(F1120:H1120))</f>
        <v/>
      </c>
      <c r="L1120" s="14" t="n"/>
      <c r="M1120" s="17" t="n"/>
      <c r="N1120" s="18">
        <f>IF(COUNTA(A1120,C1120:H1120,L1120)=0,"",IF(NOT(ISNUMBER(A1120)),"날짜를 확인하세요",IF(A1120&gt;TODAY(),"오늘 이후 날짜예요",IF(COUNTIF($A$6:$A$1505,A1120)&gt;1,"같은 날짜가 또 있어요",IF(COUNT(C1120:H1120)&lt;COUNTA(C1120:H1120),"금액에 글자가 있어요",IF(COUNTA(C1120:H1120)=0,"금액이 비었어요",IF(COUNTIF(C1120:H1120,"&lt;0")&gt;0,"금액이 0보다 작아요",IF(AND(L1120&lt;&gt;"",OR(NOT(ISNUMBER(L1120)),L1120&lt;0,L1120&lt;&gt;INT(N(L1120)))),"손님 수를 확인하세요",""))))))))</f>
        <v/>
      </c>
      <c r="P1120">
        <f>IF(I1120="","",WEEKDAY(A1120,2))</f>
        <v/>
      </c>
      <c r="Q1120" s="19">
        <f>IF(I1120="","",A1120-WEEKDAY(A1120,3))</f>
        <v/>
      </c>
    </row>
    <row r="1121">
      <c r="A1121" s="12" t="n"/>
      <c r="B1121" s="13">
        <f>IF(ISNUMBER(A1121),CHOOSE(WEEKDAY(A1121),"일","월","화","수","목","금","토"),"")</f>
        <v/>
      </c>
      <c r="C1121" s="14" t="n"/>
      <c r="D1121" s="14" t="n"/>
      <c r="E1121" s="14" t="n"/>
      <c r="F1121" s="14" t="n"/>
      <c r="G1121" s="14" t="n"/>
      <c r="H1121" s="14" t="n"/>
      <c r="I1121" s="15">
        <f>IF(OR(A1121="",NOT(N1121="")),"",SUM(C1121:H1121))</f>
        <v/>
      </c>
      <c r="J1121" s="16">
        <f>IF(I1121="","",SUM(C1121:E1121))</f>
        <v/>
      </c>
      <c r="K1121" s="16">
        <f>IF(I1121="","",SUM(F1121:H1121))</f>
        <v/>
      </c>
      <c r="L1121" s="14" t="n"/>
      <c r="M1121" s="17" t="n"/>
      <c r="N1121" s="18">
        <f>IF(COUNTA(A1121,C1121:H1121,L1121)=0,"",IF(NOT(ISNUMBER(A1121)),"날짜를 확인하세요",IF(A1121&gt;TODAY(),"오늘 이후 날짜예요",IF(COUNTIF($A$6:$A$1505,A1121)&gt;1,"같은 날짜가 또 있어요",IF(COUNT(C1121:H1121)&lt;COUNTA(C1121:H1121),"금액에 글자가 있어요",IF(COUNTA(C1121:H1121)=0,"금액이 비었어요",IF(COUNTIF(C1121:H1121,"&lt;0")&gt;0,"금액이 0보다 작아요",IF(AND(L1121&lt;&gt;"",OR(NOT(ISNUMBER(L1121)),L1121&lt;0,L1121&lt;&gt;INT(N(L1121)))),"손님 수를 확인하세요",""))))))))</f>
        <v/>
      </c>
      <c r="P1121">
        <f>IF(I1121="","",WEEKDAY(A1121,2))</f>
        <v/>
      </c>
      <c r="Q1121" s="19">
        <f>IF(I1121="","",A1121-WEEKDAY(A1121,3))</f>
        <v/>
      </c>
    </row>
    <row r="1122">
      <c r="A1122" s="12" t="n"/>
      <c r="B1122" s="13">
        <f>IF(ISNUMBER(A1122),CHOOSE(WEEKDAY(A1122),"일","월","화","수","목","금","토"),"")</f>
        <v/>
      </c>
      <c r="C1122" s="14" t="n"/>
      <c r="D1122" s="14" t="n"/>
      <c r="E1122" s="14" t="n"/>
      <c r="F1122" s="14" t="n"/>
      <c r="G1122" s="14" t="n"/>
      <c r="H1122" s="14" t="n"/>
      <c r="I1122" s="15">
        <f>IF(OR(A1122="",NOT(N1122="")),"",SUM(C1122:H1122))</f>
        <v/>
      </c>
      <c r="J1122" s="16">
        <f>IF(I1122="","",SUM(C1122:E1122))</f>
        <v/>
      </c>
      <c r="K1122" s="16">
        <f>IF(I1122="","",SUM(F1122:H1122))</f>
        <v/>
      </c>
      <c r="L1122" s="14" t="n"/>
      <c r="M1122" s="17" t="n"/>
      <c r="N1122" s="18">
        <f>IF(COUNTA(A1122,C1122:H1122,L1122)=0,"",IF(NOT(ISNUMBER(A1122)),"날짜를 확인하세요",IF(A1122&gt;TODAY(),"오늘 이후 날짜예요",IF(COUNTIF($A$6:$A$1505,A1122)&gt;1,"같은 날짜가 또 있어요",IF(COUNT(C1122:H1122)&lt;COUNTA(C1122:H1122),"금액에 글자가 있어요",IF(COUNTA(C1122:H1122)=0,"금액이 비었어요",IF(COUNTIF(C1122:H1122,"&lt;0")&gt;0,"금액이 0보다 작아요",IF(AND(L1122&lt;&gt;"",OR(NOT(ISNUMBER(L1122)),L1122&lt;0,L1122&lt;&gt;INT(N(L1122)))),"손님 수를 확인하세요",""))))))))</f>
        <v/>
      </c>
      <c r="P1122">
        <f>IF(I1122="","",WEEKDAY(A1122,2))</f>
        <v/>
      </c>
      <c r="Q1122" s="19">
        <f>IF(I1122="","",A1122-WEEKDAY(A1122,3))</f>
        <v/>
      </c>
    </row>
    <row r="1123">
      <c r="A1123" s="12" t="n"/>
      <c r="B1123" s="13">
        <f>IF(ISNUMBER(A1123),CHOOSE(WEEKDAY(A1123),"일","월","화","수","목","금","토"),"")</f>
        <v/>
      </c>
      <c r="C1123" s="14" t="n"/>
      <c r="D1123" s="14" t="n"/>
      <c r="E1123" s="14" t="n"/>
      <c r="F1123" s="14" t="n"/>
      <c r="G1123" s="14" t="n"/>
      <c r="H1123" s="14" t="n"/>
      <c r="I1123" s="15">
        <f>IF(OR(A1123="",NOT(N1123="")),"",SUM(C1123:H1123))</f>
        <v/>
      </c>
      <c r="J1123" s="16">
        <f>IF(I1123="","",SUM(C1123:E1123))</f>
        <v/>
      </c>
      <c r="K1123" s="16">
        <f>IF(I1123="","",SUM(F1123:H1123))</f>
        <v/>
      </c>
      <c r="L1123" s="14" t="n"/>
      <c r="M1123" s="17" t="n"/>
      <c r="N1123" s="18">
        <f>IF(COUNTA(A1123,C1123:H1123,L1123)=0,"",IF(NOT(ISNUMBER(A1123)),"날짜를 확인하세요",IF(A1123&gt;TODAY(),"오늘 이후 날짜예요",IF(COUNTIF($A$6:$A$1505,A1123)&gt;1,"같은 날짜가 또 있어요",IF(COUNT(C1123:H1123)&lt;COUNTA(C1123:H1123),"금액에 글자가 있어요",IF(COUNTA(C1123:H1123)=0,"금액이 비었어요",IF(COUNTIF(C1123:H1123,"&lt;0")&gt;0,"금액이 0보다 작아요",IF(AND(L1123&lt;&gt;"",OR(NOT(ISNUMBER(L1123)),L1123&lt;0,L1123&lt;&gt;INT(N(L1123)))),"손님 수를 확인하세요",""))))))))</f>
        <v/>
      </c>
      <c r="P1123">
        <f>IF(I1123="","",WEEKDAY(A1123,2))</f>
        <v/>
      </c>
      <c r="Q1123" s="19">
        <f>IF(I1123="","",A1123-WEEKDAY(A1123,3))</f>
        <v/>
      </c>
    </row>
    <row r="1124">
      <c r="A1124" s="12" t="n"/>
      <c r="B1124" s="13">
        <f>IF(ISNUMBER(A1124),CHOOSE(WEEKDAY(A1124),"일","월","화","수","목","금","토"),"")</f>
        <v/>
      </c>
      <c r="C1124" s="14" t="n"/>
      <c r="D1124" s="14" t="n"/>
      <c r="E1124" s="14" t="n"/>
      <c r="F1124" s="14" t="n"/>
      <c r="G1124" s="14" t="n"/>
      <c r="H1124" s="14" t="n"/>
      <c r="I1124" s="15">
        <f>IF(OR(A1124="",NOT(N1124="")),"",SUM(C1124:H1124))</f>
        <v/>
      </c>
      <c r="J1124" s="16">
        <f>IF(I1124="","",SUM(C1124:E1124))</f>
        <v/>
      </c>
      <c r="K1124" s="16">
        <f>IF(I1124="","",SUM(F1124:H1124))</f>
        <v/>
      </c>
      <c r="L1124" s="14" t="n"/>
      <c r="M1124" s="17" t="n"/>
      <c r="N1124" s="18">
        <f>IF(COUNTA(A1124,C1124:H1124,L1124)=0,"",IF(NOT(ISNUMBER(A1124)),"날짜를 확인하세요",IF(A1124&gt;TODAY(),"오늘 이후 날짜예요",IF(COUNTIF($A$6:$A$1505,A1124)&gt;1,"같은 날짜가 또 있어요",IF(COUNT(C1124:H1124)&lt;COUNTA(C1124:H1124),"금액에 글자가 있어요",IF(COUNTA(C1124:H1124)=0,"금액이 비었어요",IF(COUNTIF(C1124:H1124,"&lt;0")&gt;0,"금액이 0보다 작아요",IF(AND(L1124&lt;&gt;"",OR(NOT(ISNUMBER(L1124)),L1124&lt;0,L1124&lt;&gt;INT(N(L1124)))),"손님 수를 확인하세요",""))))))))</f>
        <v/>
      </c>
      <c r="P1124">
        <f>IF(I1124="","",WEEKDAY(A1124,2))</f>
        <v/>
      </c>
      <c r="Q1124" s="19">
        <f>IF(I1124="","",A1124-WEEKDAY(A1124,3))</f>
        <v/>
      </c>
    </row>
    <row r="1125">
      <c r="A1125" s="12" t="n"/>
      <c r="B1125" s="13">
        <f>IF(ISNUMBER(A1125),CHOOSE(WEEKDAY(A1125),"일","월","화","수","목","금","토"),"")</f>
        <v/>
      </c>
      <c r="C1125" s="14" t="n"/>
      <c r="D1125" s="14" t="n"/>
      <c r="E1125" s="14" t="n"/>
      <c r="F1125" s="14" t="n"/>
      <c r="G1125" s="14" t="n"/>
      <c r="H1125" s="14" t="n"/>
      <c r="I1125" s="15">
        <f>IF(OR(A1125="",NOT(N1125="")),"",SUM(C1125:H1125))</f>
        <v/>
      </c>
      <c r="J1125" s="16">
        <f>IF(I1125="","",SUM(C1125:E1125))</f>
        <v/>
      </c>
      <c r="K1125" s="16">
        <f>IF(I1125="","",SUM(F1125:H1125))</f>
        <v/>
      </c>
      <c r="L1125" s="14" t="n"/>
      <c r="M1125" s="17" t="n"/>
      <c r="N1125" s="18">
        <f>IF(COUNTA(A1125,C1125:H1125,L1125)=0,"",IF(NOT(ISNUMBER(A1125)),"날짜를 확인하세요",IF(A1125&gt;TODAY(),"오늘 이후 날짜예요",IF(COUNTIF($A$6:$A$1505,A1125)&gt;1,"같은 날짜가 또 있어요",IF(COUNT(C1125:H1125)&lt;COUNTA(C1125:H1125),"금액에 글자가 있어요",IF(COUNTA(C1125:H1125)=0,"금액이 비었어요",IF(COUNTIF(C1125:H1125,"&lt;0")&gt;0,"금액이 0보다 작아요",IF(AND(L1125&lt;&gt;"",OR(NOT(ISNUMBER(L1125)),L1125&lt;0,L1125&lt;&gt;INT(N(L1125)))),"손님 수를 확인하세요",""))))))))</f>
        <v/>
      </c>
      <c r="P1125">
        <f>IF(I1125="","",WEEKDAY(A1125,2))</f>
        <v/>
      </c>
      <c r="Q1125" s="19">
        <f>IF(I1125="","",A1125-WEEKDAY(A1125,3))</f>
        <v/>
      </c>
    </row>
    <row r="1126">
      <c r="A1126" s="12" t="n"/>
      <c r="B1126" s="13">
        <f>IF(ISNUMBER(A1126),CHOOSE(WEEKDAY(A1126),"일","월","화","수","목","금","토"),"")</f>
        <v/>
      </c>
      <c r="C1126" s="14" t="n"/>
      <c r="D1126" s="14" t="n"/>
      <c r="E1126" s="14" t="n"/>
      <c r="F1126" s="14" t="n"/>
      <c r="G1126" s="14" t="n"/>
      <c r="H1126" s="14" t="n"/>
      <c r="I1126" s="15">
        <f>IF(OR(A1126="",NOT(N1126="")),"",SUM(C1126:H1126))</f>
        <v/>
      </c>
      <c r="J1126" s="16">
        <f>IF(I1126="","",SUM(C1126:E1126))</f>
        <v/>
      </c>
      <c r="K1126" s="16">
        <f>IF(I1126="","",SUM(F1126:H1126))</f>
        <v/>
      </c>
      <c r="L1126" s="14" t="n"/>
      <c r="M1126" s="17" t="n"/>
      <c r="N1126" s="18">
        <f>IF(COUNTA(A1126,C1126:H1126,L1126)=0,"",IF(NOT(ISNUMBER(A1126)),"날짜를 확인하세요",IF(A1126&gt;TODAY(),"오늘 이후 날짜예요",IF(COUNTIF($A$6:$A$1505,A1126)&gt;1,"같은 날짜가 또 있어요",IF(COUNT(C1126:H1126)&lt;COUNTA(C1126:H1126),"금액에 글자가 있어요",IF(COUNTA(C1126:H1126)=0,"금액이 비었어요",IF(COUNTIF(C1126:H1126,"&lt;0")&gt;0,"금액이 0보다 작아요",IF(AND(L1126&lt;&gt;"",OR(NOT(ISNUMBER(L1126)),L1126&lt;0,L1126&lt;&gt;INT(N(L1126)))),"손님 수를 확인하세요",""))))))))</f>
        <v/>
      </c>
      <c r="P1126">
        <f>IF(I1126="","",WEEKDAY(A1126,2))</f>
        <v/>
      </c>
      <c r="Q1126" s="19">
        <f>IF(I1126="","",A1126-WEEKDAY(A1126,3))</f>
        <v/>
      </c>
    </row>
    <row r="1127">
      <c r="A1127" s="12" t="n"/>
      <c r="B1127" s="13">
        <f>IF(ISNUMBER(A1127),CHOOSE(WEEKDAY(A1127),"일","월","화","수","목","금","토"),"")</f>
        <v/>
      </c>
      <c r="C1127" s="14" t="n"/>
      <c r="D1127" s="14" t="n"/>
      <c r="E1127" s="14" t="n"/>
      <c r="F1127" s="14" t="n"/>
      <c r="G1127" s="14" t="n"/>
      <c r="H1127" s="14" t="n"/>
      <c r="I1127" s="15">
        <f>IF(OR(A1127="",NOT(N1127="")),"",SUM(C1127:H1127))</f>
        <v/>
      </c>
      <c r="J1127" s="16">
        <f>IF(I1127="","",SUM(C1127:E1127))</f>
        <v/>
      </c>
      <c r="K1127" s="16">
        <f>IF(I1127="","",SUM(F1127:H1127))</f>
        <v/>
      </c>
      <c r="L1127" s="14" t="n"/>
      <c r="M1127" s="17" t="n"/>
      <c r="N1127" s="18">
        <f>IF(COUNTA(A1127,C1127:H1127,L1127)=0,"",IF(NOT(ISNUMBER(A1127)),"날짜를 확인하세요",IF(A1127&gt;TODAY(),"오늘 이후 날짜예요",IF(COUNTIF($A$6:$A$1505,A1127)&gt;1,"같은 날짜가 또 있어요",IF(COUNT(C1127:H1127)&lt;COUNTA(C1127:H1127),"금액에 글자가 있어요",IF(COUNTA(C1127:H1127)=0,"금액이 비었어요",IF(COUNTIF(C1127:H1127,"&lt;0")&gt;0,"금액이 0보다 작아요",IF(AND(L1127&lt;&gt;"",OR(NOT(ISNUMBER(L1127)),L1127&lt;0,L1127&lt;&gt;INT(N(L1127)))),"손님 수를 확인하세요",""))))))))</f>
        <v/>
      </c>
      <c r="P1127">
        <f>IF(I1127="","",WEEKDAY(A1127,2))</f>
        <v/>
      </c>
      <c r="Q1127" s="19">
        <f>IF(I1127="","",A1127-WEEKDAY(A1127,3))</f>
        <v/>
      </c>
    </row>
    <row r="1128">
      <c r="A1128" s="12" t="n"/>
      <c r="B1128" s="13">
        <f>IF(ISNUMBER(A1128),CHOOSE(WEEKDAY(A1128),"일","월","화","수","목","금","토"),"")</f>
        <v/>
      </c>
      <c r="C1128" s="14" t="n"/>
      <c r="D1128" s="14" t="n"/>
      <c r="E1128" s="14" t="n"/>
      <c r="F1128" s="14" t="n"/>
      <c r="G1128" s="14" t="n"/>
      <c r="H1128" s="14" t="n"/>
      <c r="I1128" s="15">
        <f>IF(OR(A1128="",NOT(N1128="")),"",SUM(C1128:H1128))</f>
        <v/>
      </c>
      <c r="J1128" s="16">
        <f>IF(I1128="","",SUM(C1128:E1128))</f>
        <v/>
      </c>
      <c r="K1128" s="16">
        <f>IF(I1128="","",SUM(F1128:H1128))</f>
        <v/>
      </c>
      <c r="L1128" s="14" t="n"/>
      <c r="M1128" s="17" t="n"/>
      <c r="N1128" s="18">
        <f>IF(COUNTA(A1128,C1128:H1128,L1128)=0,"",IF(NOT(ISNUMBER(A1128)),"날짜를 확인하세요",IF(A1128&gt;TODAY(),"오늘 이후 날짜예요",IF(COUNTIF($A$6:$A$1505,A1128)&gt;1,"같은 날짜가 또 있어요",IF(COUNT(C1128:H1128)&lt;COUNTA(C1128:H1128),"금액에 글자가 있어요",IF(COUNTA(C1128:H1128)=0,"금액이 비었어요",IF(COUNTIF(C1128:H1128,"&lt;0")&gt;0,"금액이 0보다 작아요",IF(AND(L1128&lt;&gt;"",OR(NOT(ISNUMBER(L1128)),L1128&lt;0,L1128&lt;&gt;INT(N(L1128)))),"손님 수를 확인하세요",""))))))))</f>
        <v/>
      </c>
      <c r="P1128">
        <f>IF(I1128="","",WEEKDAY(A1128,2))</f>
        <v/>
      </c>
      <c r="Q1128" s="19">
        <f>IF(I1128="","",A1128-WEEKDAY(A1128,3))</f>
        <v/>
      </c>
    </row>
    <row r="1129">
      <c r="A1129" s="12" t="n"/>
      <c r="B1129" s="13">
        <f>IF(ISNUMBER(A1129),CHOOSE(WEEKDAY(A1129),"일","월","화","수","목","금","토"),"")</f>
        <v/>
      </c>
      <c r="C1129" s="14" t="n"/>
      <c r="D1129" s="14" t="n"/>
      <c r="E1129" s="14" t="n"/>
      <c r="F1129" s="14" t="n"/>
      <c r="G1129" s="14" t="n"/>
      <c r="H1129" s="14" t="n"/>
      <c r="I1129" s="15">
        <f>IF(OR(A1129="",NOT(N1129="")),"",SUM(C1129:H1129))</f>
        <v/>
      </c>
      <c r="J1129" s="16">
        <f>IF(I1129="","",SUM(C1129:E1129))</f>
        <v/>
      </c>
      <c r="K1129" s="16">
        <f>IF(I1129="","",SUM(F1129:H1129))</f>
        <v/>
      </c>
      <c r="L1129" s="14" t="n"/>
      <c r="M1129" s="17" t="n"/>
      <c r="N1129" s="18">
        <f>IF(COUNTA(A1129,C1129:H1129,L1129)=0,"",IF(NOT(ISNUMBER(A1129)),"날짜를 확인하세요",IF(A1129&gt;TODAY(),"오늘 이후 날짜예요",IF(COUNTIF($A$6:$A$1505,A1129)&gt;1,"같은 날짜가 또 있어요",IF(COUNT(C1129:H1129)&lt;COUNTA(C1129:H1129),"금액에 글자가 있어요",IF(COUNTA(C1129:H1129)=0,"금액이 비었어요",IF(COUNTIF(C1129:H1129,"&lt;0")&gt;0,"금액이 0보다 작아요",IF(AND(L1129&lt;&gt;"",OR(NOT(ISNUMBER(L1129)),L1129&lt;0,L1129&lt;&gt;INT(N(L1129)))),"손님 수를 확인하세요",""))))))))</f>
        <v/>
      </c>
      <c r="P1129">
        <f>IF(I1129="","",WEEKDAY(A1129,2))</f>
        <v/>
      </c>
      <c r="Q1129" s="19">
        <f>IF(I1129="","",A1129-WEEKDAY(A1129,3))</f>
        <v/>
      </c>
    </row>
    <row r="1130">
      <c r="A1130" s="12" t="n"/>
      <c r="B1130" s="13">
        <f>IF(ISNUMBER(A1130),CHOOSE(WEEKDAY(A1130),"일","월","화","수","목","금","토"),"")</f>
        <v/>
      </c>
      <c r="C1130" s="14" t="n"/>
      <c r="D1130" s="14" t="n"/>
      <c r="E1130" s="14" t="n"/>
      <c r="F1130" s="14" t="n"/>
      <c r="G1130" s="14" t="n"/>
      <c r="H1130" s="14" t="n"/>
      <c r="I1130" s="15">
        <f>IF(OR(A1130="",NOT(N1130="")),"",SUM(C1130:H1130))</f>
        <v/>
      </c>
      <c r="J1130" s="16">
        <f>IF(I1130="","",SUM(C1130:E1130))</f>
        <v/>
      </c>
      <c r="K1130" s="16">
        <f>IF(I1130="","",SUM(F1130:H1130))</f>
        <v/>
      </c>
      <c r="L1130" s="14" t="n"/>
      <c r="M1130" s="17" t="n"/>
      <c r="N1130" s="18">
        <f>IF(COUNTA(A1130,C1130:H1130,L1130)=0,"",IF(NOT(ISNUMBER(A1130)),"날짜를 확인하세요",IF(A1130&gt;TODAY(),"오늘 이후 날짜예요",IF(COUNTIF($A$6:$A$1505,A1130)&gt;1,"같은 날짜가 또 있어요",IF(COUNT(C1130:H1130)&lt;COUNTA(C1130:H1130),"금액에 글자가 있어요",IF(COUNTA(C1130:H1130)=0,"금액이 비었어요",IF(COUNTIF(C1130:H1130,"&lt;0")&gt;0,"금액이 0보다 작아요",IF(AND(L1130&lt;&gt;"",OR(NOT(ISNUMBER(L1130)),L1130&lt;0,L1130&lt;&gt;INT(N(L1130)))),"손님 수를 확인하세요",""))))))))</f>
        <v/>
      </c>
      <c r="P1130">
        <f>IF(I1130="","",WEEKDAY(A1130,2))</f>
        <v/>
      </c>
      <c r="Q1130" s="19">
        <f>IF(I1130="","",A1130-WEEKDAY(A1130,3))</f>
        <v/>
      </c>
    </row>
    <row r="1131">
      <c r="A1131" s="12" t="n"/>
      <c r="B1131" s="13">
        <f>IF(ISNUMBER(A1131),CHOOSE(WEEKDAY(A1131),"일","월","화","수","목","금","토"),"")</f>
        <v/>
      </c>
      <c r="C1131" s="14" t="n"/>
      <c r="D1131" s="14" t="n"/>
      <c r="E1131" s="14" t="n"/>
      <c r="F1131" s="14" t="n"/>
      <c r="G1131" s="14" t="n"/>
      <c r="H1131" s="14" t="n"/>
      <c r="I1131" s="15">
        <f>IF(OR(A1131="",NOT(N1131="")),"",SUM(C1131:H1131))</f>
        <v/>
      </c>
      <c r="J1131" s="16">
        <f>IF(I1131="","",SUM(C1131:E1131))</f>
        <v/>
      </c>
      <c r="K1131" s="16">
        <f>IF(I1131="","",SUM(F1131:H1131))</f>
        <v/>
      </c>
      <c r="L1131" s="14" t="n"/>
      <c r="M1131" s="17" t="n"/>
      <c r="N1131" s="18">
        <f>IF(COUNTA(A1131,C1131:H1131,L1131)=0,"",IF(NOT(ISNUMBER(A1131)),"날짜를 확인하세요",IF(A1131&gt;TODAY(),"오늘 이후 날짜예요",IF(COUNTIF($A$6:$A$1505,A1131)&gt;1,"같은 날짜가 또 있어요",IF(COUNT(C1131:H1131)&lt;COUNTA(C1131:H1131),"금액에 글자가 있어요",IF(COUNTA(C1131:H1131)=0,"금액이 비었어요",IF(COUNTIF(C1131:H1131,"&lt;0")&gt;0,"금액이 0보다 작아요",IF(AND(L1131&lt;&gt;"",OR(NOT(ISNUMBER(L1131)),L1131&lt;0,L1131&lt;&gt;INT(N(L1131)))),"손님 수를 확인하세요",""))))))))</f>
        <v/>
      </c>
      <c r="P1131">
        <f>IF(I1131="","",WEEKDAY(A1131,2))</f>
        <v/>
      </c>
      <c r="Q1131" s="19">
        <f>IF(I1131="","",A1131-WEEKDAY(A1131,3))</f>
        <v/>
      </c>
    </row>
    <row r="1132">
      <c r="A1132" s="12" t="n"/>
      <c r="B1132" s="13">
        <f>IF(ISNUMBER(A1132),CHOOSE(WEEKDAY(A1132),"일","월","화","수","목","금","토"),"")</f>
        <v/>
      </c>
      <c r="C1132" s="14" t="n"/>
      <c r="D1132" s="14" t="n"/>
      <c r="E1132" s="14" t="n"/>
      <c r="F1132" s="14" t="n"/>
      <c r="G1132" s="14" t="n"/>
      <c r="H1132" s="14" t="n"/>
      <c r="I1132" s="15">
        <f>IF(OR(A1132="",NOT(N1132="")),"",SUM(C1132:H1132))</f>
        <v/>
      </c>
      <c r="J1132" s="16">
        <f>IF(I1132="","",SUM(C1132:E1132))</f>
        <v/>
      </c>
      <c r="K1132" s="16">
        <f>IF(I1132="","",SUM(F1132:H1132))</f>
        <v/>
      </c>
      <c r="L1132" s="14" t="n"/>
      <c r="M1132" s="17" t="n"/>
      <c r="N1132" s="18">
        <f>IF(COUNTA(A1132,C1132:H1132,L1132)=0,"",IF(NOT(ISNUMBER(A1132)),"날짜를 확인하세요",IF(A1132&gt;TODAY(),"오늘 이후 날짜예요",IF(COUNTIF($A$6:$A$1505,A1132)&gt;1,"같은 날짜가 또 있어요",IF(COUNT(C1132:H1132)&lt;COUNTA(C1132:H1132),"금액에 글자가 있어요",IF(COUNTA(C1132:H1132)=0,"금액이 비었어요",IF(COUNTIF(C1132:H1132,"&lt;0")&gt;0,"금액이 0보다 작아요",IF(AND(L1132&lt;&gt;"",OR(NOT(ISNUMBER(L1132)),L1132&lt;0,L1132&lt;&gt;INT(N(L1132)))),"손님 수를 확인하세요",""))))))))</f>
        <v/>
      </c>
      <c r="P1132">
        <f>IF(I1132="","",WEEKDAY(A1132,2))</f>
        <v/>
      </c>
      <c r="Q1132" s="19">
        <f>IF(I1132="","",A1132-WEEKDAY(A1132,3))</f>
        <v/>
      </c>
    </row>
    <row r="1133">
      <c r="A1133" s="12" t="n"/>
      <c r="B1133" s="13">
        <f>IF(ISNUMBER(A1133),CHOOSE(WEEKDAY(A1133),"일","월","화","수","목","금","토"),"")</f>
        <v/>
      </c>
      <c r="C1133" s="14" t="n"/>
      <c r="D1133" s="14" t="n"/>
      <c r="E1133" s="14" t="n"/>
      <c r="F1133" s="14" t="n"/>
      <c r="G1133" s="14" t="n"/>
      <c r="H1133" s="14" t="n"/>
      <c r="I1133" s="15">
        <f>IF(OR(A1133="",NOT(N1133="")),"",SUM(C1133:H1133))</f>
        <v/>
      </c>
      <c r="J1133" s="16">
        <f>IF(I1133="","",SUM(C1133:E1133))</f>
        <v/>
      </c>
      <c r="K1133" s="16">
        <f>IF(I1133="","",SUM(F1133:H1133))</f>
        <v/>
      </c>
      <c r="L1133" s="14" t="n"/>
      <c r="M1133" s="17" t="n"/>
      <c r="N1133" s="18">
        <f>IF(COUNTA(A1133,C1133:H1133,L1133)=0,"",IF(NOT(ISNUMBER(A1133)),"날짜를 확인하세요",IF(A1133&gt;TODAY(),"오늘 이후 날짜예요",IF(COUNTIF($A$6:$A$1505,A1133)&gt;1,"같은 날짜가 또 있어요",IF(COUNT(C1133:H1133)&lt;COUNTA(C1133:H1133),"금액에 글자가 있어요",IF(COUNTA(C1133:H1133)=0,"금액이 비었어요",IF(COUNTIF(C1133:H1133,"&lt;0")&gt;0,"금액이 0보다 작아요",IF(AND(L1133&lt;&gt;"",OR(NOT(ISNUMBER(L1133)),L1133&lt;0,L1133&lt;&gt;INT(N(L1133)))),"손님 수를 확인하세요",""))))))))</f>
        <v/>
      </c>
      <c r="P1133">
        <f>IF(I1133="","",WEEKDAY(A1133,2))</f>
        <v/>
      </c>
      <c r="Q1133" s="19">
        <f>IF(I1133="","",A1133-WEEKDAY(A1133,3))</f>
        <v/>
      </c>
    </row>
    <row r="1134">
      <c r="A1134" s="12" t="n"/>
      <c r="B1134" s="13">
        <f>IF(ISNUMBER(A1134),CHOOSE(WEEKDAY(A1134),"일","월","화","수","목","금","토"),"")</f>
        <v/>
      </c>
      <c r="C1134" s="14" t="n"/>
      <c r="D1134" s="14" t="n"/>
      <c r="E1134" s="14" t="n"/>
      <c r="F1134" s="14" t="n"/>
      <c r="G1134" s="14" t="n"/>
      <c r="H1134" s="14" t="n"/>
      <c r="I1134" s="15">
        <f>IF(OR(A1134="",NOT(N1134="")),"",SUM(C1134:H1134))</f>
        <v/>
      </c>
      <c r="J1134" s="16">
        <f>IF(I1134="","",SUM(C1134:E1134))</f>
        <v/>
      </c>
      <c r="K1134" s="16">
        <f>IF(I1134="","",SUM(F1134:H1134))</f>
        <v/>
      </c>
      <c r="L1134" s="14" t="n"/>
      <c r="M1134" s="17" t="n"/>
      <c r="N1134" s="18">
        <f>IF(COUNTA(A1134,C1134:H1134,L1134)=0,"",IF(NOT(ISNUMBER(A1134)),"날짜를 확인하세요",IF(A1134&gt;TODAY(),"오늘 이후 날짜예요",IF(COUNTIF($A$6:$A$1505,A1134)&gt;1,"같은 날짜가 또 있어요",IF(COUNT(C1134:H1134)&lt;COUNTA(C1134:H1134),"금액에 글자가 있어요",IF(COUNTA(C1134:H1134)=0,"금액이 비었어요",IF(COUNTIF(C1134:H1134,"&lt;0")&gt;0,"금액이 0보다 작아요",IF(AND(L1134&lt;&gt;"",OR(NOT(ISNUMBER(L1134)),L1134&lt;0,L1134&lt;&gt;INT(N(L1134)))),"손님 수를 확인하세요",""))))))))</f>
        <v/>
      </c>
      <c r="P1134">
        <f>IF(I1134="","",WEEKDAY(A1134,2))</f>
        <v/>
      </c>
      <c r="Q1134" s="19">
        <f>IF(I1134="","",A1134-WEEKDAY(A1134,3))</f>
        <v/>
      </c>
    </row>
    <row r="1135">
      <c r="A1135" s="12" t="n"/>
      <c r="B1135" s="13">
        <f>IF(ISNUMBER(A1135),CHOOSE(WEEKDAY(A1135),"일","월","화","수","목","금","토"),"")</f>
        <v/>
      </c>
      <c r="C1135" s="14" t="n"/>
      <c r="D1135" s="14" t="n"/>
      <c r="E1135" s="14" t="n"/>
      <c r="F1135" s="14" t="n"/>
      <c r="G1135" s="14" t="n"/>
      <c r="H1135" s="14" t="n"/>
      <c r="I1135" s="15">
        <f>IF(OR(A1135="",NOT(N1135="")),"",SUM(C1135:H1135))</f>
        <v/>
      </c>
      <c r="J1135" s="16">
        <f>IF(I1135="","",SUM(C1135:E1135))</f>
        <v/>
      </c>
      <c r="K1135" s="16">
        <f>IF(I1135="","",SUM(F1135:H1135))</f>
        <v/>
      </c>
      <c r="L1135" s="14" t="n"/>
      <c r="M1135" s="17" t="n"/>
      <c r="N1135" s="18">
        <f>IF(COUNTA(A1135,C1135:H1135,L1135)=0,"",IF(NOT(ISNUMBER(A1135)),"날짜를 확인하세요",IF(A1135&gt;TODAY(),"오늘 이후 날짜예요",IF(COUNTIF($A$6:$A$1505,A1135)&gt;1,"같은 날짜가 또 있어요",IF(COUNT(C1135:H1135)&lt;COUNTA(C1135:H1135),"금액에 글자가 있어요",IF(COUNTA(C1135:H1135)=0,"금액이 비었어요",IF(COUNTIF(C1135:H1135,"&lt;0")&gt;0,"금액이 0보다 작아요",IF(AND(L1135&lt;&gt;"",OR(NOT(ISNUMBER(L1135)),L1135&lt;0,L1135&lt;&gt;INT(N(L1135)))),"손님 수를 확인하세요",""))))))))</f>
        <v/>
      </c>
      <c r="P1135">
        <f>IF(I1135="","",WEEKDAY(A1135,2))</f>
        <v/>
      </c>
      <c r="Q1135" s="19">
        <f>IF(I1135="","",A1135-WEEKDAY(A1135,3))</f>
        <v/>
      </c>
    </row>
    <row r="1136">
      <c r="A1136" s="12" t="n"/>
      <c r="B1136" s="13">
        <f>IF(ISNUMBER(A1136),CHOOSE(WEEKDAY(A1136),"일","월","화","수","목","금","토"),"")</f>
        <v/>
      </c>
      <c r="C1136" s="14" t="n"/>
      <c r="D1136" s="14" t="n"/>
      <c r="E1136" s="14" t="n"/>
      <c r="F1136" s="14" t="n"/>
      <c r="G1136" s="14" t="n"/>
      <c r="H1136" s="14" t="n"/>
      <c r="I1136" s="15">
        <f>IF(OR(A1136="",NOT(N1136="")),"",SUM(C1136:H1136))</f>
        <v/>
      </c>
      <c r="J1136" s="16">
        <f>IF(I1136="","",SUM(C1136:E1136))</f>
        <v/>
      </c>
      <c r="K1136" s="16">
        <f>IF(I1136="","",SUM(F1136:H1136))</f>
        <v/>
      </c>
      <c r="L1136" s="14" t="n"/>
      <c r="M1136" s="17" t="n"/>
      <c r="N1136" s="18">
        <f>IF(COUNTA(A1136,C1136:H1136,L1136)=0,"",IF(NOT(ISNUMBER(A1136)),"날짜를 확인하세요",IF(A1136&gt;TODAY(),"오늘 이후 날짜예요",IF(COUNTIF($A$6:$A$1505,A1136)&gt;1,"같은 날짜가 또 있어요",IF(COUNT(C1136:H1136)&lt;COUNTA(C1136:H1136),"금액에 글자가 있어요",IF(COUNTA(C1136:H1136)=0,"금액이 비었어요",IF(COUNTIF(C1136:H1136,"&lt;0")&gt;0,"금액이 0보다 작아요",IF(AND(L1136&lt;&gt;"",OR(NOT(ISNUMBER(L1136)),L1136&lt;0,L1136&lt;&gt;INT(N(L1136)))),"손님 수를 확인하세요",""))))))))</f>
        <v/>
      </c>
      <c r="P1136">
        <f>IF(I1136="","",WEEKDAY(A1136,2))</f>
        <v/>
      </c>
      <c r="Q1136" s="19">
        <f>IF(I1136="","",A1136-WEEKDAY(A1136,3))</f>
        <v/>
      </c>
    </row>
    <row r="1137">
      <c r="A1137" s="12" t="n"/>
      <c r="B1137" s="13">
        <f>IF(ISNUMBER(A1137),CHOOSE(WEEKDAY(A1137),"일","월","화","수","목","금","토"),"")</f>
        <v/>
      </c>
      <c r="C1137" s="14" t="n"/>
      <c r="D1137" s="14" t="n"/>
      <c r="E1137" s="14" t="n"/>
      <c r="F1137" s="14" t="n"/>
      <c r="G1137" s="14" t="n"/>
      <c r="H1137" s="14" t="n"/>
      <c r="I1137" s="15">
        <f>IF(OR(A1137="",NOT(N1137="")),"",SUM(C1137:H1137))</f>
        <v/>
      </c>
      <c r="J1137" s="16">
        <f>IF(I1137="","",SUM(C1137:E1137))</f>
        <v/>
      </c>
      <c r="K1137" s="16">
        <f>IF(I1137="","",SUM(F1137:H1137))</f>
        <v/>
      </c>
      <c r="L1137" s="14" t="n"/>
      <c r="M1137" s="17" t="n"/>
      <c r="N1137" s="18">
        <f>IF(COUNTA(A1137,C1137:H1137,L1137)=0,"",IF(NOT(ISNUMBER(A1137)),"날짜를 확인하세요",IF(A1137&gt;TODAY(),"오늘 이후 날짜예요",IF(COUNTIF($A$6:$A$1505,A1137)&gt;1,"같은 날짜가 또 있어요",IF(COUNT(C1137:H1137)&lt;COUNTA(C1137:H1137),"금액에 글자가 있어요",IF(COUNTA(C1137:H1137)=0,"금액이 비었어요",IF(COUNTIF(C1137:H1137,"&lt;0")&gt;0,"금액이 0보다 작아요",IF(AND(L1137&lt;&gt;"",OR(NOT(ISNUMBER(L1137)),L1137&lt;0,L1137&lt;&gt;INT(N(L1137)))),"손님 수를 확인하세요",""))))))))</f>
        <v/>
      </c>
      <c r="P1137">
        <f>IF(I1137="","",WEEKDAY(A1137,2))</f>
        <v/>
      </c>
      <c r="Q1137" s="19">
        <f>IF(I1137="","",A1137-WEEKDAY(A1137,3))</f>
        <v/>
      </c>
    </row>
    <row r="1138">
      <c r="A1138" s="12" t="n"/>
      <c r="B1138" s="13">
        <f>IF(ISNUMBER(A1138),CHOOSE(WEEKDAY(A1138),"일","월","화","수","목","금","토"),"")</f>
        <v/>
      </c>
      <c r="C1138" s="14" t="n"/>
      <c r="D1138" s="14" t="n"/>
      <c r="E1138" s="14" t="n"/>
      <c r="F1138" s="14" t="n"/>
      <c r="G1138" s="14" t="n"/>
      <c r="H1138" s="14" t="n"/>
      <c r="I1138" s="15">
        <f>IF(OR(A1138="",NOT(N1138="")),"",SUM(C1138:H1138))</f>
        <v/>
      </c>
      <c r="J1138" s="16">
        <f>IF(I1138="","",SUM(C1138:E1138))</f>
        <v/>
      </c>
      <c r="K1138" s="16">
        <f>IF(I1138="","",SUM(F1138:H1138))</f>
        <v/>
      </c>
      <c r="L1138" s="14" t="n"/>
      <c r="M1138" s="17" t="n"/>
      <c r="N1138" s="18">
        <f>IF(COUNTA(A1138,C1138:H1138,L1138)=0,"",IF(NOT(ISNUMBER(A1138)),"날짜를 확인하세요",IF(A1138&gt;TODAY(),"오늘 이후 날짜예요",IF(COUNTIF($A$6:$A$1505,A1138)&gt;1,"같은 날짜가 또 있어요",IF(COUNT(C1138:H1138)&lt;COUNTA(C1138:H1138),"금액에 글자가 있어요",IF(COUNTA(C1138:H1138)=0,"금액이 비었어요",IF(COUNTIF(C1138:H1138,"&lt;0")&gt;0,"금액이 0보다 작아요",IF(AND(L1138&lt;&gt;"",OR(NOT(ISNUMBER(L1138)),L1138&lt;0,L1138&lt;&gt;INT(N(L1138)))),"손님 수를 확인하세요",""))))))))</f>
        <v/>
      </c>
      <c r="P1138">
        <f>IF(I1138="","",WEEKDAY(A1138,2))</f>
        <v/>
      </c>
      <c r="Q1138" s="19">
        <f>IF(I1138="","",A1138-WEEKDAY(A1138,3))</f>
        <v/>
      </c>
    </row>
    <row r="1139">
      <c r="A1139" s="12" t="n"/>
      <c r="B1139" s="13">
        <f>IF(ISNUMBER(A1139),CHOOSE(WEEKDAY(A1139),"일","월","화","수","목","금","토"),"")</f>
        <v/>
      </c>
      <c r="C1139" s="14" t="n"/>
      <c r="D1139" s="14" t="n"/>
      <c r="E1139" s="14" t="n"/>
      <c r="F1139" s="14" t="n"/>
      <c r="G1139" s="14" t="n"/>
      <c r="H1139" s="14" t="n"/>
      <c r="I1139" s="15">
        <f>IF(OR(A1139="",NOT(N1139="")),"",SUM(C1139:H1139))</f>
        <v/>
      </c>
      <c r="J1139" s="16">
        <f>IF(I1139="","",SUM(C1139:E1139))</f>
        <v/>
      </c>
      <c r="K1139" s="16">
        <f>IF(I1139="","",SUM(F1139:H1139))</f>
        <v/>
      </c>
      <c r="L1139" s="14" t="n"/>
      <c r="M1139" s="17" t="n"/>
      <c r="N1139" s="18">
        <f>IF(COUNTA(A1139,C1139:H1139,L1139)=0,"",IF(NOT(ISNUMBER(A1139)),"날짜를 확인하세요",IF(A1139&gt;TODAY(),"오늘 이후 날짜예요",IF(COUNTIF($A$6:$A$1505,A1139)&gt;1,"같은 날짜가 또 있어요",IF(COUNT(C1139:H1139)&lt;COUNTA(C1139:H1139),"금액에 글자가 있어요",IF(COUNTA(C1139:H1139)=0,"금액이 비었어요",IF(COUNTIF(C1139:H1139,"&lt;0")&gt;0,"금액이 0보다 작아요",IF(AND(L1139&lt;&gt;"",OR(NOT(ISNUMBER(L1139)),L1139&lt;0,L1139&lt;&gt;INT(N(L1139)))),"손님 수를 확인하세요",""))))))))</f>
        <v/>
      </c>
      <c r="P1139">
        <f>IF(I1139="","",WEEKDAY(A1139,2))</f>
        <v/>
      </c>
      <c r="Q1139" s="19">
        <f>IF(I1139="","",A1139-WEEKDAY(A1139,3))</f>
        <v/>
      </c>
    </row>
    <row r="1140">
      <c r="A1140" s="12" t="n"/>
      <c r="B1140" s="13">
        <f>IF(ISNUMBER(A1140),CHOOSE(WEEKDAY(A1140),"일","월","화","수","목","금","토"),"")</f>
        <v/>
      </c>
      <c r="C1140" s="14" t="n"/>
      <c r="D1140" s="14" t="n"/>
      <c r="E1140" s="14" t="n"/>
      <c r="F1140" s="14" t="n"/>
      <c r="G1140" s="14" t="n"/>
      <c r="H1140" s="14" t="n"/>
      <c r="I1140" s="15">
        <f>IF(OR(A1140="",NOT(N1140="")),"",SUM(C1140:H1140))</f>
        <v/>
      </c>
      <c r="J1140" s="16">
        <f>IF(I1140="","",SUM(C1140:E1140))</f>
        <v/>
      </c>
      <c r="K1140" s="16">
        <f>IF(I1140="","",SUM(F1140:H1140))</f>
        <v/>
      </c>
      <c r="L1140" s="14" t="n"/>
      <c r="M1140" s="17" t="n"/>
      <c r="N1140" s="18">
        <f>IF(COUNTA(A1140,C1140:H1140,L1140)=0,"",IF(NOT(ISNUMBER(A1140)),"날짜를 확인하세요",IF(A1140&gt;TODAY(),"오늘 이후 날짜예요",IF(COUNTIF($A$6:$A$1505,A1140)&gt;1,"같은 날짜가 또 있어요",IF(COUNT(C1140:H1140)&lt;COUNTA(C1140:H1140),"금액에 글자가 있어요",IF(COUNTA(C1140:H1140)=0,"금액이 비었어요",IF(COUNTIF(C1140:H1140,"&lt;0")&gt;0,"금액이 0보다 작아요",IF(AND(L1140&lt;&gt;"",OR(NOT(ISNUMBER(L1140)),L1140&lt;0,L1140&lt;&gt;INT(N(L1140)))),"손님 수를 확인하세요",""))))))))</f>
        <v/>
      </c>
      <c r="P1140">
        <f>IF(I1140="","",WEEKDAY(A1140,2))</f>
        <v/>
      </c>
      <c r="Q1140" s="19">
        <f>IF(I1140="","",A1140-WEEKDAY(A1140,3))</f>
        <v/>
      </c>
    </row>
    <row r="1141">
      <c r="A1141" s="12" t="n"/>
      <c r="B1141" s="13">
        <f>IF(ISNUMBER(A1141),CHOOSE(WEEKDAY(A1141),"일","월","화","수","목","금","토"),"")</f>
        <v/>
      </c>
      <c r="C1141" s="14" t="n"/>
      <c r="D1141" s="14" t="n"/>
      <c r="E1141" s="14" t="n"/>
      <c r="F1141" s="14" t="n"/>
      <c r="G1141" s="14" t="n"/>
      <c r="H1141" s="14" t="n"/>
      <c r="I1141" s="15">
        <f>IF(OR(A1141="",NOT(N1141="")),"",SUM(C1141:H1141))</f>
        <v/>
      </c>
      <c r="J1141" s="16">
        <f>IF(I1141="","",SUM(C1141:E1141))</f>
        <v/>
      </c>
      <c r="K1141" s="16">
        <f>IF(I1141="","",SUM(F1141:H1141))</f>
        <v/>
      </c>
      <c r="L1141" s="14" t="n"/>
      <c r="M1141" s="17" t="n"/>
      <c r="N1141" s="18">
        <f>IF(COUNTA(A1141,C1141:H1141,L1141)=0,"",IF(NOT(ISNUMBER(A1141)),"날짜를 확인하세요",IF(A1141&gt;TODAY(),"오늘 이후 날짜예요",IF(COUNTIF($A$6:$A$1505,A1141)&gt;1,"같은 날짜가 또 있어요",IF(COUNT(C1141:H1141)&lt;COUNTA(C1141:H1141),"금액에 글자가 있어요",IF(COUNTA(C1141:H1141)=0,"금액이 비었어요",IF(COUNTIF(C1141:H1141,"&lt;0")&gt;0,"금액이 0보다 작아요",IF(AND(L1141&lt;&gt;"",OR(NOT(ISNUMBER(L1141)),L1141&lt;0,L1141&lt;&gt;INT(N(L1141)))),"손님 수를 확인하세요",""))))))))</f>
        <v/>
      </c>
      <c r="P1141">
        <f>IF(I1141="","",WEEKDAY(A1141,2))</f>
        <v/>
      </c>
      <c r="Q1141" s="19">
        <f>IF(I1141="","",A1141-WEEKDAY(A1141,3))</f>
        <v/>
      </c>
    </row>
    <row r="1142">
      <c r="A1142" s="12" t="n"/>
      <c r="B1142" s="13">
        <f>IF(ISNUMBER(A1142),CHOOSE(WEEKDAY(A1142),"일","월","화","수","목","금","토"),"")</f>
        <v/>
      </c>
      <c r="C1142" s="14" t="n"/>
      <c r="D1142" s="14" t="n"/>
      <c r="E1142" s="14" t="n"/>
      <c r="F1142" s="14" t="n"/>
      <c r="G1142" s="14" t="n"/>
      <c r="H1142" s="14" t="n"/>
      <c r="I1142" s="15">
        <f>IF(OR(A1142="",NOT(N1142="")),"",SUM(C1142:H1142))</f>
        <v/>
      </c>
      <c r="J1142" s="16">
        <f>IF(I1142="","",SUM(C1142:E1142))</f>
        <v/>
      </c>
      <c r="K1142" s="16">
        <f>IF(I1142="","",SUM(F1142:H1142))</f>
        <v/>
      </c>
      <c r="L1142" s="14" t="n"/>
      <c r="M1142" s="17" t="n"/>
      <c r="N1142" s="18">
        <f>IF(COUNTA(A1142,C1142:H1142,L1142)=0,"",IF(NOT(ISNUMBER(A1142)),"날짜를 확인하세요",IF(A1142&gt;TODAY(),"오늘 이후 날짜예요",IF(COUNTIF($A$6:$A$1505,A1142)&gt;1,"같은 날짜가 또 있어요",IF(COUNT(C1142:H1142)&lt;COUNTA(C1142:H1142),"금액에 글자가 있어요",IF(COUNTA(C1142:H1142)=0,"금액이 비었어요",IF(COUNTIF(C1142:H1142,"&lt;0")&gt;0,"금액이 0보다 작아요",IF(AND(L1142&lt;&gt;"",OR(NOT(ISNUMBER(L1142)),L1142&lt;0,L1142&lt;&gt;INT(N(L1142)))),"손님 수를 확인하세요",""))))))))</f>
        <v/>
      </c>
      <c r="P1142">
        <f>IF(I1142="","",WEEKDAY(A1142,2))</f>
        <v/>
      </c>
      <c r="Q1142" s="19">
        <f>IF(I1142="","",A1142-WEEKDAY(A1142,3))</f>
        <v/>
      </c>
    </row>
    <row r="1143">
      <c r="A1143" s="12" t="n"/>
      <c r="B1143" s="13">
        <f>IF(ISNUMBER(A1143),CHOOSE(WEEKDAY(A1143),"일","월","화","수","목","금","토"),"")</f>
        <v/>
      </c>
      <c r="C1143" s="14" t="n"/>
      <c r="D1143" s="14" t="n"/>
      <c r="E1143" s="14" t="n"/>
      <c r="F1143" s="14" t="n"/>
      <c r="G1143" s="14" t="n"/>
      <c r="H1143" s="14" t="n"/>
      <c r="I1143" s="15">
        <f>IF(OR(A1143="",NOT(N1143="")),"",SUM(C1143:H1143))</f>
        <v/>
      </c>
      <c r="J1143" s="16">
        <f>IF(I1143="","",SUM(C1143:E1143))</f>
        <v/>
      </c>
      <c r="K1143" s="16">
        <f>IF(I1143="","",SUM(F1143:H1143))</f>
        <v/>
      </c>
      <c r="L1143" s="14" t="n"/>
      <c r="M1143" s="17" t="n"/>
      <c r="N1143" s="18">
        <f>IF(COUNTA(A1143,C1143:H1143,L1143)=0,"",IF(NOT(ISNUMBER(A1143)),"날짜를 확인하세요",IF(A1143&gt;TODAY(),"오늘 이후 날짜예요",IF(COUNTIF($A$6:$A$1505,A1143)&gt;1,"같은 날짜가 또 있어요",IF(COUNT(C1143:H1143)&lt;COUNTA(C1143:H1143),"금액에 글자가 있어요",IF(COUNTA(C1143:H1143)=0,"금액이 비었어요",IF(COUNTIF(C1143:H1143,"&lt;0")&gt;0,"금액이 0보다 작아요",IF(AND(L1143&lt;&gt;"",OR(NOT(ISNUMBER(L1143)),L1143&lt;0,L1143&lt;&gt;INT(N(L1143)))),"손님 수를 확인하세요",""))))))))</f>
        <v/>
      </c>
      <c r="P1143">
        <f>IF(I1143="","",WEEKDAY(A1143,2))</f>
        <v/>
      </c>
      <c r="Q1143" s="19">
        <f>IF(I1143="","",A1143-WEEKDAY(A1143,3))</f>
        <v/>
      </c>
    </row>
    <row r="1144">
      <c r="A1144" s="12" t="n"/>
      <c r="B1144" s="13">
        <f>IF(ISNUMBER(A1144),CHOOSE(WEEKDAY(A1144),"일","월","화","수","목","금","토"),"")</f>
        <v/>
      </c>
      <c r="C1144" s="14" t="n"/>
      <c r="D1144" s="14" t="n"/>
      <c r="E1144" s="14" t="n"/>
      <c r="F1144" s="14" t="n"/>
      <c r="G1144" s="14" t="n"/>
      <c r="H1144" s="14" t="n"/>
      <c r="I1144" s="15">
        <f>IF(OR(A1144="",NOT(N1144="")),"",SUM(C1144:H1144))</f>
        <v/>
      </c>
      <c r="J1144" s="16">
        <f>IF(I1144="","",SUM(C1144:E1144))</f>
        <v/>
      </c>
      <c r="K1144" s="16">
        <f>IF(I1144="","",SUM(F1144:H1144))</f>
        <v/>
      </c>
      <c r="L1144" s="14" t="n"/>
      <c r="M1144" s="17" t="n"/>
      <c r="N1144" s="18">
        <f>IF(COUNTA(A1144,C1144:H1144,L1144)=0,"",IF(NOT(ISNUMBER(A1144)),"날짜를 확인하세요",IF(A1144&gt;TODAY(),"오늘 이후 날짜예요",IF(COUNTIF($A$6:$A$1505,A1144)&gt;1,"같은 날짜가 또 있어요",IF(COUNT(C1144:H1144)&lt;COUNTA(C1144:H1144),"금액에 글자가 있어요",IF(COUNTA(C1144:H1144)=0,"금액이 비었어요",IF(COUNTIF(C1144:H1144,"&lt;0")&gt;0,"금액이 0보다 작아요",IF(AND(L1144&lt;&gt;"",OR(NOT(ISNUMBER(L1144)),L1144&lt;0,L1144&lt;&gt;INT(N(L1144)))),"손님 수를 확인하세요",""))))))))</f>
        <v/>
      </c>
      <c r="P1144">
        <f>IF(I1144="","",WEEKDAY(A1144,2))</f>
        <v/>
      </c>
      <c r="Q1144" s="19">
        <f>IF(I1144="","",A1144-WEEKDAY(A1144,3))</f>
        <v/>
      </c>
    </row>
    <row r="1145">
      <c r="A1145" s="12" t="n"/>
      <c r="B1145" s="13">
        <f>IF(ISNUMBER(A1145),CHOOSE(WEEKDAY(A1145),"일","월","화","수","목","금","토"),"")</f>
        <v/>
      </c>
      <c r="C1145" s="14" t="n"/>
      <c r="D1145" s="14" t="n"/>
      <c r="E1145" s="14" t="n"/>
      <c r="F1145" s="14" t="n"/>
      <c r="G1145" s="14" t="n"/>
      <c r="H1145" s="14" t="n"/>
      <c r="I1145" s="15">
        <f>IF(OR(A1145="",NOT(N1145="")),"",SUM(C1145:H1145))</f>
        <v/>
      </c>
      <c r="J1145" s="16">
        <f>IF(I1145="","",SUM(C1145:E1145))</f>
        <v/>
      </c>
      <c r="K1145" s="16">
        <f>IF(I1145="","",SUM(F1145:H1145))</f>
        <v/>
      </c>
      <c r="L1145" s="14" t="n"/>
      <c r="M1145" s="17" t="n"/>
      <c r="N1145" s="18">
        <f>IF(COUNTA(A1145,C1145:H1145,L1145)=0,"",IF(NOT(ISNUMBER(A1145)),"날짜를 확인하세요",IF(A1145&gt;TODAY(),"오늘 이후 날짜예요",IF(COUNTIF($A$6:$A$1505,A1145)&gt;1,"같은 날짜가 또 있어요",IF(COUNT(C1145:H1145)&lt;COUNTA(C1145:H1145),"금액에 글자가 있어요",IF(COUNTA(C1145:H1145)=0,"금액이 비었어요",IF(COUNTIF(C1145:H1145,"&lt;0")&gt;0,"금액이 0보다 작아요",IF(AND(L1145&lt;&gt;"",OR(NOT(ISNUMBER(L1145)),L1145&lt;0,L1145&lt;&gt;INT(N(L1145)))),"손님 수를 확인하세요",""))))))))</f>
        <v/>
      </c>
      <c r="P1145">
        <f>IF(I1145="","",WEEKDAY(A1145,2))</f>
        <v/>
      </c>
      <c r="Q1145" s="19">
        <f>IF(I1145="","",A1145-WEEKDAY(A1145,3))</f>
        <v/>
      </c>
    </row>
    <row r="1146">
      <c r="A1146" s="12" t="n"/>
      <c r="B1146" s="13">
        <f>IF(ISNUMBER(A1146),CHOOSE(WEEKDAY(A1146),"일","월","화","수","목","금","토"),"")</f>
        <v/>
      </c>
      <c r="C1146" s="14" t="n"/>
      <c r="D1146" s="14" t="n"/>
      <c r="E1146" s="14" t="n"/>
      <c r="F1146" s="14" t="n"/>
      <c r="G1146" s="14" t="n"/>
      <c r="H1146" s="14" t="n"/>
      <c r="I1146" s="15">
        <f>IF(OR(A1146="",NOT(N1146="")),"",SUM(C1146:H1146))</f>
        <v/>
      </c>
      <c r="J1146" s="16">
        <f>IF(I1146="","",SUM(C1146:E1146))</f>
        <v/>
      </c>
      <c r="K1146" s="16">
        <f>IF(I1146="","",SUM(F1146:H1146))</f>
        <v/>
      </c>
      <c r="L1146" s="14" t="n"/>
      <c r="M1146" s="17" t="n"/>
      <c r="N1146" s="18">
        <f>IF(COUNTA(A1146,C1146:H1146,L1146)=0,"",IF(NOT(ISNUMBER(A1146)),"날짜를 확인하세요",IF(A1146&gt;TODAY(),"오늘 이후 날짜예요",IF(COUNTIF($A$6:$A$1505,A1146)&gt;1,"같은 날짜가 또 있어요",IF(COUNT(C1146:H1146)&lt;COUNTA(C1146:H1146),"금액에 글자가 있어요",IF(COUNTA(C1146:H1146)=0,"금액이 비었어요",IF(COUNTIF(C1146:H1146,"&lt;0")&gt;0,"금액이 0보다 작아요",IF(AND(L1146&lt;&gt;"",OR(NOT(ISNUMBER(L1146)),L1146&lt;0,L1146&lt;&gt;INT(N(L1146)))),"손님 수를 확인하세요",""))))))))</f>
        <v/>
      </c>
      <c r="P1146">
        <f>IF(I1146="","",WEEKDAY(A1146,2))</f>
        <v/>
      </c>
      <c r="Q1146" s="19">
        <f>IF(I1146="","",A1146-WEEKDAY(A1146,3))</f>
        <v/>
      </c>
    </row>
    <row r="1147">
      <c r="A1147" s="12" t="n"/>
      <c r="B1147" s="13">
        <f>IF(ISNUMBER(A1147),CHOOSE(WEEKDAY(A1147),"일","월","화","수","목","금","토"),"")</f>
        <v/>
      </c>
      <c r="C1147" s="14" t="n"/>
      <c r="D1147" s="14" t="n"/>
      <c r="E1147" s="14" t="n"/>
      <c r="F1147" s="14" t="n"/>
      <c r="G1147" s="14" t="n"/>
      <c r="H1147" s="14" t="n"/>
      <c r="I1147" s="15">
        <f>IF(OR(A1147="",NOT(N1147="")),"",SUM(C1147:H1147))</f>
        <v/>
      </c>
      <c r="J1147" s="16">
        <f>IF(I1147="","",SUM(C1147:E1147))</f>
        <v/>
      </c>
      <c r="K1147" s="16">
        <f>IF(I1147="","",SUM(F1147:H1147))</f>
        <v/>
      </c>
      <c r="L1147" s="14" t="n"/>
      <c r="M1147" s="17" t="n"/>
      <c r="N1147" s="18">
        <f>IF(COUNTA(A1147,C1147:H1147,L1147)=0,"",IF(NOT(ISNUMBER(A1147)),"날짜를 확인하세요",IF(A1147&gt;TODAY(),"오늘 이후 날짜예요",IF(COUNTIF($A$6:$A$1505,A1147)&gt;1,"같은 날짜가 또 있어요",IF(COUNT(C1147:H1147)&lt;COUNTA(C1147:H1147),"금액에 글자가 있어요",IF(COUNTA(C1147:H1147)=0,"금액이 비었어요",IF(COUNTIF(C1147:H1147,"&lt;0")&gt;0,"금액이 0보다 작아요",IF(AND(L1147&lt;&gt;"",OR(NOT(ISNUMBER(L1147)),L1147&lt;0,L1147&lt;&gt;INT(N(L1147)))),"손님 수를 확인하세요",""))))))))</f>
        <v/>
      </c>
      <c r="P1147">
        <f>IF(I1147="","",WEEKDAY(A1147,2))</f>
        <v/>
      </c>
      <c r="Q1147" s="19">
        <f>IF(I1147="","",A1147-WEEKDAY(A1147,3))</f>
        <v/>
      </c>
    </row>
    <row r="1148">
      <c r="A1148" s="12" t="n"/>
      <c r="B1148" s="13">
        <f>IF(ISNUMBER(A1148),CHOOSE(WEEKDAY(A1148),"일","월","화","수","목","금","토"),"")</f>
        <v/>
      </c>
      <c r="C1148" s="14" t="n"/>
      <c r="D1148" s="14" t="n"/>
      <c r="E1148" s="14" t="n"/>
      <c r="F1148" s="14" t="n"/>
      <c r="G1148" s="14" t="n"/>
      <c r="H1148" s="14" t="n"/>
      <c r="I1148" s="15">
        <f>IF(OR(A1148="",NOT(N1148="")),"",SUM(C1148:H1148))</f>
        <v/>
      </c>
      <c r="J1148" s="16">
        <f>IF(I1148="","",SUM(C1148:E1148))</f>
        <v/>
      </c>
      <c r="K1148" s="16">
        <f>IF(I1148="","",SUM(F1148:H1148))</f>
        <v/>
      </c>
      <c r="L1148" s="14" t="n"/>
      <c r="M1148" s="17" t="n"/>
      <c r="N1148" s="18">
        <f>IF(COUNTA(A1148,C1148:H1148,L1148)=0,"",IF(NOT(ISNUMBER(A1148)),"날짜를 확인하세요",IF(A1148&gt;TODAY(),"오늘 이후 날짜예요",IF(COUNTIF($A$6:$A$1505,A1148)&gt;1,"같은 날짜가 또 있어요",IF(COUNT(C1148:H1148)&lt;COUNTA(C1148:H1148),"금액에 글자가 있어요",IF(COUNTA(C1148:H1148)=0,"금액이 비었어요",IF(COUNTIF(C1148:H1148,"&lt;0")&gt;0,"금액이 0보다 작아요",IF(AND(L1148&lt;&gt;"",OR(NOT(ISNUMBER(L1148)),L1148&lt;0,L1148&lt;&gt;INT(N(L1148)))),"손님 수를 확인하세요",""))))))))</f>
        <v/>
      </c>
      <c r="P1148">
        <f>IF(I1148="","",WEEKDAY(A1148,2))</f>
        <v/>
      </c>
      <c r="Q1148" s="19">
        <f>IF(I1148="","",A1148-WEEKDAY(A1148,3))</f>
        <v/>
      </c>
    </row>
    <row r="1149">
      <c r="A1149" s="12" t="n"/>
      <c r="B1149" s="13">
        <f>IF(ISNUMBER(A1149),CHOOSE(WEEKDAY(A1149),"일","월","화","수","목","금","토"),"")</f>
        <v/>
      </c>
      <c r="C1149" s="14" t="n"/>
      <c r="D1149" s="14" t="n"/>
      <c r="E1149" s="14" t="n"/>
      <c r="F1149" s="14" t="n"/>
      <c r="G1149" s="14" t="n"/>
      <c r="H1149" s="14" t="n"/>
      <c r="I1149" s="15">
        <f>IF(OR(A1149="",NOT(N1149="")),"",SUM(C1149:H1149))</f>
        <v/>
      </c>
      <c r="J1149" s="16">
        <f>IF(I1149="","",SUM(C1149:E1149))</f>
        <v/>
      </c>
      <c r="K1149" s="16">
        <f>IF(I1149="","",SUM(F1149:H1149))</f>
        <v/>
      </c>
      <c r="L1149" s="14" t="n"/>
      <c r="M1149" s="17" t="n"/>
      <c r="N1149" s="18">
        <f>IF(COUNTA(A1149,C1149:H1149,L1149)=0,"",IF(NOT(ISNUMBER(A1149)),"날짜를 확인하세요",IF(A1149&gt;TODAY(),"오늘 이후 날짜예요",IF(COUNTIF($A$6:$A$1505,A1149)&gt;1,"같은 날짜가 또 있어요",IF(COUNT(C1149:H1149)&lt;COUNTA(C1149:H1149),"금액에 글자가 있어요",IF(COUNTA(C1149:H1149)=0,"금액이 비었어요",IF(COUNTIF(C1149:H1149,"&lt;0")&gt;0,"금액이 0보다 작아요",IF(AND(L1149&lt;&gt;"",OR(NOT(ISNUMBER(L1149)),L1149&lt;0,L1149&lt;&gt;INT(N(L1149)))),"손님 수를 확인하세요",""))))))))</f>
        <v/>
      </c>
      <c r="P1149">
        <f>IF(I1149="","",WEEKDAY(A1149,2))</f>
        <v/>
      </c>
      <c r="Q1149" s="19">
        <f>IF(I1149="","",A1149-WEEKDAY(A1149,3))</f>
        <v/>
      </c>
    </row>
    <row r="1150">
      <c r="A1150" s="12" t="n"/>
      <c r="B1150" s="13">
        <f>IF(ISNUMBER(A1150),CHOOSE(WEEKDAY(A1150),"일","월","화","수","목","금","토"),"")</f>
        <v/>
      </c>
      <c r="C1150" s="14" t="n"/>
      <c r="D1150" s="14" t="n"/>
      <c r="E1150" s="14" t="n"/>
      <c r="F1150" s="14" t="n"/>
      <c r="G1150" s="14" t="n"/>
      <c r="H1150" s="14" t="n"/>
      <c r="I1150" s="15">
        <f>IF(OR(A1150="",NOT(N1150="")),"",SUM(C1150:H1150))</f>
        <v/>
      </c>
      <c r="J1150" s="16">
        <f>IF(I1150="","",SUM(C1150:E1150))</f>
        <v/>
      </c>
      <c r="K1150" s="16">
        <f>IF(I1150="","",SUM(F1150:H1150))</f>
        <v/>
      </c>
      <c r="L1150" s="14" t="n"/>
      <c r="M1150" s="17" t="n"/>
      <c r="N1150" s="18">
        <f>IF(COUNTA(A1150,C1150:H1150,L1150)=0,"",IF(NOT(ISNUMBER(A1150)),"날짜를 확인하세요",IF(A1150&gt;TODAY(),"오늘 이후 날짜예요",IF(COUNTIF($A$6:$A$1505,A1150)&gt;1,"같은 날짜가 또 있어요",IF(COUNT(C1150:H1150)&lt;COUNTA(C1150:H1150),"금액에 글자가 있어요",IF(COUNTA(C1150:H1150)=0,"금액이 비었어요",IF(COUNTIF(C1150:H1150,"&lt;0")&gt;0,"금액이 0보다 작아요",IF(AND(L1150&lt;&gt;"",OR(NOT(ISNUMBER(L1150)),L1150&lt;0,L1150&lt;&gt;INT(N(L1150)))),"손님 수를 확인하세요",""))))))))</f>
        <v/>
      </c>
      <c r="P1150">
        <f>IF(I1150="","",WEEKDAY(A1150,2))</f>
        <v/>
      </c>
      <c r="Q1150" s="19">
        <f>IF(I1150="","",A1150-WEEKDAY(A1150,3))</f>
        <v/>
      </c>
    </row>
    <row r="1151">
      <c r="A1151" s="12" t="n"/>
      <c r="B1151" s="13">
        <f>IF(ISNUMBER(A1151),CHOOSE(WEEKDAY(A1151),"일","월","화","수","목","금","토"),"")</f>
        <v/>
      </c>
      <c r="C1151" s="14" t="n"/>
      <c r="D1151" s="14" t="n"/>
      <c r="E1151" s="14" t="n"/>
      <c r="F1151" s="14" t="n"/>
      <c r="G1151" s="14" t="n"/>
      <c r="H1151" s="14" t="n"/>
      <c r="I1151" s="15">
        <f>IF(OR(A1151="",NOT(N1151="")),"",SUM(C1151:H1151))</f>
        <v/>
      </c>
      <c r="J1151" s="16">
        <f>IF(I1151="","",SUM(C1151:E1151))</f>
        <v/>
      </c>
      <c r="K1151" s="16">
        <f>IF(I1151="","",SUM(F1151:H1151))</f>
        <v/>
      </c>
      <c r="L1151" s="14" t="n"/>
      <c r="M1151" s="17" t="n"/>
      <c r="N1151" s="18">
        <f>IF(COUNTA(A1151,C1151:H1151,L1151)=0,"",IF(NOT(ISNUMBER(A1151)),"날짜를 확인하세요",IF(A1151&gt;TODAY(),"오늘 이후 날짜예요",IF(COUNTIF($A$6:$A$1505,A1151)&gt;1,"같은 날짜가 또 있어요",IF(COUNT(C1151:H1151)&lt;COUNTA(C1151:H1151),"금액에 글자가 있어요",IF(COUNTA(C1151:H1151)=0,"금액이 비었어요",IF(COUNTIF(C1151:H1151,"&lt;0")&gt;0,"금액이 0보다 작아요",IF(AND(L1151&lt;&gt;"",OR(NOT(ISNUMBER(L1151)),L1151&lt;0,L1151&lt;&gt;INT(N(L1151)))),"손님 수를 확인하세요",""))))))))</f>
        <v/>
      </c>
      <c r="P1151">
        <f>IF(I1151="","",WEEKDAY(A1151,2))</f>
        <v/>
      </c>
      <c r="Q1151" s="19">
        <f>IF(I1151="","",A1151-WEEKDAY(A1151,3))</f>
        <v/>
      </c>
    </row>
    <row r="1152">
      <c r="A1152" s="12" t="n"/>
      <c r="B1152" s="13">
        <f>IF(ISNUMBER(A1152),CHOOSE(WEEKDAY(A1152),"일","월","화","수","목","금","토"),"")</f>
        <v/>
      </c>
      <c r="C1152" s="14" t="n"/>
      <c r="D1152" s="14" t="n"/>
      <c r="E1152" s="14" t="n"/>
      <c r="F1152" s="14" t="n"/>
      <c r="G1152" s="14" t="n"/>
      <c r="H1152" s="14" t="n"/>
      <c r="I1152" s="15">
        <f>IF(OR(A1152="",NOT(N1152="")),"",SUM(C1152:H1152))</f>
        <v/>
      </c>
      <c r="J1152" s="16">
        <f>IF(I1152="","",SUM(C1152:E1152))</f>
        <v/>
      </c>
      <c r="K1152" s="16">
        <f>IF(I1152="","",SUM(F1152:H1152))</f>
        <v/>
      </c>
      <c r="L1152" s="14" t="n"/>
      <c r="M1152" s="17" t="n"/>
      <c r="N1152" s="18">
        <f>IF(COUNTA(A1152,C1152:H1152,L1152)=0,"",IF(NOT(ISNUMBER(A1152)),"날짜를 확인하세요",IF(A1152&gt;TODAY(),"오늘 이후 날짜예요",IF(COUNTIF($A$6:$A$1505,A1152)&gt;1,"같은 날짜가 또 있어요",IF(COUNT(C1152:H1152)&lt;COUNTA(C1152:H1152),"금액에 글자가 있어요",IF(COUNTA(C1152:H1152)=0,"금액이 비었어요",IF(COUNTIF(C1152:H1152,"&lt;0")&gt;0,"금액이 0보다 작아요",IF(AND(L1152&lt;&gt;"",OR(NOT(ISNUMBER(L1152)),L1152&lt;0,L1152&lt;&gt;INT(N(L1152)))),"손님 수를 확인하세요",""))))))))</f>
        <v/>
      </c>
      <c r="P1152">
        <f>IF(I1152="","",WEEKDAY(A1152,2))</f>
        <v/>
      </c>
      <c r="Q1152" s="19">
        <f>IF(I1152="","",A1152-WEEKDAY(A1152,3))</f>
        <v/>
      </c>
    </row>
    <row r="1153">
      <c r="A1153" s="12" t="n"/>
      <c r="B1153" s="13">
        <f>IF(ISNUMBER(A1153),CHOOSE(WEEKDAY(A1153),"일","월","화","수","목","금","토"),"")</f>
        <v/>
      </c>
      <c r="C1153" s="14" t="n"/>
      <c r="D1153" s="14" t="n"/>
      <c r="E1153" s="14" t="n"/>
      <c r="F1153" s="14" t="n"/>
      <c r="G1153" s="14" t="n"/>
      <c r="H1153" s="14" t="n"/>
      <c r="I1153" s="15">
        <f>IF(OR(A1153="",NOT(N1153="")),"",SUM(C1153:H1153))</f>
        <v/>
      </c>
      <c r="J1153" s="16">
        <f>IF(I1153="","",SUM(C1153:E1153))</f>
        <v/>
      </c>
      <c r="K1153" s="16">
        <f>IF(I1153="","",SUM(F1153:H1153))</f>
        <v/>
      </c>
      <c r="L1153" s="14" t="n"/>
      <c r="M1153" s="17" t="n"/>
      <c r="N1153" s="18">
        <f>IF(COUNTA(A1153,C1153:H1153,L1153)=0,"",IF(NOT(ISNUMBER(A1153)),"날짜를 확인하세요",IF(A1153&gt;TODAY(),"오늘 이후 날짜예요",IF(COUNTIF($A$6:$A$1505,A1153)&gt;1,"같은 날짜가 또 있어요",IF(COUNT(C1153:H1153)&lt;COUNTA(C1153:H1153),"금액에 글자가 있어요",IF(COUNTA(C1153:H1153)=0,"금액이 비었어요",IF(COUNTIF(C1153:H1153,"&lt;0")&gt;0,"금액이 0보다 작아요",IF(AND(L1153&lt;&gt;"",OR(NOT(ISNUMBER(L1153)),L1153&lt;0,L1153&lt;&gt;INT(N(L1153)))),"손님 수를 확인하세요",""))))))))</f>
        <v/>
      </c>
      <c r="P1153">
        <f>IF(I1153="","",WEEKDAY(A1153,2))</f>
        <v/>
      </c>
      <c r="Q1153" s="19">
        <f>IF(I1153="","",A1153-WEEKDAY(A1153,3))</f>
        <v/>
      </c>
    </row>
    <row r="1154">
      <c r="A1154" s="12" t="n"/>
      <c r="B1154" s="13">
        <f>IF(ISNUMBER(A1154),CHOOSE(WEEKDAY(A1154),"일","월","화","수","목","금","토"),"")</f>
        <v/>
      </c>
      <c r="C1154" s="14" t="n"/>
      <c r="D1154" s="14" t="n"/>
      <c r="E1154" s="14" t="n"/>
      <c r="F1154" s="14" t="n"/>
      <c r="G1154" s="14" t="n"/>
      <c r="H1154" s="14" t="n"/>
      <c r="I1154" s="15">
        <f>IF(OR(A1154="",NOT(N1154="")),"",SUM(C1154:H1154))</f>
        <v/>
      </c>
      <c r="J1154" s="16">
        <f>IF(I1154="","",SUM(C1154:E1154))</f>
        <v/>
      </c>
      <c r="K1154" s="16">
        <f>IF(I1154="","",SUM(F1154:H1154))</f>
        <v/>
      </c>
      <c r="L1154" s="14" t="n"/>
      <c r="M1154" s="17" t="n"/>
      <c r="N1154" s="18">
        <f>IF(COUNTA(A1154,C1154:H1154,L1154)=0,"",IF(NOT(ISNUMBER(A1154)),"날짜를 확인하세요",IF(A1154&gt;TODAY(),"오늘 이후 날짜예요",IF(COUNTIF($A$6:$A$1505,A1154)&gt;1,"같은 날짜가 또 있어요",IF(COUNT(C1154:H1154)&lt;COUNTA(C1154:H1154),"금액에 글자가 있어요",IF(COUNTA(C1154:H1154)=0,"금액이 비었어요",IF(COUNTIF(C1154:H1154,"&lt;0")&gt;0,"금액이 0보다 작아요",IF(AND(L1154&lt;&gt;"",OR(NOT(ISNUMBER(L1154)),L1154&lt;0,L1154&lt;&gt;INT(N(L1154)))),"손님 수를 확인하세요",""))))))))</f>
        <v/>
      </c>
      <c r="P1154">
        <f>IF(I1154="","",WEEKDAY(A1154,2))</f>
        <v/>
      </c>
      <c r="Q1154" s="19">
        <f>IF(I1154="","",A1154-WEEKDAY(A1154,3))</f>
        <v/>
      </c>
    </row>
    <row r="1155">
      <c r="A1155" s="12" t="n"/>
      <c r="B1155" s="13">
        <f>IF(ISNUMBER(A1155),CHOOSE(WEEKDAY(A1155),"일","월","화","수","목","금","토"),"")</f>
        <v/>
      </c>
      <c r="C1155" s="14" t="n"/>
      <c r="D1155" s="14" t="n"/>
      <c r="E1155" s="14" t="n"/>
      <c r="F1155" s="14" t="n"/>
      <c r="G1155" s="14" t="n"/>
      <c r="H1155" s="14" t="n"/>
      <c r="I1155" s="15">
        <f>IF(OR(A1155="",NOT(N1155="")),"",SUM(C1155:H1155))</f>
        <v/>
      </c>
      <c r="J1155" s="16">
        <f>IF(I1155="","",SUM(C1155:E1155))</f>
        <v/>
      </c>
      <c r="K1155" s="16">
        <f>IF(I1155="","",SUM(F1155:H1155))</f>
        <v/>
      </c>
      <c r="L1155" s="14" t="n"/>
      <c r="M1155" s="17" t="n"/>
      <c r="N1155" s="18">
        <f>IF(COUNTA(A1155,C1155:H1155,L1155)=0,"",IF(NOT(ISNUMBER(A1155)),"날짜를 확인하세요",IF(A1155&gt;TODAY(),"오늘 이후 날짜예요",IF(COUNTIF($A$6:$A$1505,A1155)&gt;1,"같은 날짜가 또 있어요",IF(COUNT(C1155:H1155)&lt;COUNTA(C1155:H1155),"금액에 글자가 있어요",IF(COUNTA(C1155:H1155)=0,"금액이 비었어요",IF(COUNTIF(C1155:H1155,"&lt;0")&gt;0,"금액이 0보다 작아요",IF(AND(L1155&lt;&gt;"",OR(NOT(ISNUMBER(L1155)),L1155&lt;0,L1155&lt;&gt;INT(N(L1155)))),"손님 수를 확인하세요",""))))))))</f>
        <v/>
      </c>
      <c r="P1155">
        <f>IF(I1155="","",WEEKDAY(A1155,2))</f>
        <v/>
      </c>
      <c r="Q1155" s="19">
        <f>IF(I1155="","",A1155-WEEKDAY(A1155,3))</f>
        <v/>
      </c>
    </row>
    <row r="1156">
      <c r="A1156" s="12" t="n"/>
      <c r="B1156" s="13">
        <f>IF(ISNUMBER(A1156),CHOOSE(WEEKDAY(A1156),"일","월","화","수","목","금","토"),"")</f>
        <v/>
      </c>
      <c r="C1156" s="14" t="n"/>
      <c r="D1156" s="14" t="n"/>
      <c r="E1156" s="14" t="n"/>
      <c r="F1156" s="14" t="n"/>
      <c r="G1156" s="14" t="n"/>
      <c r="H1156" s="14" t="n"/>
      <c r="I1156" s="15">
        <f>IF(OR(A1156="",NOT(N1156="")),"",SUM(C1156:H1156))</f>
        <v/>
      </c>
      <c r="J1156" s="16">
        <f>IF(I1156="","",SUM(C1156:E1156))</f>
        <v/>
      </c>
      <c r="K1156" s="16">
        <f>IF(I1156="","",SUM(F1156:H1156))</f>
        <v/>
      </c>
      <c r="L1156" s="14" t="n"/>
      <c r="M1156" s="17" t="n"/>
      <c r="N1156" s="18">
        <f>IF(COUNTA(A1156,C1156:H1156,L1156)=0,"",IF(NOT(ISNUMBER(A1156)),"날짜를 확인하세요",IF(A1156&gt;TODAY(),"오늘 이후 날짜예요",IF(COUNTIF($A$6:$A$1505,A1156)&gt;1,"같은 날짜가 또 있어요",IF(COUNT(C1156:H1156)&lt;COUNTA(C1156:H1156),"금액에 글자가 있어요",IF(COUNTA(C1156:H1156)=0,"금액이 비었어요",IF(COUNTIF(C1156:H1156,"&lt;0")&gt;0,"금액이 0보다 작아요",IF(AND(L1156&lt;&gt;"",OR(NOT(ISNUMBER(L1156)),L1156&lt;0,L1156&lt;&gt;INT(N(L1156)))),"손님 수를 확인하세요",""))))))))</f>
        <v/>
      </c>
      <c r="P1156">
        <f>IF(I1156="","",WEEKDAY(A1156,2))</f>
        <v/>
      </c>
      <c r="Q1156" s="19">
        <f>IF(I1156="","",A1156-WEEKDAY(A1156,3))</f>
        <v/>
      </c>
    </row>
    <row r="1157">
      <c r="A1157" s="12" t="n"/>
      <c r="B1157" s="13">
        <f>IF(ISNUMBER(A1157),CHOOSE(WEEKDAY(A1157),"일","월","화","수","목","금","토"),"")</f>
        <v/>
      </c>
      <c r="C1157" s="14" t="n"/>
      <c r="D1157" s="14" t="n"/>
      <c r="E1157" s="14" t="n"/>
      <c r="F1157" s="14" t="n"/>
      <c r="G1157" s="14" t="n"/>
      <c r="H1157" s="14" t="n"/>
      <c r="I1157" s="15">
        <f>IF(OR(A1157="",NOT(N1157="")),"",SUM(C1157:H1157))</f>
        <v/>
      </c>
      <c r="J1157" s="16">
        <f>IF(I1157="","",SUM(C1157:E1157))</f>
        <v/>
      </c>
      <c r="K1157" s="16">
        <f>IF(I1157="","",SUM(F1157:H1157))</f>
        <v/>
      </c>
      <c r="L1157" s="14" t="n"/>
      <c r="M1157" s="17" t="n"/>
      <c r="N1157" s="18">
        <f>IF(COUNTA(A1157,C1157:H1157,L1157)=0,"",IF(NOT(ISNUMBER(A1157)),"날짜를 확인하세요",IF(A1157&gt;TODAY(),"오늘 이후 날짜예요",IF(COUNTIF($A$6:$A$1505,A1157)&gt;1,"같은 날짜가 또 있어요",IF(COUNT(C1157:H1157)&lt;COUNTA(C1157:H1157),"금액에 글자가 있어요",IF(COUNTA(C1157:H1157)=0,"금액이 비었어요",IF(COUNTIF(C1157:H1157,"&lt;0")&gt;0,"금액이 0보다 작아요",IF(AND(L1157&lt;&gt;"",OR(NOT(ISNUMBER(L1157)),L1157&lt;0,L1157&lt;&gt;INT(N(L1157)))),"손님 수를 확인하세요",""))))))))</f>
        <v/>
      </c>
      <c r="P1157">
        <f>IF(I1157="","",WEEKDAY(A1157,2))</f>
        <v/>
      </c>
      <c r="Q1157" s="19">
        <f>IF(I1157="","",A1157-WEEKDAY(A1157,3))</f>
        <v/>
      </c>
    </row>
    <row r="1158">
      <c r="A1158" s="12" t="n"/>
      <c r="B1158" s="13">
        <f>IF(ISNUMBER(A1158),CHOOSE(WEEKDAY(A1158),"일","월","화","수","목","금","토"),"")</f>
        <v/>
      </c>
      <c r="C1158" s="14" t="n"/>
      <c r="D1158" s="14" t="n"/>
      <c r="E1158" s="14" t="n"/>
      <c r="F1158" s="14" t="n"/>
      <c r="G1158" s="14" t="n"/>
      <c r="H1158" s="14" t="n"/>
      <c r="I1158" s="15">
        <f>IF(OR(A1158="",NOT(N1158="")),"",SUM(C1158:H1158))</f>
        <v/>
      </c>
      <c r="J1158" s="16">
        <f>IF(I1158="","",SUM(C1158:E1158))</f>
        <v/>
      </c>
      <c r="K1158" s="16">
        <f>IF(I1158="","",SUM(F1158:H1158))</f>
        <v/>
      </c>
      <c r="L1158" s="14" t="n"/>
      <c r="M1158" s="17" t="n"/>
      <c r="N1158" s="18">
        <f>IF(COUNTA(A1158,C1158:H1158,L1158)=0,"",IF(NOT(ISNUMBER(A1158)),"날짜를 확인하세요",IF(A1158&gt;TODAY(),"오늘 이후 날짜예요",IF(COUNTIF($A$6:$A$1505,A1158)&gt;1,"같은 날짜가 또 있어요",IF(COUNT(C1158:H1158)&lt;COUNTA(C1158:H1158),"금액에 글자가 있어요",IF(COUNTA(C1158:H1158)=0,"금액이 비었어요",IF(COUNTIF(C1158:H1158,"&lt;0")&gt;0,"금액이 0보다 작아요",IF(AND(L1158&lt;&gt;"",OR(NOT(ISNUMBER(L1158)),L1158&lt;0,L1158&lt;&gt;INT(N(L1158)))),"손님 수를 확인하세요",""))))))))</f>
        <v/>
      </c>
      <c r="P1158">
        <f>IF(I1158="","",WEEKDAY(A1158,2))</f>
        <v/>
      </c>
      <c r="Q1158" s="19">
        <f>IF(I1158="","",A1158-WEEKDAY(A1158,3))</f>
        <v/>
      </c>
    </row>
    <row r="1159">
      <c r="A1159" s="12" t="n"/>
      <c r="B1159" s="13">
        <f>IF(ISNUMBER(A1159),CHOOSE(WEEKDAY(A1159),"일","월","화","수","목","금","토"),"")</f>
        <v/>
      </c>
      <c r="C1159" s="14" t="n"/>
      <c r="D1159" s="14" t="n"/>
      <c r="E1159" s="14" t="n"/>
      <c r="F1159" s="14" t="n"/>
      <c r="G1159" s="14" t="n"/>
      <c r="H1159" s="14" t="n"/>
      <c r="I1159" s="15">
        <f>IF(OR(A1159="",NOT(N1159="")),"",SUM(C1159:H1159))</f>
        <v/>
      </c>
      <c r="J1159" s="16">
        <f>IF(I1159="","",SUM(C1159:E1159))</f>
        <v/>
      </c>
      <c r="K1159" s="16">
        <f>IF(I1159="","",SUM(F1159:H1159))</f>
        <v/>
      </c>
      <c r="L1159" s="14" t="n"/>
      <c r="M1159" s="17" t="n"/>
      <c r="N1159" s="18">
        <f>IF(COUNTA(A1159,C1159:H1159,L1159)=0,"",IF(NOT(ISNUMBER(A1159)),"날짜를 확인하세요",IF(A1159&gt;TODAY(),"오늘 이후 날짜예요",IF(COUNTIF($A$6:$A$1505,A1159)&gt;1,"같은 날짜가 또 있어요",IF(COUNT(C1159:H1159)&lt;COUNTA(C1159:H1159),"금액에 글자가 있어요",IF(COUNTA(C1159:H1159)=0,"금액이 비었어요",IF(COUNTIF(C1159:H1159,"&lt;0")&gt;0,"금액이 0보다 작아요",IF(AND(L1159&lt;&gt;"",OR(NOT(ISNUMBER(L1159)),L1159&lt;0,L1159&lt;&gt;INT(N(L1159)))),"손님 수를 확인하세요",""))))))))</f>
        <v/>
      </c>
      <c r="P1159">
        <f>IF(I1159="","",WEEKDAY(A1159,2))</f>
        <v/>
      </c>
      <c r="Q1159" s="19">
        <f>IF(I1159="","",A1159-WEEKDAY(A1159,3))</f>
        <v/>
      </c>
    </row>
    <row r="1160">
      <c r="A1160" s="12" t="n"/>
      <c r="B1160" s="13">
        <f>IF(ISNUMBER(A1160),CHOOSE(WEEKDAY(A1160),"일","월","화","수","목","금","토"),"")</f>
        <v/>
      </c>
      <c r="C1160" s="14" t="n"/>
      <c r="D1160" s="14" t="n"/>
      <c r="E1160" s="14" t="n"/>
      <c r="F1160" s="14" t="n"/>
      <c r="G1160" s="14" t="n"/>
      <c r="H1160" s="14" t="n"/>
      <c r="I1160" s="15">
        <f>IF(OR(A1160="",NOT(N1160="")),"",SUM(C1160:H1160))</f>
        <v/>
      </c>
      <c r="J1160" s="16">
        <f>IF(I1160="","",SUM(C1160:E1160))</f>
        <v/>
      </c>
      <c r="K1160" s="16">
        <f>IF(I1160="","",SUM(F1160:H1160))</f>
        <v/>
      </c>
      <c r="L1160" s="14" t="n"/>
      <c r="M1160" s="17" t="n"/>
      <c r="N1160" s="18">
        <f>IF(COUNTA(A1160,C1160:H1160,L1160)=0,"",IF(NOT(ISNUMBER(A1160)),"날짜를 확인하세요",IF(A1160&gt;TODAY(),"오늘 이후 날짜예요",IF(COUNTIF($A$6:$A$1505,A1160)&gt;1,"같은 날짜가 또 있어요",IF(COUNT(C1160:H1160)&lt;COUNTA(C1160:H1160),"금액에 글자가 있어요",IF(COUNTA(C1160:H1160)=0,"금액이 비었어요",IF(COUNTIF(C1160:H1160,"&lt;0")&gt;0,"금액이 0보다 작아요",IF(AND(L1160&lt;&gt;"",OR(NOT(ISNUMBER(L1160)),L1160&lt;0,L1160&lt;&gt;INT(N(L1160)))),"손님 수를 확인하세요",""))))))))</f>
        <v/>
      </c>
      <c r="P1160">
        <f>IF(I1160="","",WEEKDAY(A1160,2))</f>
        <v/>
      </c>
      <c r="Q1160" s="19">
        <f>IF(I1160="","",A1160-WEEKDAY(A1160,3))</f>
        <v/>
      </c>
    </row>
    <row r="1161">
      <c r="A1161" s="12" t="n"/>
      <c r="B1161" s="13">
        <f>IF(ISNUMBER(A1161),CHOOSE(WEEKDAY(A1161),"일","월","화","수","목","금","토"),"")</f>
        <v/>
      </c>
      <c r="C1161" s="14" t="n"/>
      <c r="D1161" s="14" t="n"/>
      <c r="E1161" s="14" t="n"/>
      <c r="F1161" s="14" t="n"/>
      <c r="G1161" s="14" t="n"/>
      <c r="H1161" s="14" t="n"/>
      <c r="I1161" s="15">
        <f>IF(OR(A1161="",NOT(N1161="")),"",SUM(C1161:H1161))</f>
        <v/>
      </c>
      <c r="J1161" s="16">
        <f>IF(I1161="","",SUM(C1161:E1161))</f>
        <v/>
      </c>
      <c r="K1161" s="16">
        <f>IF(I1161="","",SUM(F1161:H1161))</f>
        <v/>
      </c>
      <c r="L1161" s="14" t="n"/>
      <c r="M1161" s="17" t="n"/>
      <c r="N1161" s="18">
        <f>IF(COUNTA(A1161,C1161:H1161,L1161)=0,"",IF(NOT(ISNUMBER(A1161)),"날짜를 확인하세요",IF(A1161&gt;TODAY(),"오늘 이후 날짜예요",IF(COUNTIF($A$6:$A$1505,A1161)&gt;1,"같은 날짜가 또 있어요",IF(COUNT(C1161:H1161)&lt;COUNTA(C1161:H1161),"금액에 글자가 있어요",IF(COUNTA(C1161:H1161)=0,"금액이 비었어요",IF(COUNTIF(C1161:H1161,"&lt;0")&gt;0,"금액이 0보다 작아요",IF(AND(L1161&lt;&gt;"",OR(NOT(ISNUMBER(L1161)),L1161&lt;0,L1161&lt;&gt;INT(N(L1161)))),"손님 수를 확인하세요",""))))))))</f>
        <v/>
      </c>
      <c r="P1161">
        <f>IF(I1161="","",WEEKDAY(A1161,2))</f>
        <v/>
      </c>
      <c r="Q1161" s="19">
        <f>IF(I1161="","",A1161-WEEKDAY(A1161,3))</f>
        <v/>
      </c>
    </row>
    <row r="1162">
      <c r="A1162" s="12" t="n"/>
      <c r="B1162" s="13">
        <f>IF(ISNUMBER(A1162),CHOOSE(WEEKDAY(A1162),"일","월","화","수","목","금","토"),"")</f>
        <v/>
      </c>
      <c r="C1162" s="14" t="n"/>
      <c r="D1162" s="14" t="n"/>
      <c r="E1162" s="14" t="n"/>
      <c r="F1162" s="14" t="n"/>
      <c r="G1162" s="14" t="n"/>
      <c r="H1162" s="14" t="n"/>
      <c r="I1162" s="15">
        <f>IF(OR(A1162="",NOT(N1162="")),"",SUM(C1162:H1162))</f>
        <v/>
      </c>
      <c r="J1162" s="16">
        <f>IF(I1162="","",SUM(C1162:E1162))</f>
        <v/>
      </c>
      <c r="K1162" s="16">
        <f>IF(I1162="","",SUM(F1162:H1162))</f>
        <v/>
      </c>
      <c r="L1162" s="14" t="n"/>
      <c r="M1162" s="17" t="n"/>
      <c r="N1162" s="18">
        <f>IF(COUNTA(A1162,C1162:H1162,L1162)=0,"",IF(NOT(ISNUMBER(A1162)),"날짜를 확인하세요",IF(A1162&gt;TODAY(),"오늘 이후 날짜예요",IF(COUNTIF($A$6:$A$1505,A1162)&gt;1,"같은 날짜가 또 있어요",IF(COUNT(C1162:H1162)&lt;COUNTA(C1162:H1162),"금액에 글자가 있어요",IF(COUNTA(C1162:H1162)=0,"금액이 비었어요",IF(COUNTIF(C1162:H1162,"&lt;0")&gt;0,"금액이 0보다 작아요",IF(AND(L1162&lt;&gt;"",OR(NOT(ISNUMBER(L1162)),L1162&lt;0,L1162&lt;&gt;INT(N(L1162)))),"손님 수를 확인하세요",""))))))))</f>
        <v/>
      </c>
      <c r="P1162">
        <f>IF(I1162="","",WEEKDAY(A1162,2))</f>
        <v/>
      </c>
      <c r="Q1162" s="19">
        <f>IF(I1162="","",A1162-WEEKDAY(A1162,3))</f>
        <v/>
      </c>
    </row>
    <row r="1163">
      <c r="A1163" s="12" t="n"/>
      <c r="B1163" s="13">
        <f>IF(ISNUMBER(A1163),CHOOSE(WEEKDAY(A1163),"일","월","화","수","목","금","토"),"")</f>
        <v/>
      </c>
      <c r="C1163" s="14" t="n"/>
      <c r="D1163" s="14" t="n"/>
      <c r="E1163" s="14" t="n"/>
      <c r="F1163" s="14" t="n"/>
      <c r="G1163" s="14" t="n"/>
      <c r="H1163" s="14" t="n"/>
      <c r="I1163" s="15">
        <f>IF(OR(A1163="",NOT(N1163="")),"",SUM(C1163:H1163))</f>
        <v/>
      </c>
      <c r="J1163" s="16">
        <f>IF(I1163="","",SUM(C1163:E1163))</f>
        <v/>
      </c>
      <c r="K1163" s="16">
        <f>IF(I1163="","",SUM(F1163:H1163))</f>
        <v/>
      </c>
      <c r="L1163" s="14" t="n"/>
      <c r="M1163" s="17" t="n"/>
      <c r="N1163" s="18">
        <f>IF(COUNTA(A1163,C1163:H1163,L1163)=0,"",IF(NOT(ISNUMBER(A1163)),"날짜를 확인하세요",IF(A1163&gt;TODAY(),"오늘 이후 날짜예요",IF(COUNTIF($A$6:$A$1505,A1163)&gt;1,"같은 날짜가 또 있어요",IF(COUNT(C1163:H1163)&lt;COUNTA(C1163:H1163),"금액에 글자가 있어요",IF(COUNTA(C1163:H1163)=0,"금액이 비었어요",IF(COUNTIF(C1163:H1163,"&lt;0")&gt;0,"금액이 0보다 작아요",IF(AND(L1163&lt;&gt;"",OR(NOT(ISNUMBER(L1163)),L1163&lt;0,L1163&lt;&gt;INT(N(L1163)))),"손님 수를 확인하세요",""))))))))</f>
        <v/>
      </c>
      <c r="P1163">
        <f>IF(I1163="","",WEEKDAY(A1163,2))</f>
        <v/>
      </c>
      <c r="Q1163" s="19">
        <f>IF(I1163="","",A1163-WEEKDAY(A1163,3))</f>
        <v/>
      </c>
    </row>
    <row r="1164">
      <c r="A1164" s="12" t="n"/>
      <c r="B1164" s="13">
        <f>IF(ISNUMBER(A1164),CHOOSE(WEEKDAY(A1164),"일","월","화","수","목","금","토"),"")</f>
        <v/>
      </c>
      <c r="C1164" s="14" t="n"/>
      <c r="D1164" s="14" t="n"/>
      <c r="E1164" s="14" t="n"/>
      <c r="F1164" s="14" t="n"/>
      <c r="G1164" s="14" t="n"/>
      <c r="H1164" s="14" t="n"/>
      <c r="I1164" s="15">
        <f>IF(OR(A1164="",NOT(N1164="")),"",SUM(C1164:H1164))</f>
        <v/>
      </c>
      <c r="J1164" s="16">
        <f>IF(I1164="","",SUM(C1164:E1164))</f>
        <v/>
      </c>
      <c r="K1164" s="16">
        <f>IF(I1164="","",SUM(F1164:H1164))</f>
        <v/>
      </c>
      <c r="L1164" s="14" t="n"/>
      <c r="M1164" s="17" t="n"/>
      <c r="N1164" s="18">
        <f>IF(COUNTA(A1164,C1164:H1164,L1164)=0,"",IF(NOT(ISNUMBER(A1164)),"날짜를 확인하세요",IF(A1164&gt;TODAY(),"오늘 이후 날짜예요",IF(COUNTIF($A$6:$A$1505,A1164)&gt;1,"같은 날짜가 또 있어요",IF(COUNT(C1164:H1164)&lt;COUNTA(C1164:H1164),"금액에 글자가 있어요",IF(COUNTA(C1164:H1164)=0,"금액이 비었어요",IF(COUNTIF(C1164:H1164,"&lt;0")&gt;0,"금액이 0보다 작아요",IF(AND(L1164&lt;&gt;"",OR(NOT(ISNUMBER(L1164)),L1164&lt;0,L1164&lt;&gt;INT(N(L1164)))),"손님 수를 확인하세요",""))))))))</f>
        <v/>
      </c>
      <c r="P1164">
        <f>IF(I1164="","",WEEKDAY(A1164,2))</f>
        <v/>
      </c>
      <c r="Q1164" s="19">
        <f>IF(I1164="","",A1164-WEEKDAY(A1164,3))</f>
        <v/>
      </c>
    </row>
    <row r="1165">
      <c r="A1165" s="12" t="n"/>
      <c r="B1165" s="13">
        <f>IF(ISNUMBER(A1165),CHOOSE(WEEKDAY(A1165),"일","월","화","수","목","금","토"),"")</f>
        <v/>
      </c>
      <c r="C1165" s="14" t="n"/>
      <c r="D1165" s="14" t="n"/>
      <c r="E1165" s="14" t="n"/>
      <c r="F1165" s="14" t="n"/>
      <c r="G1165" s="14" t="n"/>
      <c r="H1165" s="14" t="n"/>
      <c r="I1165" s="15">
        <f>IF(OR(A1165="",NOT(N1165="")),"",SUM(C1165:H1165))</f>
        <v/>
      </c>
      <c r="J1165" s="16">
        <f>IF(I1165="","",SUM(C1165:E1165))</f>
        <v/>
      </c>
      <c r="K1165" s="16">
        <f>IF(I1165="","",SUM(F1165:H1165))</f>
        <v/>
      </c>
      <c r="L1165" s="14" t="n"/>
      <c r="M1165" s="17" t="n"/>
      <c r="N1165" s="18">
        <f>IF(COUNTA(A1165,C1165:H1165,L1165)=0,"",IF(NOT(ISNUMBER(A1165)),"날짜를 확인하세요",IF(A1165&gt;TODAY(),"오늘 이후 날짜예요",IF(COUNTIF($A$6:$A$1505,A1165)&gt;1,"같은 날짜가 또 있어요",IF(COUNT(C1165:H1165)&lt;COUNTA(C1165:H1165),"금액에 글자가 있어요",IF(COUNTA(C1165:H1165)=0,"금액이 비었어요",IF(COUNTIF(C1165:H1165,"&lt;0")&gt;0,"금액이 0보다 작아요",IF(AND(L1165&lt;&gt;"",OR(NOT(ISNUMBER(L1165)),L1165&lt;0,L1165&lt;&gt;INT(N(L1165)))),"손님 수를 확인하세요",""))))))))</f>
        <v/>
      </c>
      <c r="P1165">
        <f>IF(I1165="","",WEEKDAY(A1165,2))</f>
        <v/>
      </c>
      <c r="Q1165" s="19">
        <f>IF(I1165="","",A1165-WEEKDAY(A1165,3))</f>
        <v/>
      </c>
    </row>
    <row r="1166">
      <c r="A1166" s="12" t="n"/>
      <c r="B1166" s="13">
        <f>IF(ISNUMBER(A1166),CHOOSE(WEEKDAY(A1166),"일","월","화","수","목","금","토"),"")</f>
        <v/>
      </c>
      <c r="C1166" s="14" t="n"/>
      <c r="D1166" s="14" t="n"/>
      <c r="E1166" s="14" t="n"/>
      <c r="F1166" s="14" t="n"/>
      <c r="G1166" s="14" t="n"/>
      <c r="H1166" s="14" t="n"/>
      <c r="I1166" s="15">
        <f>IF(OR(A1166="",NOT(N1166="")),"",SUM(C1166:H1166))</f>
        <v/>
      </c>
      <c r="J1166" s="16">
        <f>IF(I1166="","",SUM(C1166:E1166))</f>
        <v/>
      </c>
      <c r="K1166" s="16">
        <f>IF(I1166="","",SUM(F1166:H1166))</f>
        <v/>
      </c>
      <c r="L1166" s="14" t="n"/>
      <c r="M1166" s="17" t="n"/>
      <c r="N1166" s="18">
        <f>IF(COUNTA(A1166,C1166:H1166,L1166)=0,"",IF(NOT(ISNUMBER(A1166)),"날짜를 확인하세요",IF(A1166&gt;TODAY(),"오늘 이후 날짜예요",IF(COUNTIF($A$6:$A$1505,A1166)&gt;1,"같은 날짜가 또 있어요",IF(COUNT(C1166:H1166)&lt;COUNTA(C1166:H1166),"금액에 글자가 있어요",IF(COUNTA(C1166:H1166)=0,"금액이 비었어요",IF(COUNTIF(C1166:H1166,"&lt;0")&gt;0,"금액이 0보다 작아요",IF(AND(L1166&lt;&gt;"",OR(NOT(ISNUMBER(L1166)),L1166&lt;0,L1166&lt;&gt;INT(N(L1166)))),"손님 수를 확인하세요",""))))))))</f>
        <v/>
      </c>
      <c r="P1166">
        <f>IF(I1166="","",WEEKDAY(A1166,2))</f>
        <v/>
      </c>
      <c r="Q1166" s="19">
        <f>IF(I1166="","",A1166-WEEKDAY(A1166,3))</f>
        <v/>
      </c>
    </row>
    <row r="1167">
      <c r="A1167" s="12" t="n"/>
      <c r="B1167" s="13">
        <f>IF(ISNUMBER(A1167),CHOOSE(WEEKDAY(A1167),"일","월","화","수","목","금","토"),"")</f>
        <v/>
      </c>
      <c r="C1167" s="14" t="n"/>
      <c r="D1167" s="14" t="n"/>
      <c r="E1167" s="14" t="n"/>
      <c r="F1167" s="14" t="n"/>
      <c r="G1167" s="14" t="n"/>
      <c r="H1167" s="14" t="n"/>
      <c r="I1167" s="15">
        <f>IF(OR(A1167="",NOT(N1167="")),"",SUM(C1167:H1167))</f>
        <v/>
      </c>
      <c r="J1167" s="16">
        <f>IF(I1167="","",SUM(C1167:E1167))</f>
        <v/>
      </c>
      <c r="K1167" s="16">
        <f>IF(I1167="","",SUM(F1167:H1167))</f>
        <v/>
      </c>
      <c r="L1167" s="14" t="n"/>
      <c r="M1167" s="17" t="n"/>
      <c r="N1167" s="18">
        <f>IF(COUNTA(A1167,C1167:H1167,L1167)=0,"",IF(NOT(ISNUMBER(A1167)),"날짜를 확인하세요",IF(A1167&gt;TODAY(),"오늘 이후 날짜예요",IF(COUNTIF($A$6:$A$1505,A1167)&gt;1,"같은 날짜가 또 있어요",IF(COUNT(C1167:H1167)&lt;COUNTA(C1167:H1167),"금액에 글자가 있어요",IF(COUNTA(C1167:H1167)=0,"금액이 비었어요",IF(COUNTIF(C1167:H1167,"&lt;0")&gt;0,"금액이 0보다 작아요",IF(AND(L1167&lt;&gt;"",OR(NOT(ISNUMBER(L1167)),L1167&lt;0,L1167&lt;&gt;INT(N(L1167)))),"손님 수를 확인하세요",""))))))))</f>
        <v/>
      </c>
      <c r="P1167">
        <f>IF(I1167="","",WEEKDAY(A1167,2))</f>
        <v/>
      </c>
      <c r="Q1167" s="19">
        <f>IF(I1167="","",A1167-WEEKDAY(A1167,3))</f>
        <v/>
      </c>
    </row>
    <row r="1168">
      <c r="A1168" s="12" t="n"/>
      <c r="B1168" s="13">
        <f>IF(ISNUMBER(A1168),CHOOSE(WEEKDAY(A1168),"일","월","화","수","목","금","토"),"")</f>
        <v/>
      </c>
      <c r="C1168" s="14" t="n"/>
      <c r="D1168" s="14" t="n"/>
      <c r="E1168" s="14" t="n"/>
      <c r="F1168" s="14" t="n"/>
      <c r="G1168" s="14" t="n"/>
      <c r="H1168" s="14" t="n"/>
      <c r="I1168" s="15">
        <f>IF(OR(A1168="",NOT(N1168="")),"",SUM(C1168:H1168))</f>
        <v/>
      </c>
      <c r="J1168" s="16">
        <f>IF(I1168="","",SUM(C1168:E1168))</f>
        <v/>
      </c>
      <c r="K1168" s="16">
        <f>IF(I1168="","",SUM(F1168:H1168))</f>
        <v/>
      </c>
      <c r="L1168" s="14" t="n"/>
      <c r="M1168" s="17" t="n"/>
      <c r="N1168" s="18">
        <f>IF(COUNTA(A1168,C1168:H1168,L1168)=0,"",IF(NOT(ISNUMBER(A1168)),"날짜를 확인하세요",IF(A1168&gt;TODAY(),"오늘 이후 날짜예요",IF(COUNTIF($A$6:$A$1505,A1168)&gt;1,"같은 날짜가 또 있어요",IF(COUNT(C1168:H1168)&lt;COUNTA(C1168:H1168),"금액에 글자가 있어요",IF(COUNTA(C1168:H1168)=0,"금액이 비었어요",IF(COUNTIF(C1168:H1168,"&lt;0")&gt;0,"금액이 0보다 작아요",IF(AND(L1168&lt;&gt;"",OR(NOT(ISNUMBER(L1168)),L1168&lt;0,L1168&lt;&gt;INT(N(L1168)))),"손님 수를 확인하세요",""))))))))</f>
        <v/>
      </c>
      <c r="P1168">
        <f>IF(I1168="","",WEEKDAY(A1168,2))</f>
        <v/>
      </c>
      <c r="Q1168" s="19">
        <f>IF(I1168="","",A1168-WEEKDAY(A1168,3))</f>
        <v/>
      </c>
    </row>
    <row r="1169">
      <c r="A1169" s="12" t="n"/>
      <c r="B1169" s="13">
        <f>IF(ISNUMBER(A1169),CHOOSE(WEEKDAY(A1169),"일","월","화","수","목","금","토"),"")</f>
        <v/>
      </c>
      <c r="C1169" s="14" t="n"/>
      <c r="D1169" s="14" t="n"/>
      <c r="E1169" s="14" t="n"/>
      <c r="F1169" s="14" t="n"/>
      <c r="G1169" s="14" t="n"/>
      <c r="H1169" s="14" t="n"/>
      <c r="I1169" s="15">
        <f>IF(OR(A1169="",NOT(N1169="")),"",SUM(C1169:H1169))</f>
        <v/>
      </c>
      <c r="J1169" s="16">
        <f>IF(I1169="","",SUM(C1169:E1169))</f>
        <v/>
      </c>
      <c r="K1169" s="16">
        <f>IF(I1169="","",SUM(F1169:H1169))</f>
        <v/>
      </c>
      <c r="L1169" s="14" t="n"/>
      <c r="M1169" s="17" t="n"/>
      <c r="N1169" s="18">
        <f>IF(COUNTA(A1169,C1169:H1169,L1169)=0,"",IF(NOT(ISNUMBER(A1169)),"날짜를 확인하세요",IF(A1169&gt;TODAY(),"오늘 이후 날짜예요",IF(COUNTIF($A$6:$A$1505,A1169)&gt;1,"같은 날짜가 또 있어요",IF(COUNT(C1169:H1169)&lt;COUNTA(C1169:H1169),"금액에 글자가 있어요",IF(COUNTA(C1169:H1169)=0,"금액이 비었어요",IF(COUNTIF(C1169:H1169,"&lt;0")&gt;0,"금액이 0보다 작아요",IF(AND(L1169&lt;&gt;"",OR(NOT(ISNUMBER(L1169)),L1169&lt;0,L1169&lt;&gt;INT(N(L1169)))),"손님 수를 확인하세요",""))))))))</f>
        <v/>
      </c>
      <c r="P1169">
        <f>IF(I1169="","",WEEKDAY(A1169,2))</f>
        <v/>
      </c>
      <c r="Q1169" s="19">
        <f>IF(I1169="","",A1169-WEEKDAY(A1169,3))</f>
        <v/>
      </c>
    </row>
    <row r="1170">
      <c r="A1170" s="12" t="n"/>
      <c r="B1170" s="13">
        <f>IF(ISNUMBER(A1170),CHOOSE(WEEKDAY(A1170),"일","월","화","수","목","금","토"),"")</f>
        <v/>
      </c>
      <c r="C1170" s="14" t="n"/>
      <c r="D1170" s="14" t="n"/>
      <c r="E1170" s="14" t="n"/>
      <c r="F1170" s="14" t="n"/>
      <c r="G1170" s="14" t="n"/>
      <c r="H1170" s="14" t="n"/>
      <c r="I1170" s="15">
        <f>IF(OR(A1170="",NOT(N1170="")),"",SUM(C1170:H1170))</f>
        <v/>
      </c>
      <c r="J1170" s="16">
        <f>IF(I1170="","",SUM(C1170:E1170))</f>
        <v/>
      </c>
      <c r="K1170" s="16">
        <f>IF(I1170="","",SUM(F1170:H1170))</f>
        <v/>
      </c>
      <c r="L1170" s="14" t="n"/>
      <c r="M1170" s="17" t="n"/>
      <c r="N1170" s="18">
        <f>IF(COUNTA(A1170,C1170:H1170,L1170)=0,"",IF(NOT(ISNUMBER(A1170)),"날짜를 확인하세요",IF(A1170&gt;TODAY(),"오늘 이후 날짜예요",IF(COUNTIF($A$6:$A$1505,A1170)&gt;1,"같은 날짜가 또 있어요",IF(COUNT(C1170:H1170)&lt;COUNTA(C1170:H1170),"금액에 글자가 있어요",IF(COUNTA(C1170:H1170)=0,"금액이 비었어요",IF(COUNTIF(C1170:H1170,"&lt;0")&gt;0,"금액이 0보다 작아요",IF(AND(L1170&lt;&gt;"",OR(NOT(ISNUMBER(L1170)),L1170&lt;0,L1170&lt;&gt;INT(N(L1170)))),"손님 수를 확인하세요",""))))))))</f>
        <v/>
      </c>
      <c r="P1170">
        <f>IF(I1170="","",WEEKDAY(A1170,2))</f>
        <v/>
      </c>
      <c r="Q1170" s="19">
        <f>IF(I1170="","",A1170-WEEKDAY(A1170,3))</f>
        <v/>
      </c>
    </row>
    <row r="1171">
      <c r="A1171" s="12" t="n"/>
      <c r="B1171" s="13">
        <f>IF(ISNUMBER(A1171),CHOOSE(WEEKDAY(A1171),"일","월","화","수","목","금","토"),"")</f>
        <v/>
      </c>
      <c r="C1171" s="14" t="n"/>
      <c r="D1171" s="14" t="n"/>
      <c r="E1171" s="14" t="n"/>
      <c r="F1171" s="14" t="n"/>
      <c r="G1171" s="14" t="n"/>
      <c r="H1171" s="14" t="n"/>
      <c r="I1171" s="15">
        <f>IF(OR(A1171="",NOT(N1171="")),"",SUM(C1171:H1171))</f>
        <v/>
      </c>
      <c r="J1171" s="16">
        <f>IF(I1171="","",SUM(C1171:E1171))</f>
        <v/>
      </c>
      <c r="K1171" s="16">
        <f>IF(I1171="","",SUM(F1171:H1171))</f>
        <v/>
      </c>
      <c r="L1171" s="14" t="n"/>
      <c r="M1171" s="17" t="n"/>
      <c r="N1171" s="18">
        <f>IF(COUNTA(A1171,C1171:H1171,L1171)=0,"",IF(NOT(ISNUMBER(A1171)),"날짜를 확인하세요",IF(A1171&gt;TODAY(),"오늘 이후 날짜예요",IF(COUNTIF($A$6:$A$1505,A1171)&gt;1,"같은 날짜가 또 있어요",IF(COUNT(C1171:H1171)&lt;COUNTA(C1171:H1171),"금액에 글자가 있어요",IF(COUNTA(C1171:H1171)=0,"금액이 비었어요",IF(COUNTIF(C1171:H1171,"&lt;0")&gt;0,"금액이 0보다 작아요",IF(AND(L1171&lt;&gt;"",OR(NOT(ISNUMBER(L1171)),L1171&lt;0,L1171&lt;&gt;INT(N(L1171)))),"손님 수를 확인하세요",""))))))))</f>
        <v/>
      </c>
      <c r="P1171">
        <f>IF(I1171="","",WEEKDAY(A1171,2))</f>
        <v/>
      </c>
      <c r="Q1171" s="19">
        <f>IF(I1171="","",A1171-WEEKDAY(A1171,3))</f>
        <v/>
      </c>
    </row>
    <row r="1172">
      <c r="A1172" s="12" t="n"/>
      <c r="B1172" s="13">
        <f>IF(ISNUMBER(A1172),CHOOSE(WEEKDAY(A1172),"일","월","화","수","목","금","토"),"")</f>
        <v/>
      </c>
      <c r="C1172" s="14" t="n"/>
      <c r="D1172" s="14" t="n"/>
      <c r="E1172" s="14" t="n"/>
      <c r="F1172" s="14" t="n"/>
      <c r="G1172" s="14" t="n"/>
      <c r="H1172" s="14" t="n"/>
      <c r="I1172" s="15">
        <f>IF(OR(A1172="",NOT(N1172="")),"",SUM(C1172:H1172))</f>
        <v/>
      </c>
      <c r="J1172" s="16">
        <f>IF(I1172="","",SUM(C1172:E1172))</f>
        <v/>
      </c>
      <c r="K1172" s="16">
        <f>IF(I1172="","",SUM(F1172:H1172))</f>
        <v/>
      </c>
      <c r="L1172" s="14" t="n"/>
      <c r="M1172" s="17" t="n"/>
      <c r="N1172" s="18">
        <f>IF(COUNTA(A1172,C1172:H1172,L1172)=0,"",IF(NOT(ISNUMBER(A1172)),"날짜를 확인하세요",IF(A1172&gt;TODAY(),"오늘 이후 날짜예요",IF(COUNTIF($A$6:$A$1505,A1172)&gt;1,"같은 날짜가 또 있어요",IF(COUNT(C1172:H1172)&lt;COUNTA(C1172:H1172),"금액에 글자가 있어요",IF(COUNTA(C1172:H1172)=0,"금액이 비었어요",IF(COUNTIF(C1172:H1172,"&lt;0")&gt;0,"금액이 0보다 작아요",IF(AND(L1172&lt;&gt;"",OR(NOT(ISNUMBER(L1172)),L1172&lt;0,L1172&lt;&gt;INT(N(L1172)))),"손님 수를 확인하세요",""))))))))</f>
        <v/>
      </c>
      <c r="P1172">
        <f>IF(I1172="","",WEEKDAY(A1172,2))</f>
        <v/>
      </c>
      <c r="Q1172" s="19">
        <f>IF(I1172="","",A1172-WEEKDAY(A1172,3))</f>
        <v/>
      </c>
    </row>
    <row r="1173">
      <c r="A1173" s="12" t="n"/>
      <c r="B1173" s="13">
        <f>IF(ISNUMBER(A1173),CHOOSE(WEEKDAY(A1173),"일","월","화","수","목","금","토"),"")</f>
        <v/>
      </c>
      <c r="C1173" s="14" t="n"/>
      <c r="D1173" s="14" t="n"/>
      <c r="E1173" s="14" t="n"/>
      <c r="F1173" s="14" t="n"/>
      <c r="G1173" s="14" t="n"/>
      <c r="H1173" s="14" t="n"/>
      <c r="I1173" s="15">
        <f>IF(OR(A1173="",NOT(N1173="")),"",SUM(C1173:H1173))</f>
        <v/>
      </c>
      <c r="J1173" s="16">
        <f>IF(I1173="","",SUM(C1173:E1173))</f>
        <v/>
      </c>
      <c r="K1173" s="16">
        <f>IF(I1173="","",SUM(F1173:H1173))</f>
        <v/>
      </c>
      <c r="L1173" s="14" t="n"/>
      <c r="M1173" s="17" t="n"/>
      <c r="N1173" s="18">
        <f>IF(COUNTA(A1173,C1173:H1173,L1173)=0,"",IF(NOT(ISNUMBER(A1173)),"날짜를 확인하세요",IF(A1173&gt;TODAY(),"오늘 이후 날짜예요",IF(COUNTIF($A$6:$A$1505,A1173)&gt;1,"같은 날짜가 또 있어요",IF(COUNT(C1173:H1173)&lt;COUNTA(C1173:H1173),"금액에 글자가 있어요",IF(COUNTA(C1173:H1173)=0,"금액이 비었어요",IF(COUNTIF(C1173:H1173,"&lt;0")&gt;0,"금액이 0보다 작아요",IF(AND(L1173&lt;&gt;"",OR(NOT(ISNUMBER(L1173)),L1173&lt;0,L1173&lt;&gt;INT(N(L1173)))),"손님 수를 확인하세요",""))))))))</f>
        <v/>
      </c>
      <c r="P1173">
        <f>IF(I1173="","",WEEKDAY(A1173,2))</f>
        <v/>
      </c>
      <c r="Q1173" s="19">
        <f>IF(I1173="","",A1173-WEEKDAY(A1173,3))</f>
        <v/>
      </c>
    </row>
    <row r="1174">
      <c r="A1174" s="12" t="n"/>
      <c r="B1174" s="13">
        <f>IF(ISNUMBER(A1174),CHOOSE(WEEKDAY(A1174),"일","월","화","수","목","금","토"),"")</f>
        <v/>
      </c>
      <c r="C1174" s="14" t="n"/>
      <c r="D1174" s="14" t="n"/>
      <c r="E1174" s="14" t="n"/>
      <c r="F1174" s="14" t="n"/>
      <c r="G1174" s="14" t="n"/>
      <c r="H1174" s="14" t="n"/>
      <c r="I1174" s="15">
        <f>IF(OR(A1174="",NOT(N1174="")),"",SUM(C1174:H1174))</f>
        <v/>
      </c>
      <c r="J1174" s="16">
        <f>IF(I1174="","",SUM(C1174:E1174))</f>
        <v/>
      </c>
      <c r="K1174" s="16">
        <f>IF(I1174="","",SUM(F1174:H1174))</f>
        <v/>
      </c>
      <c r="L1174" s="14" t="n"/>
      <c r="M1174" s="17" t="n"/>
      <c r="N1174" s="18">
        <f>IF(COUNTA(A1174,C1174:H1174,L1174)=0,"",IF(NOT(ISNUMBER(A1174)),"날짜를 확인하세요",IF(A1174&gt;TODAY(),"오늘 이후 날짜예요",IF(COUNTIF($A$6:$A$1505,A1174)&gt;1,"같은 날짜가 또 있어요",IF(COUNT(C1174:H1174)&lt;COUNTA(C1174:H1174),"금액에 글자가 있어요",IF(COUNTA(C1174:H1174)=0,"금액이 비었어요",IF(COUNTIF(C1174:H1174,"&lt;0")&gt;0,"금액이 0보다 작아요",IF(AND(L1174&lt;&gt;"",OR(NOT(ISNUMBER(L1174)),L1174&lt;0,L1174&lt;&gt;INT(N(L1174)))),"손님 수를 확인하세요",""))))))))</f>
        <v/>
      </c>
      <c r="P1174">
        <f>IF(I1174="","",WEEKDAY(A1174,2))</f>
        <v/>
      </c>
      <c r="Q1174" s="19">
        <f>IF(I1174="","",A1174-WEEKDAY(A1174,3))</f>
        <v/>
      </c>
    </row>
    <row r="1175">
      <c r="A1175" s="12" t="n"/>
      <c r="B1175" s="13">
        <f>IF(ISNUMBER(A1175),CHOOSE(WEEKDAY(A1175),"일","월","화","수","목","금","토"),"")</f>
        <v/>
      </c>
      <c r="C1175" s="14" t="n"/>
      <c r="D1175" s="14" t="n"/>
      <c r="E1175" s="14" t="n"/>
      <c r="F1175" s="14" t="n"/>
      <c r="G1175" s="14" t="n"/>
      <c r="H1175" s="14" t="n"/>
      <c r="I1175" s="15">
        <f>IF(OR(A1175="",NOT(N1175="")),"",SUM(C1175:H1175))</f>
        <v/>
      </c>
      <c r="J1175" s="16">
        <f>IF(I1175="","",SUM(C1175:E1175))</f>
        <v/>
      </c>
      <c r="K1175" s="16">
        <f>IF(I1175="","",SUM(F1175:H1175))</f>
        <v/>
      </c>
      <c r="L1175" s="14" t="n"/>
      <c r="M1175" s="17" t="n"/>
      <c r="N1175" s="18">
        <f>IF(COUNTA(A1175,C1175:H1175,L1175)=0,"",IF(NOT(ISNUMBER(A1175)),"날짜를 확인하세요",IF(A1175&gt;TODAY(),"오늘 이후 날짜예요",IF(COUNTIF($A$6:$A$1505,A1175)&gt;1,"같은 날짜가 또 있어요",IF(COUNT(C1175:H1175)&lt;COUNTA(C1175:H1175),"금액에 글자가 있어요",IF(COUNTA(C1175:H1175)=0,"금액이 비었어요",IF(COUNTIF(C1175:H1175,"&lt;0")&gt;0,"금액이 0보다 작아요",IF(AND(L1175&lt;&gt;"",OR(NOT(ISNUMBER(L1175)),L1175&lt;0,L1175&lt;&gt;INT(N(L1175)))),"손님 수를 확인하세요",""))))))))</f>
        <v/>
      </c>
      <c r="P1175">
        <f>IF(I1175="","",WEEKDAY(A1175,2))</f>
        <v/>
      </c>
      <c r="Q1175" s="19">
        <f>IF(I1175="","",A1175-WEEKDAY(A1175,3))</f>
        <v/>
      </c>
    </row>
    <row r="1176">
      <c r="A1176" s="12" t="n"/>
      <c r="B1176" s="13">
        <f>IF(ISNUMBER(A1176),CHOOSE(WEEKDAY(A1176),"일","월","화","수","목","금","토"),"")</f>
        <v/>
      </c>
      <c r="C1176" s="14" t="n"/>
      <c r="D1176" s="14" t="n"/>
      <c r="E1176" s="14" t="n"/>
      <c r="F1176" s="14" t="n"/>
      <c r="G1176" s="14" t="n"/>
      <c r="H1176" s="14" t="n"/>
      <c r="I1176" s="15">
        <f>IF(OR(A1176="",NOT(N1176="")),"",SUM(C1176:H1176))</f>
        <v/>
      </c>
      <c r="J1176" s="16">
        <f>IF(I1176="","",SUM(C1176:E1176))</f>
        <v/>
      </c>
      <c r="K1176" s="16">
        <f>IF(I1176="","",SUM(F1176:H1176))</f>
        <v/>
      </c>
      <c r="L1176" s="14" t="n"/>
      <c r="M1176" s="17" t="n"/>
      <c r="N1176" s="18">
        <f>IF(COUNTA(A1176,C1176:H1176,L1176)=0,"",IF(NOT(ISNUMBER(A1176)),"날짜를 확인하세요",IF(A1176&gt;TODAY(),"오늘 이후 날짜예요",IF(COUNTIF($A$6:$A$1505,A1176)&gt;1,"같은 날짜가 또 있어요",IF(COUNT(C1176:H1176)&lt;COUNTA(C1176:H1176),"금액에 글자가 있어요",IF(COUNTA(C1176:H1176)=0,"금액이 비었어요",IF(COUNTIF(C1176:H1176,"&lt;0")&gt;0,"금액이 0보다 작아요",IF(AND(L1176&lt;&gt;"",OR(NOT(ISNUMBER(L1176)),L1176&lt;0,L1176&lt;&gt;INT(N(L1176)))),"손님 수를 확인하세요",""))))))))</f>
        <v/>
      </c>
      <c r="P1176">
        <f>IF(I1176="","",WEEKDAY(A1176,2))</f>
        <v/>
      </c>
      <c r="Q1176" s="19">
        <f>IF(I1176="","",A1176-WEEKDAY(A1176,3))</f>
        <v/>
      </c>
    </row>
    <row r="1177">
      <c r="A1177" s="12" t="n"/>
      <c r="B1177" s="13">
        <f>IF(ISNUMBER(A1177),CHOOSE(WEEKDAY(A1177),"일","월","화","수","목","금","토"),"")</f>
        <v/>
      </c>
      <c r="C1177" s="14" t="n"/>
      <c r="D1177" s="14" t="n"/>
      <c r="E1177" s="14" t="n"/>
      <c r="F1177" s="14" t="n"/>
      <c r="G1177" s="14" t="n"/>
      <c r="H1177" s="14" t="n"/>
      <c r="I1177" s="15">
        <f>IF(OR(A1177="",NOT(N1177="")),"",SUM(C1177:H1177))</f>
        <v/>
      </c>
      <c r="J1177" s="16">
        <f>IF(I1177="","",SUM(C1177:E1177))</f>
        <v/>
      </c>
      <c r="K1177" s="16">
        <f>IF(I1177="","",SUM(F1177:H1177))</f>
        <v/>
      </c>
      <c r="L1177" s="14" t="n"/>
      <c r="M1177" s="17" t="n"/>
      <c r="N1177" s="18">
        <f>IF(COUNTA(A1177,C1177:H1177,L1177)=0,"",IF(NOT(ISNUMBER(A1177)),"날짜를 확인하세요",IF(A1177&gt;TODAY(),"오늘 이후 날짜예요",IF(COUNTIF($A$6:$A$1505,A1177)&gt;1,"같은 날짜가 또 있어요",IF(COUNT(C1177:H1177)&lt;COUNTA(C1177:H1177),"금액에 글자가 있어요",IF(COUNTA(C1177:H1177)=0,"금액이 비었어요",IF(COUNTIF(C1177:H1177,"&lt;0")&gt;0,"금액이 0보다 작아요",IF(AND(L1177&lt;&gt;"",OR(NOT(ISNUMBER(L1177)),L1177&lt;0,L1177&lt;&gt;INT(N(L1177)))),"손님 수를 확인하세요",""))))))))</f>
        <v/>
      </c>
      <c r="P1177">
        <f>IF(I1177="","",WEEKDAY(A1177,2))</f>
        <v/>
      </c>
      <c r="Q1177" s="19">
        <f>IF(I1177="","",A1177-WEEKDAY(A1177,3))</f>
        <v/>
      </c>
    </row>
    <row r="1178">
      <c r="A1178" s="12" t="n"/>
      <c r="B1178" s="13">
        <f>IF(ISNUMBER(A1178),CHOOSE(WEEKDAY(A1178),"일","월","화","수","목","금","토"),"")</f>
        <v/>
      </c>
      <c r="C1178" s="14" t="n"/>
      <c r="D1178" s="14" t="n"/>
      <c r="E1178" s="14" t="n"/>
      <c r="F1178" s="14" t="n"/>
      <c r="G1178" s="14" t="n"/>
      <c r="H1178" s="14" t="n"/>
      <c r="I1178" s="15">
        <f>IF(OR(A1178="",NOT(N1178="")),"",SUM(C1178:H1178))</f>
        <v/>
      </c>
      <c r="J1178" s="16">
        <f>IF(I1178="","",SUM(C1178:E1178))</f>
        <v/>
      </c>
      <c r="K1178" s="16">
        <f>IF(I1178="","",SUM(F1178:H1178))</f>
        <v/>
      </c>
      <c r="L1178" s="14" t="n"/>
      <c r="M1178" s="17" t="n"/>
      <c r="N1178" s="18">
        <f>IF(COUNTA(A1178,C1178:H1178,L1178)=0,"",IF(NOT(ISNUMBER(A1178)),"날짜를 확인하세요",IF(A1178&gt;TODAY(),"오늘 이후 날짜예요",IF(COUNTIF($A$6:$A$1505,A1178)&gt;1,"같은 날짜가 또 있어요",IF(COUNT(C1178:H1178)&lt;COUNTA(C1178:H1178),"금액에 글자가 있어요",IF(COUNTA(C1178:H1178)=0,"금액이 비었어요",IF(COUNTIF(C1178:H1178,"&lt;0")&gt;0,"금액이 0보다 작아요",IF(AND(L1178&lt;&gt;"",OR(NOT(ISNUMBER(L1178)),L1178&lt;0,L1178&lt;&gt;INT(N(L1178)))),"손님 수를 확인하세요",""))))))))</f>
        <v/>
      </c>
      <c r="P1178">
        <f>IF(I1178="","",WEEKDAY(A1178,2))</f>
        <v/>
      </c>
      <c r="Q1178" s="19">
        <f>IF(I1178="","",A1178-WEEKDAY(A1178,3))</f>
        <v/>
      </c>
    </row>
    <row r="1179">
      <c r="A1179" s="12" t="n"/>
      <c r="B1179" s="13">
        <f>IF(ISNUMBER(A1179),CHOOSE(WEEKDAY(A1179),"일","월","화","수","목","금","토"),"")</f>
        <v/>
      </c>
      <c r="C1179" s="14" t="n"/>
      <c r="D1179" s="14" t="n"/>
      <c r="E1179" s="14" t="n"/>
      <c r="F1179" s="14" t="n"/>
      <c r="G1179" s="14" t="n"/>
      <c r="H1179" s="14" t="n"/>
      <c r="I1179" s="15">
        <f>IF(OR(A1179="",NOT(N1179="")),"",SUM(C1179:H1179))</f>
        <v/>
      </c>
      <c r="J1179" s="16">
        <f>IF(I1179="","",SUM(C1179:E1179))</f>
        <v/>
      </c>
      <c r="K1179" s="16">
        <f>IF(I1179="","",SUM(F1179:H1179))</f>
        <v/>
      </c>
      <c r="L1179" s="14" t="n"/>
      <c r="M1179" s="17" t="n"/>
      <c r="N1179" s="18">
        <f>IF(COUNTA(A1179,C1179:H1179,L1179)=0,"",IF(NOT(ISNUMBER(A1179)),"날짜를 확인하세요",IF(A1179&gt;TODAY(),"오늘 이후 날짜예요",IF(COUNTIF($A$6:$A$1505,A1179)&gt;1,"같은 날짜가 또 있어요",IF(COUNT(C1179:H1179)&lt;COUNTA(C1179:H1179),"금액에 글자가 있어요",IF(COUNTA(C1179:H1179)=0,"금액이 비었어요",IF(COUNTIF(C1179:H1179,"&lt;0")&gt;0,"금액이 0보다 작아요",IF(AND(L1179&lt;&gt;"",OR(NOT(ISNUMBER(L1179)),L1179&lt;0,L1179&lt;&gt;INT(N(L1179)))),"손님 수를 확인하세요",""))))))))</f>
        <v/>
      </c>
      <c r="P1179">
        <f>IF(I1179="","",WEEKDAY(A1179,2))</f>
        <v/>
      </c>
      <c r="Q1179" s="19">
        <f>IF(I1179="","",A1179-WEEKDAY(A1179,3))</f>
        <v/>
      </c>
    </row>
    <row r="1180">
      <c r="A1180" s="12" t="n"/>
      <c r="B1180" s="13">
        <f>IF(ISNUMBER(A1180),CHOOSE(WEEKDAY(A1180),"일","월","화","수","목","금","토"),"")</f>
        <v/>
      </c>
      <c r="C1180" s="14" t="n"/>
      <c r="D1180" s="14" t="n"/>
      <c r="E1180" s="14" t="n"/>
      <c r="F1180" s="14" t="n"/>
      <c r="G1180" s="14" t="n"/>
      <c r="H1180" s="14" t="n"/>
      <c r="I1180" s="15">
        <f>IF(OR(A1180="",NOT(N1180="")),"",SUM(C1180:H1180))</f>
        <v/>
      </c>
      <c r="J1180" s="16">
        <f>IF(I1180="","",SUM(C1180:E1180))</f>
        <v/>
      </c>
      <c r="K1180" s="16">
        <f>IF(I1180="","",SUM(F1180:H1180))</f>
        <v/>
      </c>
      <c r="L1180" s="14" t="n"/>
      <c r="M1180" s="17" t="n"/>
      <c r="N1180" s="18">
        <f>IF(COUNTA(A1180,C1180:H1180,L1180)=0,"",IF(NOT(ISNUMBER(A1180)),"날짜를 확인하세요",IF(A1180&gt;TODAY(),"오늘 이후 날짜예요",IF(COUNTIF($A$6:$A$1505,A1180)&gt;1,"같은 날짜가 또 있어요",IF(COUNT(C1180:H1180)&lt;COUNTA(C1180:H1180),"금액에 글자가 있어요",IF(COUNTA(C1180:H1180)=0,"금액이 비었어요",IF(COUNTIF(C1180:H1180,"&lt;0")&gt;0,"금액이 0보다 작아요",IF(AND(L1180&lt;&gt;"",OR(NOT(ISNUMBER(L1180)),L1180&lt;0,L1180&lt;&gt;INT(N(L1180)))),"손님 수를 확인하세요",""))))))))</f>
        <v/>
      </c>
      <c r="P1180">
        <f>IF(I1180="","",WEEKDAY(A1180,2))</f>
        <v/>
      </c>
      <c r="Q1180" s="19">
        <f>IF(I1180="","",A1180-WEEKDAY(A1180,3))</f>
        <v/>
      </c>
    </row>
    <row r="1181">
      <c r="A1181" s="12" t="n"/>
      <c r="B1181" s="13">
        <f>IF(ISNUMBER(A1181),CHOOSE(WEEKDAY(A1181),"일","월","화","수","목","금","토"),"")</f>
        <v/>
      </c>
      <c r="C1181" s="14" t="n"/>
      <c r="D1181" s="14" t="n"/>
      <c r="E1181" s="14" t="n"/>
      <c r="F1181" s="14" t="n"/>
      <c r="G1181" s="14" t="n"/>
      <c r="H1181" s="14" t="n"/>
      <c r="I1181" s="15">
        <f>IF(OR(A1181="",NOT(N1181="")),"",SUM(C1181:H1181))</f>
        <v/>
      </c>
      <c r="J1181" s="16">
        <f>IF(I1181="","",SUM(C1181:E1181))</f>
        <v/>
      </c>
      <c r="K1181" s="16">
        <f>IF(I1181="","",SUM(F1181:H1181))</f>
        <v/>
      </c>
      <c r="L1181" s="14" t="n"/>
      <c r="M1181" s="17" t="n"/>
      <c r="N1181" s="18">
        <f>IF(COUNTA(A1181,C1181:H1181,L1181)=0,"",IF(NOT(ISNUMBER(A1181)),"날짜를 확인하세요",IF(A1181&gt;TODAY(),"오늘 이후 날짜예요",IF(COUNTIF($A$6:$A$1505,A1181)&gt;1,"같은 날짜가 또 있어요",IF(COUNT(C1181:H1181)&lt;COUNTA(C1181:H1181),"금액에 글자가 있어요",IF(COUNTA(C1181:H1181)=0,"금액이 비었어요",IF(COUNTIF(C1181:H1181,"&lt;0")&gt;0,"금액이 0보다 작아요",IF(AND(L1181&lt;&gt;"",OR(NOT(ISNUMBER(L1181)),L1181&lt;0,L1181&lt;&gt;INT(N(L1181)))),"손님 수를 확인하세요",""))))))))</f>
        <v/>
      </c>
      <c r="P1181">
        <f>IF(I1181="","",WEEKDAY(A1181,2))</f>
        <v/>
      </c>
      <c r="Q1181" s="19">
        <f>IF(I1181="","",A1181-WEEKDAY(A1181,3))</f>
        <v/>
      </c>
    </row>
    <row r="1182">
      <c r="A1182" s="12" t="n"/>
      <c r="B1182" s="13">
        <f>IF(ISNUMBER(A1182),CHOOSE(WEEKDAY(A1182),"일","월","화","수","목","금","토"),"")</f>
        <v/>
      </c>
      <c r="C1182" s="14" t="n"/>
      <c r="D1182" s="14" t="n"/>
      <c r="E1182" s="14" t="n"/>
      <c r="F1182" s="14" t="n"/>
      <c r="G1182" s="14" t="n"/>
      <c r="H1182" s="14" t="n"/>
      <c r="I1182" s="15">
        <f>IF(OR(A1182="",NOT(N1182="")),"",SUM(C1182:H1182))</f>
        <v/>
      </c>
      <c r="J1182" s="16">
        <f>IF(I1182="","",SUM(C1182:E1182))</f>
        <v/>
      </c>
      <c r="K1182" s="16">
        <f>IF(I1182="","",SUM(F1182:H1182))</f>
        <v/>
      </c>
      <c r="L1182" s="14" t="n"/>
      <c r="M1182" s="17" t="n"/>
      <c r="N1182" s="18">
        <f>IF(COUNTA(A1182,C1182:H1182,L1182)=0,"",IF(NOT(ISNUMBER(A1182)),"날짜를 확인하세요",IF(A1182&gt;TODAY(),"오늘 이후 날짜예요",IF(COUNTIF($A$6:$A$1505,A1182)&gt;1,"같은 날짜가 또 있어요",IF(COUNT(C1182:H1182)&lt;COUNTA(C1182:H1182),"금액에 글자가 있어요",IF(COUNTA(C1182:H1182)=0,"금액이 비었어요",IF(COUNTIF(C1182:H1182,"&lt;0")&gt;0,"금액이 0보다 작아요",IF(AND(L1182&lt;&gt;"",OR(NOT(ISNUMBER(L1182)),L1182&lt;0,L1182&lt;&gt;INT(N(L1182)))),"손님 수를 확인하세요",""))))))))</f>
        <v/>
      </c>
      <c r="P1182">
        <f>IF(I1182="","",WEEKDAY(A1182,2))</f>
        <v/>
      </c>
      <c r="Q1182" s="19">
        <f>IF(I1182="","",A1182-WEEKDAY(A1182,3))</f>
        <v/>
      </c>
    </row>
    <row r="1183">
      <c r="A1183" s="12" t="n"/>
      <c r="B1183" s="13">
        <f>IF(ISNUMBER(A1183),CHOOSE(WEEKDAY(A1183),"일","월","화","수","목","금","토"),"")</f>
        <v/>
      </c>
      <c r="C1183" s="14" t="n"/>
      <c r="D1183" s="14" t="n"/>
      <c r="E1183" s="14" t="n"/>
      <c r="F1183" s="14" t="n"/>
      <c r="G1183" s="14" t="n"/>
      <c r="H1183" s="14" t="n"/>
      <c r="I1183" s="15">
        <f>IF(OR(A1183="",NOT(N1183="")),"",SUM(C1183:H1183))</f>
        <v/>
      </c>
      <c r="J1183" s="16">
        <f>IF(I1183="","",SUM(C1183:E1183))</f>
        <v/>
      </c>
      <c r="K1183" s="16">
        <f>IF(I1183="","",SUM(F1183:H1183))</f>
        <v/>
      </c>
      <c r="L1183" s="14" t="n"/>
      <c r="M1183" s="17" t="n"/>
      <c r="N1183" s="18">
        <f>IF(COUNTA(A1183,C1183:H1183,L1183)=0,"",IF(NOT(ISNUMBER(A1183)),"날짜를 확인하세요",IF(A1183&gt;TODAY(),"오늘 이후 날짜예요",IF(COUNTIF($A$6:$A$1505,A1183)&gt;1,"같은 날짜가 또 있어요",IF(COUNT(C1183:H1183)&lt;COUNTA(C1183:H1183),"금액에 글자가 있어요",IF(COUNTA(C1183:H1183)=0,"금액이 비었어요",IF(COUNTIF(C1183:H1183,"&lt;0")&gt;0,"금액이 0보다 작아요",IF(AND(L1183&lt;&gt;"",OR(NOT(ISNUMBER(L1183)),L1183&lt;0,L1183&lt;&gt;INT(N(L1183)))),"손님 수를 확인하세요",""))))))))</f>
        <v/>
      </c>
      <c r="P1183">
        <f>IF(I1183="","",WEEKDAY(A1183,2))</f>
        <v/>
      </c>
      <c r="Q1183" s="19">
        <f>IF(I1183="","",A1183-WEEKDAY(A1183,3))</f>
        <v/>
      </c>
    </row>
    <row r="1184">
      <c r="A1184" s="12" t="n"/>
      <c r="B1184" s="13">
        <f>IF(ISNUMBER(A1184),CHOOSE(WEEKDAY(A1184),"일","월","화","수","목","금","토"),"")</f>
        <v/>
      </c>
      <c r="C1184" s="14" t="n"/>
      <c r="D1184" s="14" t="n"/>
      <c r="E1184" s="14" t="n"/>
      <c r="F1184" s="14" t="n"/>
      <c r="G1184" s="14" t="n"/>
      <c r="H1184" s="14" t="n"/>
      <c r="I1184" s="15">
        <f>IF(OR(A1184="",NOT(N1184="")),"",SUM(C1184:H1184))</f>
        <v/>
      </c>
      <c r="J1184" s="16">
        <f>IF(I1184="","",SUM(C1184:E1184))</f>
        <v/>
      </c>
      <c r="K1184" s="16">
        <f>IF(I1184="","",SUM(F1184:H1184))</f>
        <v/>
      </c>
      <c r="L1184" s="14" t="n"/>
      <c r="M1184" s="17" t="n"/>
      <c r="N1184" s="18">
        <f>IF(COUNTA(A1184,C1184:H1184,L1184)=0,"",IF(NOT(ISNUMBER(A1184)),"날짜를 확인하세요",IF(A1184&gt;TODAY(),"오늘 이후 날짜예요",IF(COUNTIF($A$6:$A$1505,A1184)&gt;1,"같은 날짜가 또 있어요",IF(COUNT(C1184:H1184)&lt;COUNTA(C1184:H1184),"금액에 글자가 있어요",IF(COUNTA(C1184:H1184)=0,"금액이 비었어요",IF(COUNTIF(C1184:H1184,"&lt;0")&gt;0,"금액이 0보다 작아요",IF(AND(L1184&lt;&gt;"",OR(NOT(ISNUMBER(L1184)),L1184&lt;0,L1184&lt;&gt;INT(N(L1184)))),"손님 수를 확인하세요",""))))))))</f>
        <v/>
      </c>
      <c r="P1184">
        <f>IF(I1184="","",WEEKDAY(A1184,2))</f>
        <v/>
      </c>
      <c r="Q1184" s="19">
        <f>IF(I1184="","",A1184-WEEKDAY(A1184,3))</f>
        <v/>
      </c>
    </row>
    <row r="1185">
      <c r="A1185" s="12" t="n"/>
      <c r="B1185" s="13">
        <f>IF(ISNUMBER(A1185),CHOOSE(WEEKDAY(A1185),"일","월","화","수","목","금","토"),"")</f>
        <v/>
      </c>
      <c r="C1185" s="14" t="n"/>
      <c r="D1185" s="14" t="n"/>
      <c r="E1185" s="14" t="n"/>
      <c r="F1185" s="14" t="n"/>
      <c r="G1185" s="14" t="n"/>
      <c r="H1185" s="14" t="n"/>
      <c r="I1185" s="15">
        <f>IF(OR(A1185="",NOT(N1185="")),"",SUM(C1185:H1185))</f>
        <v/>
      </c>
      <c r="J1185" s="16">
        <f>IF(I1185="","",SUM(C1185:E1185))</f>
        <v/>
      </c>
      <c r="K1185" s="16">
        <f>IF(I1185="","",SUM(F1185:H1185))</f>
        <v/>
      </c>
      <c r="L1185" s="14" t="n"/>
      <c r="M1185" s="17" t="n"/>
      <c r="N1185" s="18">
        <f>IF(COUNTA(A1185,C1185:H1185,L1185)=0,"",IF(NOT(ISNUMBER(A1185)),"날짜를 확인하세요",IF(A1185&gt;TODAY(),"오늘 이후 날짜예요",IF(COUNTIF($A$6:$A$1505,A1185)&gt;1,"같은 날짜가 또 있어요",IF(COUNT(C1185:H1185)&lt;COUNTA(C1185:H1185),"금액에 글자가 있어요",IF(COUNTA(C1185:H1185)=0,"금액이 비었어요",IF(COUNTIF(C1185:H1185,"&lt;0")&gt;0,"금액이 0보다 작아요",IF(AND(L1185&lt;&gt;"",OR(NOT(ISNUMBER(L1185)),L1185&lt;0,L1185&lt;&gt;INT(N(L1185)))),"손님 수를 확인하세요",""))))))))</f>
        <v/>
      </c>
      <c r="P1185">
        <f>IF(I1185="","",WEEKDAY(A1185,2))</f>
        <v/>
      </c>
      <c r="Q1185" s="19">
        <f>IF(I1185="","",A1185-WEEKDAY(A1185,3))</f>
        <v/>
      </c>
    </row>
    <row r="1186">
      <c r="A1186" s="12" t="n"/>
      <c r="B1186" s="13">
        <f>IF(ISNUMBER(A1186),CHOOSE(WEEKDAY(A1186),"일","월","화","수","목","금","토"),"")</f>
        <v/>
      </c>
      <c r="C1186" s="14" t="n"/>
      <c r="D1186" s="14" t="n"/>
      <c r="E1186" s="14" t="n"/>
      <c r="F1186" s="14" t="n"/>
      <c r="G1186" s="14" t="n"/>
      <c r="H1186" s="14" t="n"/>
      <c r="I1186" s="15">
        <f>IF(OR(A1186="",NOT(N1186="")),"",SUM(C1186:H1186))</f>
        <v/>
      </c>
      <c r="J1186" s="16">
        <f>IF(I1186="","",SUM(C1186:E1186))</f>
        <v/>
      </c>
      <c r="K1186" s="16">
        <f>IF(I1186="","",SUM(F1186:H1186))</f>
        <v/>
      </c>
      <c r="L1186" s="14" t="n"/>
      <c r="M1186" s="17" t="n"/>
      <c r="N1186" s="18">
        <f>IF(COUNTA(A1186,C1186:H1186,L1186)=0,"",IF(NOT(ISNUMBER(A1186)),"날짜를 확인하세요",IF(A1186&gt;TODAY(),"오늘 이후 날짜예요",IF(COUNTIF($A$6:$A$1505,A1186)&gt;1,"같은 날짜가 또 있어요",IF(COUNT(C1186:H1186)&lt;COUNTA(C1186:H1186),"금액에 글자가 있어요",IF(COUNTA(C1186:H1186)=0,"금액이 비었어요",IF(COUNTIF(C1186:H1186,"&lt;0")&gt;0,"금액이 0보다 작아요",IF(AND(L1186&lt;&gt;"",OR(NOT(ISNUMBER(L1186)),L1186&lt;0,L1186&lt;&gt;INT(N(L1186)))),"손님 수를 확인하세요",""))))))))</f>
        <v/>
      </c>
      <c r="P1186">
        <f>IF(I1186="","",WEEKDAY(A1186,2))</f>
        <v/>
      </c>
      <c r="Q1186" s="19">
        <f>IF(I1186="","",A1186-WEEKDAY(A1186,3))</f>
        <v/>
      </c>
    </row>
    <row r="1187">
      <c r="A1187" s="12" t="n"/>
      <c r="B1187" s="13">
        <f>IF(ISNUMBER(A1187),CHOOSE(WEEKDAY(A1187),"일","월","화","수","목","금","토"),"")</f>
        <v/>
      </c>
      <c r="C1187" s="14" t="n"/>
      <c r="D1187" s="14" t="n"/>
      <c r="E1187" s="14" t="n"/>
      <c r="F1187" s="14" t="n"/>
      <c r="G1187" s="14" t="n"/>
      <c r="H1187" s="14" t="n"/>
      <c r="I1187" s="15">
        <f>IF(OR(A1187="",NOT(N1187="")),"",SUM(C1187:H1187))</f>
        <v/>
      </c>
      <c r="J1187" s="16">
        <f>IF(I1187="","",SUM(C1187:E1187))</f>
        <v/>
      </c>
      <c r="K1187" s="16">
        <f>IF(I1187="","",SUM(F1187:H1187))</f>
        <v/>
      </c>
      <c r="L1187" s="14" t="n"/>
      <c r="M1187" s="17" t="n"/>
      <c r="N1187" s="18">
        <f>IF(COUNTA(A1187,C1187:H1187,L1187)=0,"",IF(NOT(ISNUMBER(A1187)),"날짜를 확인하세요",IF(A1187&gt;TODAY(),"오늘 이후 날짜예요",IF(COUNTIF($A$6:$A$1505,A1187)&gt;1,"같은 날짜가 또 있어요",IF(COUNT(C1187:H1187)&lt;COUNTA(C1187:H1187),"금액에 글자가 있어요",IF(COUNTA(C1187:H1187)=0,"금액이 비었어요",IF(COUNTIF(C1187:H1187,"&lt;0")&gt;0,"금액이 0보다 작아요",IF(AND(L1187&lt;&gt;"",OR(NOT(ISNUMBER(L1187)),L1187&lt;0,L1187&lt;&gt;INT(N(L1187)))),"손님 수를 확인하세요",""))))))))</f>
        <v/>
      </c>
      <c r="P1187">
        <f>IF(I1187="","",WEEKDAY(A1187,2))</f>
        <v/>
      </c>
      <c r="Q1187" s="19">
        <f>IF(I1187="","",A1187-WEEKDAY(A1187,3))</f>
        <v/>
      </c>
    </row>
    <row r="1188">
      <c r="A1188" s="12" t="n"/>
      <c r="B1188" s="13">
        <f>IF(ISNUMBER(A1188),CHOOSE(WEEKDAY(A1188),"일","월","화","수","목","금","토"),"")</f>
        <v/>
      </c>
      <c r="C1188" s="14" t="n"/>
      <c r="D1188" s="14" t="n"/>
      <c r="E1188" s="14" t="n"/>
      <c r="F1188" s="14" t="n"/>
      <c r="G1188" s="14" t="n"/>
      <c r="H1188" s="14" t="n"/>
      <c r="I1188" s="15">
        <f>IF(OR(A1188="",NOT(N1188="")),"",SUM(C1188:H1188))</f>
        <v/>
      </c>
      <c r="J1188" s="16">
        <f>IF(I1188="","",SUM(C1188:E1188))</f>
        <v/>
      </c>
      <c r="K1188" s="16">
        <f>IF(I1188="","",SUM(F1188:H1188))</f>
        <v/>
      </c>
      <c r="L1188" s="14" t="n"/>
      <c r="M1188" s="17" t="n"/>
      <c r="N1188" s="18">
        <f>IF(COUNTA(A1188,C1188:H1188,L1188)=0,"",IF(NOT(ISNUMBER(A1188)),"날짜를 확인하세요",IF(A1188&gt;TODAY(),"오늘 이후 날짜예요",IF(COUNTIF($A$6:$A$1505,A1188)&gt;1,"같은 날짜가 또 있어요",IF(COUNT(C1188:H1188)&lt;COUNTA(C1188:H1188),"금액에 글자가 있어요",IF(COUNTA(C1188:H1188)=0,"금액이 비었어요",IF(COUNTIF(C1188:H1188,"&lt;0")&gt;0,"금액이 0보다 작아요",IF(AND(L1188&lt;&gt;"",OR(NOT(ISNUMBER(L1188)),L1188&lt;0,L1188&lt;&gt;INT(N(L1188)))),"손님 수를 확인하세요",""))))))))</f>
        <v/>
      </c>
      <c r="P1188">
        <f>IF(I1188="","",WEEKDAY(A1188,2))</f>
        <v/>
      </c>
      <c r="Q1188" s="19">
        <f>IF(I1188="","",A1188-WEEKDAY(A1188,3))</f>
        <v/>
      </c>
    </row>
    <row r="1189">
      <c r="A1189" s="12" t="n"/>
      <c r="B1189" s="13">
        <f>IF(ISNUMBER(A1189),CHOOSE(WEEKDAY(A1189),"일","월","화","수","목","금","토"),"")</f>
        <v/>
      </c>
      <c r="C1189" s="14" t="n"/>
      <c r="D1189" s="14" t="n"/>
      <c r="E1189" s="14" t="n"/>
      <c r="F1189" s="14" t="n"/>
      <c r="G1189" s="14" t="n"/>
      <c r="H1189" s="14" t="n"/>
      <c r="I1189" s="15">
        <f>IF(OR(A1189="",NOT(N1189="")),"",SUM(C1189:H1189))</f>
        <v/>
      </c>
      <c r="J1189" s="16">
        <f>IF(I1189="","",SUM(C1189:E1189))</f>
        <v/>
      </c>
      <c r="K1189" s="16">
        <f>IF(I1189="","",SUM(F1189:H1189))</f>
        <v/>
      </c>
      <c r="L1189" s="14" t="n"/>
      <c r="M1189" s="17" t="n"/>
      <c r="N1189" s="18">
        <f>IF(COUNTA(A1189,C1189:H1189,L1189)=0,"",IF(NOT(ISNUMBER(A1189)),"날짜를 확인하세요",IF(A1189&gt;TODAY(),"오늘 이후 날짜예요",IF(COUNTIF($A$6:$A$1505,A1189)&gt;1,"같은 날짜가 또 있어요",IF(COUNT(C1189:H1189)&lt;COUNTA(C1189:H1189),"금액에 글자가 있어요",IF(COUNTA(C1189:H1189)=0,"금액이 비었어요",IF(COUNTIF(C1189:H1189,"&lt;0")&gt;0,"금액이 0보다 작아요",IF(AND(L1189&lt;&gt;"",OR(NOT(ISNUMBER(L1189)),L1189&lt;0,L1189&lt;&gt;INT(N(L1189)))),"손님 수를 확인하세요",""))))))))</f>
        <v/>
      </c>
      <c r="P1189">
        <f>IF(I1189="","",WEEKDAY(A1189,2))</f>
        <v/>
      </c>
      <c r="Q1189" s="19">
        <f>IF(I1189="","",A1189-WEEKDAY(A1189,3))</f>
        <v/>
      </c>
    </row>
    <row r="1190">
      <c r="A1190" s="12" t="n"/>
      <c r="B1190" s="13">
        <f>IF(ISNUMBER(A1190),CHOOSE(WEEKDAY(A1190),"일","월","화","수","목","금","토"),"")</f>
        <v/>
      </c>
      <c r="C1190" s="14" t="n"/>
      <c r="D1190" s="14" t="n"/>
      <c r="E1190" s="14" t="n"/>
      <c r="F1190" s="14" t="n"/>
      <c r="G1190" s="14" t="n"/>
      <c r="H1190" s="14" t="n"/>
      <c r="I1190" s="15">
        <f>IF(OR(A1190="",NOT(N1190="")),"",SUM(C1190:H1190))</f>
        <v/>
      </c>
      <c r="J1190" s="16">
        <f>IF(I1190="","",SUM(C1190:E1190))</f>
        <v/>
      </c>
      <c r="K1190" s="16">
        <f>IF(I1190="","",SUM(F1190:H1190))</f>
        <v/>
      </c>
      <c r="L1190" s="14" t="n"/>
      <c r="M1190" s="17" t="n"/>
      <c r="N1190" s="18">
        <f>IF(COUNTA(A1190,C1190:H1190,L1190)=0,"",IF(NOT(ISNUMBER(A1190)),"날짜를 확인하세요",IF(A1190&gt;TODAY(),"오늘 이후 날짜예요",IF(COUNTIF($A$6:$A$1505,A1190)&gt;1,"같은 날짜가 또 있어요",IF(COUNT(C1190:H1190)&lt;COUNTA(C1190:H1190),"금액에 글자가 있어요",IF(COUNTA(C1190:H1190)=0,"금액이 비었어요",IF(COUNTIF(C1190:H1190,"&lt;0")&gt;0,"금액이 0보다 작아요",IF(AND(L1190&lt;&gt;"",OR(NOT(ISNUMBER(L1190)),L1190&lt;0,L1190&lt;&gt;INT(N(L1190)))),"손님 수를 확인하세요",""))))))))</f>
        <v/>
      </c>
      <c r="P1190">
        <f>IF(I1190="","",WEEKDAY(A1190,2))</f>
        <v/>
      </c>
      <c r="Q1190" s="19">
        <f>IF(I1190="","",A1190-WEEKDAY(A1190,3))</f>
        <v/>
      </c>
    </row>
    <row r="1191">
      <c r="A1191" s="12" t="n"/>
      <c r="B1191" s="13">
        <f>IF(ISNUMBER(A1191),CHOOSE(WEEKDAY(A1191),"일","월","화","수","목","금","토"),"")</f>
        <v/>
      </c>
      <c r="C1191" s="14" t="n"/>
      <c r="D1191" s="14" t="n"/>
      <c r="E1191" s="14" t="n"/>
      <c r="F1191" s="14" t="n"/>
      <c r="G1191" s="14" t="n"/>
      <c r="H1191" s="14" t="n"/>
      <c r="I1191" s="15">
        <f>IF(OR(A1191="",NOT(N1191="")),"",SUM(C1191:H1191))</f>
        <v/>
      </c>
      <c r="J1191" s="16">
        <f>IF(I1191="","",SUM(C1191:E1191))</f>
        <v/>
      </c>
      <c r="K1191" s="16">
        <f>IF(I1191="","",SUM(F1191:H1191))</f>
        <v/>
      </c>
      <c r="L1191" s="14" t="n"/>
      <c r="M1191" s="17" t="n"/>
      <c r="N1191" s="18">
        <f>IF(COUNTA(A1191,C1191:H1191,L1191)=0,"",IF(NOT(ISNUMBER(A1191)),"날짜를 확인하세요",IF(A1191&gt;TODAY(),"오늘 이후 날짜예요",IF(COUNTIF($A$6:$A$1505,A1191)&gt;1,"같은 날짜가 또 있어요",IF(COUNT(C1191:H1191)&lt;COUNTA(C1191:H1191),"금액에 글자가 있어요",IF(COUNTA(C1191:H1191)=0,"금액이 비었어요",IF(COUNTIF(C1191:H1191,"&lt;0")&gt;0,"금액이 0보다 작아요",IF(AND(L1191&lt;&gt;"",OR(NOT(ISNUMBER(L1191)),L1191&lt;0,L1191&lt;&gt;INT(N(L1191)))),"손님 수를 확인하세요",""))))))))</f>
        <v/>
      </c>
      <c r="P1191">
        <f>IF(I1191="","",WEEKDAY(A1191,2))</f>
        <v/>
      </c>
      <c r="Q1191" s="19">
        <f>IF(I1191="","",A1191-WEEKDAY(A1191,3))</f>
        <v/>
      </c>
    </row>
    <row r="1192">
      <c r="A1192" s="12" t="n"/>
      <c r="B1192" s="13">
        <f>IF(ISNUMBER(A1192),CHOOSE(WEEKDAY(A1192),"일","월","화","수","목","금","토"),"")</f>
        <v/>
      </c>
      <c r="C1192" s="14" t="n"/>
      <c r="D1192" s="14" t="n"/>
      <c r="E1192" s="14" t="n"/>
      <c r="F1192" s="14" t="n"/>
      <c r="G1192" s="14" t="n"/>
      <c r="H1192" s="14" t="n"/>
      <c r="I1192" s="15">
        <f>IF(OR(A1192="",NOT(N1192="")),"",SUM(C1192:H1192))</f>
        <v/>
      </c>
      <c r="J1192" s="16">
        <f>IF(I1192="","",SUM(C1192:E1192))</f>
        <v/>
      </c>
      <c r="K1192" s="16">
        <f>IF(I1192="","",SUM(F1192:H1192))</f>
        <v/>
      </c>
      <c r="L1192" s="14" t="n"/>
      <c r="M1192" s="17" t="n"/>
      <c r="N1192" s="18">
        <f>IF(COUNTA(A1192,C1192:H1192,L1192)=0,"",IF(NOT(ISNUMBER(A1192)),"날짜를 확인하세요",IF(A1192&gt;TODAY(),"오늘 이후 날짜예요",IF(COUNTIF($A$6:$A$1505,A1192)&gt;1,"같은 날짜가 또 있어요",IF(COUNT(C1192:H1192)&lt;COUNTA(C1192:H1192),"금액에 글자가 있어요",IF(COUNTA(C1192:H1192)=0,"금액이 비었어요",IF(COUNTIF(C1192:H1192,"&lt;0")&gt;0,"금액이 0보다 작아요",IF(AND(L1192&lt;&gt;"",OR(NOT(ISNUMBER(L1192)),L1192&lt;0,L1192&lt;&gt;INT(N(L1192)))),"손님 수를 확인하세요",""))))))))</f>
        <v/>
      </c>
      <c r="P1192">
        <f>IF(I1192="","",WEEKDAY(A1192,2))</f>
        <v/>
      </c>
      <c r="Q1192" s="19">
        <f>IF(I1192="","",A1192-WEEKDAY(A1192,3))</f>
        <v/>
      </c>
    </row>
    <row r="1193">
      <c r="A1193" s="12" t="n"/>
      <c r="B1193" s="13">
        <f>IF(ISNUMBER(A1193),CHOOSE(WEEKDAY(A1193),"일","월","화","수","목","금","토"),"")</f>
        <v/>
      </c>
      <c r="C1193" s="14" t="n"/>
      <c r="D1193" s="14" t="n"/>
      <c r="E1193" s="14" t="n"/>
      <c r="F1193" s="14" t="n"/>
      <c r="G1193" s="14" t="n"/>
      <c r="H1193" s="14" t="n"/>
      <c r="I1193" s="15">
        <f>IF(OR(A1193="",NOT(N1193="")),"",SUM(C1193:H1193))</f>
        <v/>
      </c>
      <c r="J1193" s="16">
        <f>IF(I1193="","",SUM(C1193:E1193))</f>
        <v/>
      </c>
      <c r="K1193" s="16">
        <f>IF(I1193="","",SUM(F1193:H1193))</f>
        <v/>
      </c>
      <c r="L1193" s="14" t="n"/>
      <c r="M1193" s="17" t="n"/>
      <c r="N1193" s="18">
        <f>IF(COUNTA(A1193,C1193:H1193,L1193)=0,"",IF(NOT(ISNUMBER(A1193)),"날짜를 확인하세요",IF(A1193&gt;TODAY(),"오늘 이후 날짜예요",IF(COUNTIF($A$6:$A$1505,A1193)&gt;1,"같은 날짜가 또 있어요",IF(COUNT(C1193:H1193)&lt;COUNTA(C1193:H1193),"금액에 글자가 있어요",IF(COUNTA(C1193:H1193)=0,"금액이 비었어요",IF(COUNTIF(C1193:H1193,"&lt;0")&gt;0,"금액이 0보다 작아요",IF(AND(L1193&lt;&gt;"",OR(NOT(ISNUMBER(L1193)),L1193&lt;0,L1193&lt;&gt;INT(N(L1193)))),"손님 수를 확인하세요",""))))))))</f>
        <v/>
      </c>
      <c r="P1193">
        <f>IF(I1193="","",WEEKDAY(A1193,2))</f>
        <v/>
      </c>
      <c r="Q1193" s="19">
        <f>IF(I1193="","",A1193-WEEKDAY(A1193,3))</f>
        <v/>
      </c>
    </row>
    <row r="1194">
      <c r="A1194" s="12" t="n"/>
      <c r="B1194" s="13">
        <f>IF(ISNUMBER(A1194),CHOOSE(WEEKDAY(A1194),"일","월","화","수","목","금","토"),"")</f>
        <v/>
      </c>
      <c r="C1194" s="14" t="n"/>
      <c r="D1194" s="14" t="n"/>
      <c r="E1194" s="14" t="n"/>
      <c r="F1194" s="14" t="n"/>
      <c r="G1194" s="14" t="n"/>
      <c r="H1194" s="14" t="n"/>
      <c r="I1194" s="15">
        <f>IF(OR(A1194="",NOT(N1194="")),"",SUM(C1194:H1194))</f>
        <v/>
      </c>
      <c r="J1194" s="16">
        <f>IF(I1194="","",SUM(C1194:E1194))</f>
        <v/>
      </c>
      <c r="K1194" s="16">
        <f>IF(I1194="","",SUM(F1194:H1194))</f>
        <v/>
      </c>
      <c r="L1194" s="14" t="n"/>
      <c r="M1194" s="17" t="n"/>
      <c r="N1194" s="18">
        <f>IF(COUNTA(A1194,C1194:H1194,L1194)=0,"",IF(NOT(ISNUMBER(A1194)),"날짜를 확인하세요",IF(A1194&gt;TODAY(),"오늘 이후 날짜예요",IF(COUNTIF($A$6:$A$1505,A1194)&gt;1,"같은 날짜가 또 있어요",IF(COUNT(C1194:H1194)&lt;COUNTA(C1194:H1194),"금액에 글자가 있어요",IF(COUNTA(C1194:H1194)=0,"금액이 비었어요",IF(COUNTIF(C1194:H1194,"&lt;0")&gt;0,"금액이 0보다 작아요",IF(AND(L1194&lt;&gt;"",OR(NOT(ISNUMBER(L1194)),L1194&lt;0,L1194&lt;&gt;INT(N(L1194)))),"손님 수를 확인하세요",""))))))))</f>
        <v/>
      </c>
      <c r="P1194">
        <f>IF(I1194="","",WEEKDAY(A1194,2))</f>
        <v/>
      </c>
      <c r="Q1194" s="19">
        <f>IF(I1194="","",A1194-WEEKDAY(A1194,3))</f>
        <v/>
      </c>
    </row>
    <row r="1195">
      <c r="A1195" s="12" t="n"/>
      <c r="B1195" s="13">
        <f>IF(ISNUMBER(A1195),CHOOSE(WEEKDAY(A1195),"일","월","화","수","목","금","토"),"")</f>
        <v/>
      </c>
      <c r="C1195" s="14" t="n"/>
      <c r="D1195" s="14" t="n"/>
      <c r="E1195" s="14" t="n"/>
      <c r="F1195" s="14" t="n"/>
      <c r="G1195" s="14" t="n"/>
      <c r="H1195" s="14" t="n"/>
      <c r="I1195" s="15">
        <f>IF(OR(A1195="",NOT(N1195="")),"",SUM(C1195:H1195))</f>
        <v/>
      </c>
      <c r="J1195" s="16">
        <f>IF(I1195="","",SUM(C1195:E1195))</f>
        <v/>
      </c>
      <c r="K1195" s="16">
        <f>IF(I1195="","",SUM(F1195:H1195))</f>
        <v/>
      </c>
      <c r="L1195" s="14" t="n"/>
      <c r="M1195" s="17" t="n"/>
      <c r="N1195" s="18">
        <f>IF(COUNTA(A1195,C1195:H1195,L1195)=0,"",IF(NOT(ISNUMBER(A1195)),"날짜를 확인하세요",IF(A1195&gt;TODAY(),"오늘 이후 날짜예요",IF(COUNTIF($A$6:$A$1505,A1195)&gt;1,"같은 날짜가 또 있어요",IF(COUNT(C1195:H1195)&lt;COUNTA(C1195:H1195),"금액에 글자가 있어요",IF(COUNTA(C1195:H1195)=0,"금액이 비었어요",IF(COUNTIF(C1195:H1195,"&lt;0")&gt;0,"금액이 0보다 작아요",IF(AND(L1195&lt;&gt;"",OR(NOT(ISNUMBER(L1195)),L1195&lt;0,L1195&lt;&gt;INT(N(L1195)))),"손님 수를 확인하세요",""))))))))</f>
        <v/>
      </c>
      <c r="P1195">
        <f>IF(I1195="","",WEEKDAY(A1195,2))</f>
        <v/>
      </c>
      <c r="Q1195" s="19">
        <f>IF(I1195="","",A1195-WEEKDAY(A1195,3))</f>
        <v/>
      </c>
    </row>
    <row r="1196">
      <c r="A1196" s="12" t="n"/>
      <c r="B1196" s="13">
        <f>IF(ISNUMBER(A1196),CHOOSE(WEEKDAY(A1196),"일","월","화","수","목","금","토"),"")</f>
        <v/>
      </c>
      <c r="C1196" s="14" t="n"/>
      <c r="D1196" s="14" t="n"/>
      <c r="E1196" s="14" t="n"/>
      <c r="F1196" s="14" t="n"/>
      <c r="G1196" s="14" t="n"/>
      <c r="H1196" s="14" t="n"/>
      <c r="I1196" s="15">
        <f>IF(OR(A1196="",NOT(N1196="")),"",SUM(C1196:H1196))</f>
        <v/>
      </c>
      <c r="J1196" s="16">
        <f>IF(I1196="","",SUM(C1196:E1196))</f>
        <v/>
      </c>
      <c r="K1196" s="16">
        <f>IF(I1196="","",SUM(F1196:H1196))</f>
        <v/>
      </c>
      <c r="L1196" s="14" t="n"/>
      <c r="M1196" s="17" t="n"/>
      <c r="N1196" s="18">
        <f>IF(COUNTA(A1196,C1196:H1196,L1196)=0,"",IF(NOT(ISNUMBER(A1196)),"날짜를 확인하세요",IF(A1196&gt;TODAY(),"오늘 이후 날짜예요",IF(COUNTIF($A$6:$A$1505,A1196)&gt;1,"같은 날짜가 또 있어요",IF(COUNT(C1196:H1196)&lt;COUNTA(C1196:H1196),"금액에 글자가 있어요",IF(COUNTA(C1196:H1196)=0,"금액이 비었어요",IF(COUNTIF(C1196:H1196,"&lt;0")&gt;0,"금액이 0보다 작아요",IF(AND(L1196&lt;&gt;"",OR(NOT(ISNUMBER(L1196)),L1196&lt;0,L1196&lt;&gt;INT(N(L1196)))),"손님 수를 확인하세요",""))))))))</f>
        <v/>
      </c>
      <c r="P1196">
        <f>IF(I1196="","",WEEKDAY(A1196,2))</f>
        <v/>
      </c>
      <c r="Q1196" s="19">
        <f>IF(I1196="","",A1196-WEEKDAY(A1196,3))</f>
        <v/>
      </c>
    </row>
    <row r="1197">
      <c r="A1197" s="12" t="n"/>
      <c r="B1197" s="13">
        <f>IF(ISNUMBER(A1197),CHOOSE(WEEKDAY(A1197),"일","월","화","수","목","금","토"),"")</f>
        <v/>
      </c>
      <c r="C1197" s="14" t="n"/>
      <c r="D1197" s="14" t="n"/>
      <c r="E1197" s="14" t="n"/>
      <c r="F1197" s="14" t="n"/>
      <c r="G1197" s="14" t="n"/>
      <c r="H1197" s="14" t="n"/>
      <c r="I1197" s="15">
        <f>IF(OR(A1197="",NOT(N1197="")),"",SUM(C1197:H1197))</f>
        <v/>
      </c>
      <c r="J1197" s="16">
        <f>IF(I1197="","",SUM(C1197:E1197))</f>
        <v/>
      </c>
      <c r="K1197" s="16">
        <f>IF(I1197="","",SUM(F1197:H1197))</f>
        <v/>
      </c>
      <c r="L1197" s="14" t="n"/>
      <c r="M1197" s="17" t="n"/>
      <c r="N1197" s="18">
        <f>IF(COUNTA(A1197,C1197:H1197,L1197)=0,"",IF(NOT(ISNUMBER(A1197)),"날짜를 확인하세요",IF(A1197&gt;TODAY(),"오늘 이후 날짜예요",IF(COUNTIF($A$6:$A$1505,A1197)&gt;1,"같은 날짜가 또 있어요",IF(COUNT(C1197:H1197)&lt;COUNTA(C1197:H1197),"금액에 글자가 있어요",IF(COUNTA(C1197:H1197)=0,"금액이 비었어요",IF(COUNTIF(C1197:H1197,"&lt;0")&gt;0,"금액이 0보다 작아요",IF(AND(L1197&lt;&gt;"",OR(NOT(ISNUMBER(L1197)),L1197&lt;0,L1197&lt;&gt;INT(N(L1197)))),"손님 수를 확인하세요",""))))))))</f>
        <v/>
      </c>
      <c r="P1197">
        <f>IF(I1197="","",WEEKDAY(A1197,2))</f>
        <v/>
      </c>
      <c r="Q1197" s="19">
        <f>IF(I1197="","",A1197-WEEKDAY(A1197,3))</f>
        <v/>
      </c>
    </row>
    <row r="1198">
      <c r="A1198" s="12" t="n"/>
      <c r="B1198" s="13">
        <f>IF(ISNUMBER(A1198),CHOOSE(WEEKDAY(A1198),"일","월","화","수","목","금","토"),"")</f>
        <v/>
      </c>
      <c r="C1198" s="14" t="n"/>
      <c r="D1198" s="14" t="n"/>
      <c r="E1198" s="14" t="n"/>
      <c r="F1198" s="14" t="n"/>
      <c r="G1198" s="14" t="n"/>
      <c r="H1198" s="14" t="n"/>
      <c r="I1198" s="15">
        <f>IF(OR(A1198="",NOT(N1198="")),"",SUM(C1198:H1198))</f>
        <v/>
      </c>
      <c r="J1198" s="16">
        <f>IF(I1198="","",SUM(C1198:E1198))</f>
        <v/>
      </c>
      <c r="K1198" s="16">
        <f>IF(I1198="","",SUM(F1198:H1198))</f>
        <v/>
      </c>
      <c r="L1198" s="14" t="n"/>
      <c r="M1198" s="17" t="n"/>
      <c r="N1198" s="18">
        <f>IF(COUNTA(A1198,C1198:H1198,L1198)=0,"",IF(NOT(ISNUMBER(A1198)),"날짜를 확인하세요",IF(A1198&gt;TODAY(),"오늘 이후 날짜예요",IF(COUNTIF($A$6:$A$1505,A1198)&gt;1,"같은 날짜가 또 있어요",IF(COUNT(C1198:H1198)&lt;COUNTA(C1198:H1198),"금액에 글자가 있어요",IF(COUNTA(C1198:H1198)=0,"금액이 비었어요",IF(COUNTIF(C1198:H1198,"&lt;0")&gt;0,"금액이 0보다 작아요",IF(AND(L1198&lt;&gt;"",OR(NOT(ISNUMBER(L1198)),L1198&lt;0,L1198&lt;&gt;INT(N(L1198)))),"손님 수를 확인하세요",""))))))))</f>
        <v/>
      </c>
      <c r="P1198">
        <f>IF(I1198="","",WEEKDAY(A1198,2))</f>
        <v/>
      </c>
      <c r="Q1198" s="19">
        <f>IF(I1198="","",A1198-WEEKDAY(A1198,3))</f>
        <v/>
      </c>
    </row>
    <row r="1199">
      <c r="A1199" s="12" t="n"/>
      <c r="B1199" s="13">
        <f>IF(ISNUMBER(A1199),CHOOSE(WEEKDAY(A1199),"일","월","화","수","목","금","토"),"")</f>
        <v/>
      </c>
      <c r="C1199" s="14" t="n"/>
      <c r="D1199" s="14" t="n"/>
      <c r="E1199" s="14" t="n"/>
      <c r="F1199" s="14" t="n"/>
      <c r="G1199" s="14" t="n"/>
      <c r="H1199" s="14" t="n"/>
      <c r="I1199" s="15">
        <f>IF(OR(A1199="",NOT(N1199="")),"",SUM(C1199:H1199))</f>
        <v/>
      </c>
      <c r="J1199" s="16">
        <f>IF(I1199="","",SUM(C1199:E1199))</f>
        <v/>
      </c>
      <c r="K1199" s="16">
        <f>IF(I1199="","",SUM(F1199:H1199))</f>
        <v/>
      </c>
      <c r="L1199" s="14" t="n"/>
      <c r="M1199" s="17" t="n"/>
      <c r="N1199" s="18">
        <f>IF(COUNTA(A1199,C1199:H1199,L1199)=0,"",IF(NOT(ISNUMBER(A1199)),"날짜를 확인하세요",IF(A1199&gt;TODAY(),"오늘 이후 날짜예요",IF(COUNTIF($A$6:$A$1505,A1199)&gt;1,"같은 날짜가 또 있어요",IF(COUNT(C1199:H1199)&lt;COUNTA(C1199:H1199),"금액에 글자가 있어요",IF(COUNTA(C1199:H1199)=0,"금액이 비었어요",IF(COUNTIF(C1199:H1199,"&lt;0")&gt;0,"금액이 0보다 작아요",IF(AND(L1199&lt;&gt;"",OR(NOT(ISNUMBER(L1199)),L1199&lt;0,L1199&lt;&gt;INT(N(L1199)))),"손님 수를 확인하세요",""))))))))</f>
        <v/>
      </c>
      <c r="P1199">
        <f>IF(I1199="","",WEEKDAY(A1199,2))</f>
        <v/>
      </c>
      <c r="Q1199" s="19">
        <f>IF(I1199="","",A1199-WEEKDAY(A1199,3))</f>
        <v/>
      </c>
    </row>
    <row r="1200">
      <c r="A1200" s="12" t="n"/>
      <c r="B1200" s="13">
        <f>IF(ISNUMBER(A1200),CHOOSE(WEEKDAY(A1200),"일","월","화","수","목","금","토"),"")</f>
        <v/>
      </c>
      <c r="C1200" s="14" t="n"/>
      <c r="D1200" s="14" t="n"/>
      <c r="E1200" s="14" t="n"/>
      <c r="F1200" s="14" t="n"/>
      <c r="G1200" s="14" t="n"/>
      <c r="H1200" s="14" t="n"/>
      <c r="I1200" s="15">
        <f>IF(OR(A1200="",NOT(N1200="")),"",SUM(C1200:H1200))</f>
        <v/>
      </c>
      <c r="J1200" s="16">
        <f>IF(I1200="","",SUM(C1200:E1200))</f>
        <v/>
      </c>
      <c r="K1200" s="16">
        <f>IF(I1200="","",SUM(F1200:H1200))</f>
        <v/>
      </c>
      <c r="L1200" s="14" t="n"/>
      <c r="M1200" s="17" t="n"/>
      <c r="N1200" s="18">
        <f>IF(COUNTA(A1200,C1200:H1200,L1200)=0,"",IF(NOT(ISNUMBER(A1200)),"날짜를 확인하세요",IF(A1200&gt;TODAY(),"오늘 이후 날짜예요",IF(COUNTIF($A$6:$A$1505,A1200)&gt;1,"같은 날짜가 또 있어요",IF(COUNT(C1200:H1200)&lt;COUNTA(C1200:H1200),"금액에 글자가 있어요",IF(COUNTA(C1200:H1200)=0,"금액이 비었어요",IF(COUNTIF(C1200:H1200,"&lt;0")&gt;0,"금액이 0보다 작아요",IF(AND(L1200&lt;&gt;"",OR(NOT(ISNUMBER(L1200)),L1200&lt;0,L1200&lt;&gt;INT(N(L1200)))),"손님 수를 확인하세요",""))))))))</f>
        <v/>
      </c>
      <c r="P1200">
        <f>IF(I1200="","",WEEKDAY(A1200,2))</f>
        <v/>
      </c>
      <c r="Q1200" s="19">
        <f>IF(I1200="","",A1200-WEEKDAY(A1200,3))</f>
        <v/>
      </c>
    </row>
    <row r="1201">
      <c r="A1201" s="12" t="n"/>
      <c r="B1201" s="13">
        <f>IF(ISNUMBER(A1201),CHOOSE(WEEKDAY(A1201),"일","월","화","수","목","금","토"),"")</f>
        <v/>
      </c>
      <c r="C1201" s="14" t="n"/>
      <c r="D1201" s="14" t="n"/>
      <c r="E1201" s="14" t="n"/>
      <c r="F1201" s="14" t="n"/>
      <c r="G1201" s="14" t="n"/>
      <c r="H1201" s="14" t="n"/>
      <c r="I1201" s="15">
        <f>IF(OR(A1201="",NOT(N1201="")),"",SUM(C1201:H1201))</f>
        <v/>
      </c>
      <c r="J1201" s="16">
        <f>IF(I1201="","",SUM(C1201:E1201))</f>
        <v/>
      </c>
      <c r="K1201" s="16">
        <f>IF(I1201="","",SUM(F1201:H1201))</f>
        <v/>
      </c>
      <c r="L1201" s="14" t="n"/>
      <c r="M1201" s="17" t="n"/>
      <c r="N1201" s="18">
        <f>IF(COUNTA(A1201,C1201:H1201,L1201)=0,"",IF(NOT(ISNUMBER(A1201)),"날짜를 확인하세요",IF(A1201&gt;TODAY(),"오늘 이후 날짜예요",IF(COUNTIF($A$6:$A$1505,A1201)&gt;1,"같은 날짜가 또 있어요",IF(COUNT(C1201:H1201)&lt;COUNTA(C1201:H1201),"금액에 글자가 있어요",IF(COUNTA(C1201:H1201)=0,"금액이 비었어요",IF(COUNTIF(C1201:H1201,"&lt;0")&gt;0,"금액이 0보다 작아요",IF(AND(L1201&lt;&gt;"",OR(NOT(ISNUMBER(L1201)),L1201&lt;0,L1201&lt;&gt;INT(N(L1201)))),"손님 수를 확인하세요",""))))))))</f>
        <v/>
      </c>
      <c r="P1201">
        <f>IF(I1201="","",WEEKDAY(A1201,2))</f>
        <v/>
      </c>
      <c r="Q1201" s="19">
        <f>IF(I1201="","",A1201-WEEKDAY(A1201,3))</f>
        <v/>
      </c>
    </row>
    <row r="1202">
      <c r="A1202" s="12" t="n"/>
      <c r="B1202" s="13">
        <f>IF(ISNUMBER(A1202),CHOOSE(WEEKDAY(A1202),"일","월","화","수","목","금","토"),"")</f>
        <v/>
      </c>
      <c r="C1202" s="14" t="n"/>
      <c r="D1202" s="14" t="n"/>
      <c r="E1202" s="14" t="n"/>
      <c r="F1202" s="14" t="n"/>
      <c r="G1202" s="14" t="n"/>
      <c r="H1202" s="14" t="n"/>
      <c r="I1202" s="15">
        <f>IF(OR(A1202="",NOT(N1202="")),"",SUM(C1202:H1202))</f>
        <v/>
      </c>
      <c r="J1202" s="16">
        <f>IF(I1202="","",SUM(C1202:E1202))</f>
        <v/>
      </c>
      <c r="K1202" s="16">
        <f>IF(I1202="","",SUM(F1202:H1202))</f>
        <v/>
      </c>
      <c r="L1202" s="14" t="n"/>
      <c r="M1202" s="17" t="n"/>
      <c r="N1202" s="18">
        <f>IF(COUNTA(A1202,C1202:H1202,L1202)=0,"",IF(NOT(ISNUMBER(A1202)),"날짜를 확인하세요",IF(A1202&gt;TODAY(),"오늘 이후 날짜예요",IF(COUNTIF($A$6:$A$1505,A1202)&gt;1,"같은 날짜가 또 있어요",IF(COUNT(C1202:H1202)&lt;COUNTA(C1202:H1202),"금액에 글자가 있어요",IF(COUNTA(C1202:H1202)=0,"금액이 비었어요",IF(COUNTIF(C1202:H1202,"&lt;0")&gt;0,"금액이 0보다 작아요",IF(AND(L1202&lt;&gt;"",OR(NOT(ISNUMBER(L1202)),L1202&lt;0,L1202&lt;&gt;INT(N(L1202)))),"손님 수를 확인하세요",""))))))))</f>
        <v/>
      </c>
      <c r="P1202">
        <f>IF(I1202="","",WEEKDAY(A1202,2))</f>
        <v/>
      </c>
      <c r="Q1202" s="19">
        <f>IF(I1202="","",A1202-WEEKDAY(A1202,3))</f>
        <v/>
      </c>
    </row>
    <row r="1203">
      <c r="A1203" s="12" t="n"/>
      <c r="B1203" s="13">
        <f>IF(ISNUMBER(A1203),CHOOSE(WEEKDAY(A1203),"일","월","화","수","목","금","토"),"")</f>
        <v/>
      </c>
      <c r="C1203" s="14" t="n"/>
      <c r="D1203" s="14" t="n"/>
      <c r="E1203" s="14" t="n"/>
      <c r="F1203" s="14" t="n"/>
      <c r="G1203" s="14" t="n"/>
      <c r="H1203" s="14" t="n"/>
      <c r="I1203" s="15">
        <f>IF(OR(A1203="",NOT(N1203="")),"",SUM(C1203:H1203))</f>
        <v/>
      </c>
      <c r="J1203" s="16">
        <f>IF(I1203="","",SUM(C1203:E1203))</f>
        <v/>
      </c>
      <c r="K1203" s="16">
        <f>IF(I1203="","",SUM(F1203:H1203))</f>
        <v/>
      </c>
      <c r="L1203" s="14" t="n"/>
      <c r="M1203" s="17" t="n"/>
      <c r="N1203" s="18">
        <f>IF(COUNTA(A1203,C1203:H1203,L1203)=0,"",IF(NOT(ISNUMBER(A1203)),"날짜를 확인하세요",IF(A1203&gt;TODAY(),"오늘 이후 날짜예요",IF(COUNTIF($A$6:$A$1505,A1203)&gt;1,"같은 날짜가 또 있어요",IF(COUNT(C1203:H1203)&lt;COUNTA(C1203:H1203),"금액에 글자가 있어요",IF(COUNTA(C1203:H1203)=0,"금액이 비었어요",IF(COUNTIF(C1203:H1203,"&lt;0")&gt;0,"금액이 0보다 작아요",IF(AND(L1203&lt;&gt;"",OR(NOT(ISNUMBER(L1203)),L1203&lt;0,L1203&lt;&gt;INT(N(L1203)))),"손님 수를 확인하세요",""))))))))</f>
        <v/>
      </c>
      <c r="P1203">
        <f>IF(I1203="","",WEEKDAY(A1203,2))</f>
        <v/>
      </c>
      <c r="Q1203" s="19">
        <f>IF(I1203="","",A1203-WEEKDAY(A1203,3))</f>
        <v/>
      </c>
    </row>
    <row r="1204">
      <c r="A1204" s="12" t="n"/>
      <c r="B1204" s="13">
        <f>IF(ISNUMBER(A1204),CHOOSE(WEEKDAY(A1204),"일","월","화","수","목","금","토"),"")</f>
        <v/>
      </c>
      <c r="C1204" s="14" t="n"/>
      <c r="D1204" s="14" t="n"/>
      <c r="E1204" s="14" t="n"/>
      <c r="F1204" s="14" t="n"/>
      <c r="G1204" s="14" t="n"/>
      <c r="H1204" s="14" t="n"/>
      <c r="I1204" s="15">
        <f>IF(OR(A1204="",NOT(N1204="")),"",SUM(C1204:H1204))</f>
        <v/>
      </c>
      <c r="J1204" s="16">
        <f>IF(I1204="","",SUM(C1204:E1204))</f>
        <v/>
      </c>
      <c r="K1204" s="16">
        <f>IF(I1204="","",SUM(F1204:H1204))</f>
        <v/>
      </c>
      <c r="L1204" s="14" t="n"/>
      <c r="M1204" s="17" t="n"/>
      <c r="N1204" s="18">
        <f>IF(COUNTA(A1204,C1204:H1204,L1204)=0,"",IF(NOT(ISNUMBER(A1204)),"날짜를 확인하세요",IF(A1204&gt;TODAY(),"오늘 이후 날짜예요",IF(COUNTIF($A$6:$A$1505,A1204)&gt;1,"같은 날짜가 또 있어요",IF(COUNT(C1204:H1204)&lt;COUNTA(C1204:H1204),"금액에 글자가 있어요",IF(COUNTA(C1204:H1204)=0,"금액이 비었어요",IF(COUNTIF(C1204:H1204,"&lt;0")&gt;0,"금액이 0보다 작아요",IF(AND(L1204&lt;&gt;"",OR(NOT(ISNUMBER(L1204)),L1204&lt;0,L1204&lt;&gt;INT(N(L1204)))),"손님 수를 확인하세요",""))))))))</f>
        <v/>
      </c>
      <c r="P1204">
        <f>IF(I1204="","",WEEKDAY(A1204,2))</f>
        <v/>
      </c>
      <c r="Q1204" s="19">
        <f>IF(I1204="","",A1204-WEEKDAY(A1204,3))</f>
        <v/>
      </c>
    </row>
    <row r="1205">
      <c r="A1205" s="12" t="n"/>
      <c r="B1205" s="13">
        <f>IF(ISNUMBER(A1205),CHOOSE(WEEKDAY(A1205),"일","월","화","수","목","금","토"),"")</f>
        <v/>
      </c>
      <c r="C1205" s="14" t="n"/>
      <c r="D1205" s="14" t="n"/>
      <c r="E1205" s="14" t="n"/>
      <c r="F1205" s="14" t="n"/>
      <c r="G1205" s="14" t="n"/>
      <c r="H1205" s="14" t="n"/>
      <c r="I1205" s="15">
        <f>IF(OR(A1205="",NOT(N1205="")),"",SUM(C1205:H1205))</f>
        <v/>
      </c>
      <c r="J1205" s="16">
        <f>IF(I1205="","",SUM(C1205:E1205))</f>
        <v/>
      </c>
      <c r="K1205" s="16">
        <f>IF(I1205="","",SUM(F1205:H1205))</f>
        <v/>
      </c>
      <c r="L1205" s="14" t="n"/>
      <c r="M1205" s="17" t="n"/>
      <c r="N1205" s="18">
        <f>IF(COUNTA(A1205,C1205:H1205,L1205)=0,"",IF(NOT(ISNUMBER(A1205)),"날짜를 확인하세요",IF(A1205&gt;TODAY(),"오늘 이후 날짜예요",IF(COUNTIF($A$6:$A$1505,A1205)&gt;1,"같은 날짜가 또 있어요",IF(COUNT(C1205:H1205)&lt;COUNTA(C1205:H1205),"금액에 글자가 있어요",IF(COUNTA(C1205:H1205)=0,"금액이 비었어요",IF(COUNTIF(C1205:H1205,"&lt;0")&gt;0,"금액이 0보다 작아요",IF(AND(L1205&lt;&gt;"",OR(NOT(ISNUMBER(L1205)),L1205&lt;0,L1205&lt;&gt;INT(N(L1205)))),"손님 수를 확인하세요",""))))))))</f>
        <v/>
      </c>
      <c r="P1205">
        <f>IF(I1205="","",WEEKDAY(A1205,2))</f>
        <v/>
      </c>
      <c r="Q1205" s="19">
        <f>IF(I1205="","",A1205-WEEKDAY(A1205,3))</f>
        <v/>
      </c>
    </row>
    <row r="1206">
      <c r="A1206" s="12" t="n"/>
      <c r="B1206" s="13">
        <f>IF(ISNUMBER(A1206),CHOOSE(WEEKDAY(A1206),"일","월","화","수","목","금","토"),"")</f>
        <v/>
      </c>
      <c r="C1206" s="14" t="n"/>
      <c r="D1206" s="14" t="n"/>
      <c r="E1206" s="14" t="n"/>
      <c r="F1206" s="14" t="n"/>
      <c r="G1206" s="14" t="n"/>
      <c r="H1206" s="14" t="n"/>
      <c r="I1206" s="15">
        <f>IF(OR(A1206="",NOT(N1206="")),"",SUM(C1206:H1206))</f>
        <v/>
      </c>
      <c r="J1206" s="16">
        <f>IF(I1206="","",SUM(C1206:E1206))</f>
        <v/>
      </c>
      <c r="K1206" s="16">
        <f>IF(I1206="","",SUM(F1206:H1206))</f>
        <v/>
      </c>
      <c r="L1206" s="14" t="n"/>
      <c r="M1206" s="17" t="n"/>
      <c r="N1206" s="18">
        <f>IF(COUNTA(A1206,C1206:H1206,L1206)=0,"",IF(NOT(ISNUMBER(A1206)),"날짜를 확인하세요",IF(A1206&gt;TODAY(),"오늘 이후 날짜예요",IF(COUNTIF($A$6:$A$1505,A1206)&gt;1,"같은 날짜가 또 있어요",IF(COUNT(C1206:H1206)&lt;COUNTA(C1206:H1206),"금액에 글자가 있어요",IF(COUNTA(C1206:H1206)=0,"금액이 비었어요",IF(COUNTIF(C1206:H1206,"&lt;0")&gt;0,"금액이 0보다 작아요",IF(AND(L1206&lt;&gt;"",OR(NOT(ISNUMBER(L1206)),L1206&lt;0,L1206&lt;&gt;INT(N(L1206)))),"손님 수를 확인하세요",""))))))))</f>
        <v/>
      </c>
      <c r="P1206">
        <f>IF(I1206="","",WEEKDAY(A1206,2))</f>
        <v/>
      </c>
      <c r="Q1206" s="19">
        <f>IF(I1206="","",A1206-WEEKDAY(A1206,3))</f>
        <v/>
      </c>
    </row>
    <row r="1207">
      <c r="A1207" s="12" t="n"/>
      <c r="B1207" s="13">
        <f>IF(ISNUMBER(A1207),CHOOSE(WEEKDAY(A1207),"일","월","화","수","목","금","토"),"")</f>
        <v/>
      </c>
      <c r="C1207" s="14" t="n"/>
      <c r="D1207" s="14" t="n"/>
      <c r="E1207" s="14" t="n"/>
      <c r="F1207" s="14" t="n"/>
      <c r="G1207" s="14" t="n"/>
      <c r="H1207" s="14" t="n"/>
      <c r="I1207" s="15">
        <f>IF(OR(A1207="",NOT(N1207="")),"",SUM(C1207:H1207))</f>
        <v/>
      </c>
      <c r="J1207" s="16">
        <f>IF(I1207="","",SUM(C1207:E1207))</f>
        <v/>
      </c>
      <c r="K1207" s="16">
        <f>IF(I1207="","",SUM(F1207:H1207))</f>
        <v/>
      </c>
      <c r="L1207" s="14" t="n"/>
      <c r="M1207" s="17" t="n"/>
      <c r="N1207" s="18">
        <f>IF(COUNTA(A1207,C1207:H1207,L1207)=0,"",IF(NOT(ISNUMBER(A1207)),"날짜를 확인하세요",IF(A1207&gt;TODAY(),"오늘 이후 날짜예요",IF(COUNTIF($A$6:$A$1505,A1207)&gt;1,"같은 날짜가 또 있어요",IF(COUNT(C1207:H1207)&lt;COUNTA(C1207:H1207),"금액에 글자가 있어요",IF(COUNTA(C1207:H1207)=0,"금액이 비었어요",IF(COUNTIF(C1207:H1207,"&lt;0")&gt;0,"금액이 0보다 작아요",IF(AND(L1207&lt;&gt;"",OR(NOT(ISNUMBER(L1207)),L1207&lt;0,L1207&lt;&gt;INT(N(L1207)))),"손님 수를 확인하세요",""))))))))</f>
        <v/>
      </c>
      <c r="P1207">
        <f>IF(I1207="","",WEEKDAY(A1207,2))</f>
        <v/>
      </c>
      <c r="Q1207" s="19">
        <f>IF(I1207="","",A1207-WEEKDAY(A1207,3))</f>
        <v/>
      </c>
    </row>
    <row r="1208">
      <c r="A1208" s="12" t="n"/>
      <c r="B1208" s="13">
        <f>IF(ISNUMBER(A1208),CHOOSE(WEEKDAY(A1208),"일","월","화","수","목","금","토"),"")</f>
        <v/>
      </c>
      <c r="C1208" s="14" t="n"/>
      <c r="D1208" s="14" t="n"/>
      <c r="E1208" s="14" t="n"/>
      <c r="F1208" s="14" t="n"/>
      <c r="G1208" s="14" t="n"/>
      <c r="H1208" s="14" t="n"/>
      <c r="I1208" s="15">
        <f>IF(OR(A1208="",NOT(N1208="")),"",SUM(C1208:H1208))</f>
        <v/>
      </c>
      <c r="J1208" s="16">
        <f>IF(I1208="","",SUM(C1208:E1208))</f>
        <v/>
      </c>
      <c r="K1208" s="16">
        <f>IF(I1208="","",SUM(F1208:H1208))</f>
        <v/>
      </c>
      <c r="L1208" s="14" t="n"/>
      <c r="M1208" s="17" t="n"/>
      <c r="N1208" s="18">
        <f>IF(COUNTA(A1208,C1208:H1208,L1208)=0,"",IF(NOT(ISNUMBER(A1208)),"날짜를 확인하세요",IF(A1208&gt;TODAY(),"오늘 이후 날짜예요",IF(COUNTIF($A$6:$A$1505,A1208)&gt;1,"같은 날짜가 또 있어요",IF(COUNT(C1208:H1208)&lt;COUNTA(C1208:H1208),"금액에 글자가 있어요",IF(COUNTA(C1208:H1208)=0,"금액이 비었어요",IF(COUNTIF(C1208:H1208,"&lt;0")&gt;0,"금액이 0보다 작아요",IF(AND(L1208&lt;&gt;"",OR(NOT(ISNUMBER(L1208)),L1208&lt;0,L1208&lt;&gt;INT(N(L1208)))),"손님 수를 확인하세요",""))))))))</f>
        <v/>
      </c>
      <c r="P1208">
        <f>IF(I1208="","",WEEKDAY(A1208,2))</f>
        <v/>
      </c>
      <c r="Q1208" s="19">
        <f>IF(I1208="","",A1208-WEEKDAY(A1208,3))</f>
        <v/>
      </c>
    </row>
    <row r="1209">
      <c r="A1209" s="12" t="n"/>
      <c r="B1209" s="13">
        <f>IF(ISNUMBER(A1209),CHOOSE(WEEKDAY(A1209),"일","월","화","수","목","금","토"),"")</f>
        <v/>
      </c>
      <c r="C1209" s="14" t="n"/>
      <c r="D1209" s="14" t="n"/>
      <c r="E1209" s="14" t="n"/>
      <c r="F1209" s="14" t="n"/>
      <c r="G1209" s="14" t="n"/>
      <c r="H1209" s="14" t="n"/>
      <c r="I1209" s="15">
        <f>IF(OR(A1209="",NOT(N1209="")),"",SUM(C1209:H1209))</f>
        <v/>
      </c>
      <c r="J1209" s="16">
        <f>IF(I1209="","",SUM(C1209:E1209))</f>
        <v/>
      </c>
      <c r="K1209" s="16">
        <f>IF(I1209="","",SUM(F1209:H1209))</f>
        <v/>
      </c>
      <c r="L1209" s="14" t="n"/>
      <c r="M1209" s="17" t="n"/>
      <c r="N1209" s="18">
        <f>IF(COUNTA(A1209,C1209:H1209,L1209)=0,"",IF(NOT(ISNUMBER(A1209)),"날짜를 확인하세요",IF(A1209&gt;TODAY(),"오늘 이후 날짜예요",IF(COUNTIF($A$6:$A$1505,A1209)&gt;1,"같은 날짜가 또 있어요",IF(COUNT(C1209:H1209)&lt;COUNTA(C1209:H1209),"금액에 글자가 있어요",IF(COUNTA(C1209:H1209)=0,"금액이 비었어요",IF(COUNTIF(C1209:H1209,"&lt;0")&gt;0,"금액이 0보다 작아요",IF(AND(L1209&lt;&gt;"",OR(NOT(ISNUMBER(L1209)),L1209&lt;0,L1209&lt;&gt;INT(N(L1209)))),"손님 수를 확인하세요",""))))))))</f>
        <v/>
      </c>
      <c r="P1209">
        <f>IF(I1209="","",WEEKDAY(A1209,2))</f>
        <v/>
      </c>
      <c r="Q1209" s="19">
        <f>IF(I1209="","",A1209-WEEKDAY(A1209,3))</f>
        <v/>
      </c>
    </row>
    <row r="1210">
      <c r="A1210" s="12" t="n"/>
      <c r="B1210" s="13">
        <f>IF(ISNUMBER(A1210),CHOOSE(WEEKDAY(A1210),"일","월","화","수","목","금","토"),"")</f>
        <v/>
      </c>
      <c r="C1210" s="14" t="n"/>
      <c r="D1210" s="14" t="n"/>
      <c r="E1210" s="14" t="n"/>
      <c r="F1210" s="14" t="n"/>
      <c r="G1210" s="14" t="n"/>
      <c r="H1210" s="14" t="n"/>
      <c r="I1210" s="15">
        <f>IF(OR(A1210="",NOT(N1210="")),"",SUM(C1210:H1210))</f>
        <v/>
      </c>
      <c r="J1210" s="16">
        <f>IF(I1210="","",SUM(C1210:E1210))</f>
        <v/>
      </c>
      <c r="K1210" s="16">
        <f>IF(I1210="","",SUM(F1210:H1210))</f>
        <v/>
      </c>
      <c r="L1210" s="14" t="n"/>
      <c r="M1210" s="17" t="n"/>
      <c r="N1210" s="18">
        <f>IF(COUNTA(A1210,C1210:H1210,L1210)=0,"",IF(NOT(ISNUMBER(A1210)),"날짜를 확인하세요",IF(A1210&gt;TODAY(),"오늘 이후 날짜예요",IF(COUNTIF($A$6:$A$1505,A1210)&gt;1,"같은 날짜가 또 있어요",IF(COUNT(C1210:H1210)&lt;COUNTA(C1210:H1210),"금액에 글자가 있어요",IF(COUNTA(C1210:H1210)=0,"금액이 비었어요",IF(COUNTIF(C1210:H1210,"&lt;0")&gt;0,"금액이 0보다 작아요",IF(AND(L1210&lt;&gt;"",OR(NOT(ISNUMBER(L1210)),L1210&lt;0,L1210&lt;&gt;INT(N(L1210)))),"손님 수를 확인하세요",""))))))))</f>
        <v/>
      </c>
      <c r="P1210">
        <f>IF(I1210="","",WEEKDAY(A1210,2))</f>
        <v/>
      </c>
      <c r="Q1210" s="19">
        <f>IF(I1210="","",A1210-WEEKDAY(A1210,3))</f>
        <v/>
      </c>
    </row>
    <row r="1211">
      <c r="A1211" s="12" t="n"/>
      <c r="B1211" s="13">
        <f>IF(ISNUMBER(A1211),CHOOSE(WEEKDAY(A1211),"일","월","화","수","목","금","토"),"")</f>
        <v/>
      </c>
      <c r="C1211" s="14" t="n"/>
      <c r="D1211" s="14" t="n"/>
      <c r="E1211" s="14" t="n"/>
      <c r="F1211" s="14" t="n"/>
      <c r="G1211" s="14" t="n"/>
      <c r="H1211" s="14" t="n"/>
      <c r="I1211" s="15">
        <f>IF(OR(A1211="",NOT(N1211="")),"",SUM(C1211:H1211))</f>
        <v/>
      </c>
      <c r="J1211" s="16">
        <f>IF(I1211="","",SUM(C1211:E1211))</f>
        <v/>
      </c>
      <c r="K1211" s="16">
        <f>IF(I1211="","",SUM(F1211:H1211))</f>
        <v/>
      </c>
      <c r="L1211" s="14" t="n"/>
      <c r="M1211" s="17" t="n"/>
      <c r="N1211" s="18">
        <f>IF(COUNTA(A1211,C1211:H1211,L1211)=0,"",IF(NOT(ISNUMBER(A1211)),"날짜를 확인하세요",IF(A1211&gt;TODAY(),"오늘 이후 날짜예요",IF(COUNTIF($A$6:$A$1505,A1211)&gt;1,"같은 날짜가 또 있어요",IF(COUNT(C1211:H1211)&lt;COUNTA(C1211:H1211),"금액에 글자가 있어요",IF(COUNTA(C1211:H1211)=0,"금액이 비었어요",IF(COUNTIF(C1211:H1211,"&lt;0")&gt;0,"금액이 0보다 작아요",IF(AND(L1211&lt;&gt;"",OR(NOT(ISNUMBER(L1211)),L1211&lt;0,L1211&lt;&gt;INT(N(L1211)))),"손님 수를 확인하세요",""))))))))</f>
        <v/>
      </c>
      <c r="P1211">
        <f>IF(I1211="","",WEEKDAY(A1211,2))</f>
        <v/>
      </c>
      <c r="Q1211" s="19">
        <f>IF(I1211="","",A1211-WEEKDAY(A1211,3))</f>
        <v/>
      </c>
    </row>
    <row r="1212">
      <c r="A1212" s="12" t="n"/>
      <c r="B1212" s="13">
        <f>IF(ISNUMBER(A1212),CHOOSE(WEEKDAY(A1212),"일","월","화","수","목","금","토"),"")</f>
        <v/>
      </c>
      <c r="C1212" s="14" t="n"/>
      <c r="D1212" s="14" t="n"/>
      <c r="E1212" s="14" t="n"/>
      <c r="F1212" s="14" t="n"/>
      <c r="G1212" s="14" t="n"/>
      <c r="H1212" s="14" t="n"/>
      <c r="I1212" s="15">
        <f>IF(OR(A1212="",NOT(N1212="")),"",SUM(C1212:H1212))</f>
        <v/>
      </c>
      <c r="J1212" s="16">
        <f>IF(I1212="","",SUM(C1212:E1212))</f>
        <v/>
      </c>
      <c r="K1212" s="16">
        <f>IF(I1212="","",SUM(F1212:H1212))</f>
        <v/>
      </c>
      <c r="L1212" s="14" t="n"/>
      <c r="M1212" s="17" t="n"/>
      <c r="N1212" s="18">
        <f>IF(COUNTA(A1212,C1212:H1212,L1212)=0,"",IF(NOT(ISNUMBER(A1212)),"날짜를 확인하세요",IF(A1212&gt;TODAY(),"오늘 이후 날짜예요",IF(COUNTIF($A$6:$A$1505,A1212)&gt;1,"같은 날짜가 또 있어요",IF(COUNT(C1212:H1212)&lt;COUNTA(C1212:H1212),"금액에 글자가 있어요",IF(COUNTA(C1212:H1212)=0,"금액이 비었어요",IF(COUNTIF(C1212:H1212,"&lt;0")&gt;0,"금액이 0보다 작아요",IF(AND(L1212&lt;&gt;"",OR(NOT(ISNUMBER(L1212)),L1212&lt;0,L1212&lt;&gt;INT(N(L1212)))),"손님 수를 확인하세요",""))))))))</f>
        <v/>
      </c>
      <c r="P1212">
        <f>IF(I1212="","",WEEKDAY(A1212,2))</f>
        <v/>
      </c>
      <c r="Q1212" s="19">
        <f>IF(I1212="","",A1212-WEEKDAY(A1212,3))</f>
        <v/>
      </c>
    </row>
    <row r="1213">
      <c r="A1213" s="12" t="n"/>
      <c r="B1213" s="13">
        <f>IF(ISNUMBER(A1213),CHOOSE(WEEKDAY(A1213),"일","월","화","수","목","금","토"),"")</f>
        <v/>
      </c>
      <c r="C1213" s="14" t="n"/>
      <c r="D1213" s="14" t="n"/>
      <c r="E1213" s="14" t="n"/>
      <c r="F1213" s="14" t="n"/>
      <c r="G1213" s="14" t="n"/>
      <c r="H1213" s="14" t="n"/>
      <c r="I1213" s="15">
        <f>IF(OR(A1213="",NOT(N1213="")),"",SUM(C1213:H1213))</f>
        <v/>
      </c>
      <c r="J1213" s="16">
        <f>IF(I1213="","",SUM(C1213:E1213))</f>
        <v/>
      </c>
      <c r="K1213" s="16">
        <f>IF(I1213="","",SUM(F1213:H1213))</f>
        <v/>
      </c>
      <c r="L1213" s="14" t="n"/>
      <c r="M1213" s="17" t="n"/>
      <c r="N1213" s="18">
        <f>IF(COUNTA(A1213,C1213:H1213,L1213)=0,"",IF(NOT(ISNUMBER(A1213)),"날짜를 확인하세요",IF(A1213&gt;TODAY(),"오늘 이후 날짜예요",IF(COUNTIF($A$6:$A$1505,A1213)&gt;1,"같은 날짜가 또 있어요",IF(COUNT(C1213:H1213)&lt;COUNTA(C1213:H1213),"금액에 글자가 있어요",IF(COUNTA(C1213:H1213)=0,"금액이 비었어요",IF(COUNTIF(C1213:H1213,"&lt;0")&gt;0,"금액이 0보다 작아요",IF(AND(L1213&lt;&gt;"",OR(NOT(ISNUMBER(L1213)),L1213&lt;0,L1213&lt;&gt;INT(N(L1213)))),"손님 수를 확인하세요",""))))))))</f>
        <v/>
      </c>
      <c r="P1213">
        <f>IF(I1213="","",WEEKDAY(A1213,2))</f>
        <v/>
      </c>
      <c r="Q1213" s="19">
        <f>IF(I1213="","",A1213-WEEKDAY(A1213,3))</f>
        <v/>
      </c>
    </row>
    <row r="1214">
      <c r="A1214" s="12" t="n"/>
      <c r="B1214" s="13">
        <f>IF(ISNUMBER(A1214),CHOOSE(WEEKDAY(A1214),"일","월","화","수","목","금","토"),"")</f>
        <v/>
      </c>
      <c r="C1214" s="14" t="n"/>
      <c r="D1214" s="14" t="n"/>
      <c r="E1214" s="14" t="n"/>
      <c r="F1214" s="14" t="n"/>
      <c r="G1214" s="14" t="n"/>
      <c r="H1214" s="14" t="n"/>
      <c r="I1214" s="15">
        <f>IF(OR(A1214="",NOT(N1214="")),"",SUM(C1214:H1214))</f>
        <v/>
      </c>
      <c r="J1214" s="16">
        <f>IF(I1214="","",SUM(C1214:E1214))</f>
        <v/>
      </c>
      <c r="K1214" s="16">
        <f>IF(I1214="","",SUM(F1214:H1214))</f>
        <v/>
      </c>
      <c r="L1214" s="14" t="n"/>
      <c r="M1214" s="17" t="n"/>
      <c r="N1214" s="18">
        <f>IF(COUNTA(A1214,C1214:H1214,L1214)=0,"",IF(NOT(ISNUMBER(A1214)),"날짜를 확인하세요",IF(A1214&gt;TODAY(),"오늘 이후 날짜예요",IF(COUNTIF($A$6:$A$1505,A1214)&gt;1,"같은 날짜가 또 있어요",IF(COUNT(C1214:H1214)&lt;COUNTA(C1214:H1214),"금액에 글자가 있어요",IF(COUNTA(C1214:H1214)=0,"금액이 비었어요",IF(COUNTIF(C1214:H1214,"&lt;0")&gt;0,"금액이 0보다 작아요",IF(AND(L1214&lt;&gt;"",OR(NOT(ISNUMBER(L1214)),L1214&lt;0,L1214&lt;&gt;INT(N(L1214)))),"손님 수를 확인하세요",""))))))))</f>
        <v/>
      </c>
      <c r="P1214">
        <f>IF(I1214="","",WEEKDAY(A1214,2))</f>
        <v/>
      </c>
      <c r="Q1214" s="19">
        <f>IF(I1214="","",A1214-WEEKDAY(A1214,3))</f>
        <v/>
      </c>
    </row>
    <row r="1215">
      <c r="A1215" s="12" t="n"/>
      <c r="B1215" s="13">
        <f>IF(ISNUMBER(A1215),CHOOSE(WEEKDAY(A1215),"일","월","화","수","목","금","토"),"")</f>
        <v/>
      </c>
      <c r="C1215" s="14" t="n"/>
      <c r="D1215" s="14" t="n"/>
      <c r="E1215" s="14" t="n"/>
      <c r="F1215" s="14" t="n"/>
      <c r="G1215" s="14" t="n"/>
      <c r="H1215" s="14" t="n"/>
      <c r="I1215" s="15">
        <f>IF(OR(A1215="",NOT(N1215="")),"",SUM(C1215:H1215))</f>
        <v/>
      </c>
      <c r="J1215" s="16">
        <f>IF(I1215="","",SUM(C1215:E1215))</f>
        <v/>
      </c>
      <c r="K1215" s="16">
        <f>IF(I1215="","",SUM(F1215:H1215))</f>
        <v/>
      </c>
      <c r="L1215" s="14" t="n"/>
      <c r="M1215" s="17" t="n"/>
      <c r="N1215" s="18">
        <f>IF(COUNTA(A1215,C1215:H1215,L1215)=0,"",IF(NOT(ISNUMBER(A1215)),"날짜를 확인하세요",IF(A1215&gt;TODAY(),"오늘 이후 날짜예요",IF(COUNTIF($A$6:$A$1505,A1215)&gt;1,"같은 날짜가 또 있어요",IF(COUNT(C1215:H1215)&lt;COUNTA(C1215:H1215),"금액에 글자가 있어요",IF(COUNTA(C1215:H1215)=0,"금액이 비었어요",IF(COUNTIF(C1215:H1215,"&lt;0")&gt;0,"금액이 0보다 작아요",IF(AND(L1215&lt;&gt;"",OR(NOT(ISNUMBER(L1215)),L1215&lt;0,L1215&lt;&gt;INT(N(L1215)))),"손님 수를 확인하세요",""))))))))</f>
        <v/>
      </c>
      <c r="P1215">
        <f>IF(I1215="","",WEEKDAY(A1215,2))</f>
        <v/>
      </c>
      <c r="Q1215" s="19">
        <f>IF(I1215="","",A1215-WEEKDAY(A1215,3))</f>
        <v/>
      </c>
    </row>
    <row r="1216">
      <c r="A1216" s="12" t="n"/>
      <c r="B1216" s="13">
        <f>IF(ISNUMBER(A1216),CHOOSE(WEEKDAY(A1216),"일","월","화","수","목","금","토"),"")</f>
        <v/>
      </c>
      <c r="C1216" s="14" t="n"/>
      <c r="D1216" s="14" t="n"/>
      <c r="E1216" s="14" t="n"/>
      <c r="F1216" s="14" t="n"/>
      <c r="G1216" s="14" t="n"/>
      <c r="H1216" s="14" t="n"/>
      <c r="I1216" s="15">
        <f>IF(OR(A1216="",NOT(N1216="")),"",SUM(C1216:H1216))</f>
        <v/>
      </c>
      <c r="J1216" s="16">
        <f>IF(I1216="","",SUM(C1216:E1216))</f>
        <v/>
      </c>
      <c r="K1216" s="16">
        <f>IF(I1216="","",SUM(F1216:H1216))</f>
        <v/>
      </c>
      <c r="L1216" s="14" t="n"/>
      <c r="M1216" s="17" t="n"/>
      <c r="N1216" s="18">
        <f>IF(COUNTA(A1216,C1216:H1216,L1216)=0,"",IF(NOT(ISNUMBER(A1216)),"날짜를 확인하세요",IF(A1216&gt;TODAY(),"오늘 이후 날짜예요",IF(COUNTIF($A$6:$A$1505,A1216)&gt;1,"같은 날짜가 또 있어요",IF(COUNT(C1216:H1216)&lt;COUNTA(C1216:H1216),"금액에 글자가 있어요",IF(COUNTA(C1216:H1216)=0,"금액이 비었어요",IF(COUNTIF(C1216:H1216,"&lt;0")&gt;0,"금액이 0보다 작아요",IF(AND(L1216&lt;&gt;"",OR(NOT(ISNUMBER(L1216)),L1216&lt;0,L1216&lt;&gt;INT(N(L1216)))),"손님 수를 확인하세요",""))))))))</f>
        <v/>
      </c>
      <c r="P1216">
        <f>IF(I1216="","",WEEKDAY(A1216,2))</f>
        <v/>
      </c>
      <c r="Q1216" s="19">
        <f>IF(I1216="","",A1216-WEEKDAY(A1216,3))</f>
        <v/>
      </c>
    </row>
    <row r="1217">
      <c r="A1217" s="12" t="n"/>
      <c r="B1217" s="13">
        <f>IF(ISNUMBER(A1217),CHOOSE(WEEKDAY(A1217),"일","월","화","수","목","금","토"),"")</f>
        <v/>
      </c>
      <c r="C1217" s="14" t="n"/>
      <c r="D1217" s="14" t="n"/>
      <c r="E1217" s="14" t="n"/>
      <c r="F1217" s="14" t="n"/>
      <c r="G1217" s="14" t="n"/>
      <c r="H1217" s="14" t="n"/>
      <c r="I1217" s="15">
        <f>IF(OR(A1217="",NOT(N1217="")),"",SUM(C1217:H1217))</f>
        <v/>
      </c>
      <c r="J1217" s="16">
        <f>IF(I1217="","",SUM(C1217:E1217))</f>
        <v/>
      </c>
      <c r="K1217" s="16">
        <f>IF(I1217="","",SUM(F1217:H1217))</f>
        <v/>
      </c>
      <c r="L1217" s="14" t="n"/>
      <c r="M1217" s="17" t="n"/>
      <c r="N1217" s="18">
        <f>IF(COUNTA(A1217,C1217:H1217,L1217)=0,"",IF(NOT(ISNUMBER(A1217)),"날짜를 확인하세요",IF(A1217&gt;TODAY(),"오늘 이후 날짜예요",IF(COUNTIF($A$6:$A$1505,A1217)&gt;1,"같은 날짜가 또 있어요",IF(COUNT(C1217:H1217)&lt;COUNTA(C1217:H1217),"금액에 글자가 있어요",IF(COUNTA(C1217:H1217)=0,"금액이 비었어요",IF(COUNTIF(C1217:H1217,"&lt;0")&gt;0,"금액이 0보다 작아요",IF(AND(L1217&lt;&gt;"",OR(NOT(ISNUMBER(L1217)),L1217&lt;0,L1217&lt;&gt;INT(N(L1217)))),"손님 수를 확인하세요",""))))))))</f>
        <v/>
      </c>
      <c r="P1217">
        <f>IF(I1217="","",WEEKDAY(A1217,2))</f>
        <v/>
      </c>
      <c r="Q1217" s="19">
        <f>IF(I1217="","",A1217-WEEKDAY(A1217,3))</f>
        <v/>
      </c>
    </row>
    <row r="1218">
      <c r="A1218" s="12" t="n"/>
      <c r="B1218" s="13">
        <f>IF(ISNUMBER(A1218),CHOOSE(WEEKDAY(A1218),"일","월","화","수","목","금","토"),"")</f>
        <v/>
      </c>
      <c r="C1218" s="14" t="n"/>
      <c r="D1218" s="14" t="n"/>
      <c r="E1218" s="14" t="n"/>
      <c r="F1218" s="14" t="n"/>
      <c r="G1218" s="14" t="n"/>
      <c r="H1218" s="14" t="n"/>
      <c r="I1218" s="15">
        <f>IF(OR(A1218="",NOT(N1218="")),"",SUM(C1218:H1218))</f>
        <v/>
      </c>
      <c r="J1218" s="16">
        <f>IF(I1218="","",SUM(C1218:E1218))</f>
        <v/>
      </c>
      <c r="K1218" s="16">
        <f>IF(I1218="","",SUM(F1218:H1218))</f>
        <v/>
      </c>
      <c r="L1218" s="14" t="n"/>
      <c r="M1218" s="17" t="n"/>
      <c r="N1218" s="18">
        <f>IF(COUNTA(A1218,C1218:H1218,L1218)=0,"",IF(NOT(ISNUMBER(A1218)),"날짜를 확인하세요",IF(A1218&gt;TODAY(),"오늘 이후 날짜예요",IF(COUNTIF($A$6:$A$1505,A1218)&gt;1,"같은 날짜가 또 있어요",IF(COUNT(C1218:H1218)&lt;COUNTA(C1218:H1218),"금액에 글자가 있어요",IF(COUNTA(C1218:H1218)=0,"금액이 비었어요",IF(COUNTIF(C1218:H1218,"&lt;0")&gt;0,"금액이 0보다 작아요",IF(AND(L1218&lt;&gt;"",OR(NOT(ISNUMBER(L1218)),L1218&lt;0,L1218&lt;&gt;INT(N(L1218)))),"손님 수를 확인하세요",""))))))))</f>
        <v/>
      </c>
      <c r="P1218">
        <f>IF(I1218="","",WEEKDAY(A1218,2))</f>
        <v/>
      </c>
      <c r="Q1218" s="19">
        <f>IF(I1218="","",A1218-WEEKDAY(A1218,3))</f>
        <v/>
      </c>
    </row>
    <row r="1219">
      <c r="A1219" s="12" t="n"/>
      <c r="B1219" s="13">
        <f>IF(ISNUMBER(A1219),CHOOSE(WEEKDAY(A1219),"일","월","화","수","목","금","토"),"")</f>
        <v/>
      </c>
      <c r="C1219" s="14" t="n"/>
      <c r="D1219" s="14" t="n"/>
      <c r="E1219" s="14" t="n"/>
      <c r="F1219" s="14" t="n"/>
      <c r="G1219" s="14" t="n"/>
      <c r="H1219" s="14" t="n"/>
      <c r="I1219" s="15">
        <f>IF(OR(A1219="",NOT(N1219="")),"",SUM(C1219:H1219))</f>
        <v/>
      </c>
      <c r="J1219" s="16">
        <f>IF(I1219="","",SUM(C1219:E1219))</f>
        <v/>
      </c>
      <c r="K1219" s="16">
        <f>IF(I1219="","",SUM(F1219:H1219))</f>
        <v/>
      </c>
      <c r="L1219" s="14" t="n"/>
      <c r="M1219" s="17" t="n"/>
      <c r="N1219" s="18">
        <f>IF(COUNTA(A1219,C1219:H1219,L1219)=0,"",IF(NOT(ISNUMBER(A1219)),"날짜를 확인하세요",IF(A1219&gt;TODAY(),"오늘 이후 날짜예요",IF(COUNTIF($A$6:$A$1505,A1219)&gt;1,"같은 날짜가 또 있어요",IF(COUNT(C1219:H1219)&lt;COUNTA(C1219:H1219),"금액에 글자가 있어요",IF(COUNTA(C1219:H1219)=0,"금액이 비었어요",IF(COUNTIF(C1219:H1219,"&lt;0")&gt;0,"금액이 0보다 작아요",IF(AND(L1219&lt;&gt;"",OR(NOT(ISNUMBER(L1219)),L1219&lt;0,L1219&lt;&gt;INT(N(L1219)))),"손님 수를 확인하세요",""))))))))</f>
        <v/>
      </c>
      <c r="P1219">
        <f>IF(I1219="","",WEEKDAY(A1219,2))</f>
        <v/>
      </c>
      <c r="Q1219" s="19">
        <f>IF(I1219="","",A1219-WEEKDAY(A1219,3))</f>
        <v/>
      </c>
    </row>
    <row r="1220">
      <c r="A1220" s="12" t="n"/>
      <c r="B1220" s="13">
        <f>IF(ISNUMBER(A1220),CHOOSE(WEEKDAY(A1220),"일","월","화","수","목","금","토"),"")</f>
        <v/>
      </c>
      <c r="C1220" s="14" t="n"/>
      <c r="D1220" s="14" t="n"/>
      <c r="E1220" s="14" t="n"/>
      <c r="F1220" s="14" t="n"/>
      <c r="G1220" s="14" t="n"/>
      <c r="H1220" s="14" t="n"/>
      <c r="I1220" s="15">
        <f>IF(OR(A1220="",NOT(N1220="")),"",SUM(C1220:H1220))</f>
        <v/>
      </c>
      <c r="J1220" s="16">
        <f>IF(I1220="","",SUM(C1220:E1220))</f>
        <v/>
      </c>
      <c r="K1220" s="16">
        <f>IF(I1220="","",SUM(F1220:H1220))</f>
        <v/>
      </c>
      <c r="L1220" s="14" t="n"/>
      <c r="M1220" s="17" t="n"/>
      <c r="N1220" s="18">
        <f>IF(COUNTA(A1220,C1220:H1220,L1220)=0,"",IF(NOT(ISNUMBER(A1220)),"날짜를 확인하세요",IF(A1220&gt;TODAY(),"오늘 이후 날짜예요",IF(COUNTIF($A$6:$A$1505,A1220)&gt;1,"같은 날짜가 또 있어요",IF(COUNT(C1220:H1220)&lt;COUNTA(C1220:H1220),"금액에 글자가 있어요",IF(COUNTA(C1220:H1220)=0,"금액이 비었어요",IF(COUNTIF(C1220:H1220,"&lt;0")&gt;0,"금액이 0보다 작아요",IF(AND(L1220&lt;&gt;"",OR(NOT(ISNUMBER(L1220)),L1220&lt;0,L1220&lt;&gt;INT(N(L1220)))),"손님 수를 확인하세요",""))))))))</f>
        <v/>
      </c>
      <c r="P1220">
        <f>IF(I1220="","",WEEKDAY(A1220,2))</f>
        <v/>
      </c>
      <c r="Q1220" s="19">
        <f>IF(I1220="","",A1220-WEEKDAY(A1220,3))</f>
        <v/>
      </c>
    </row>
    <row r="1221">
      <c r="A1221" s="12" t="n"/>
      <c r="B1221" s="13">
        <f>IF(ISNUMBER(A1221),CHOOSE(WEEKDAY(A1221),"일","월","화","수","목","금","토"),"")</f>
        <v/>
      </c>
      <c r="C1221" s="14" t="n"/>
      <c r="D1221" s="14" t="n"/>
      <c r="E1221" s="14" t="n"/>
      <c r="F1221" s="14" t="n"/>
      <c r="G1221" s="14" t="n"/>
      <c r="H1221" s="14" t="n"/>
      <c r="I1221" s="15">
        <f>IF(OR(A1221="",NOT(N1221="")),"",SUM(C1221:H1221))</f>
        <v/>
      </c>
      <c r="J1221" s="16">
        <f>IF(I1221="","",SUM(C1221:E1221))</f>
        <v/>
      </c>
      <c r="K1221" s="16">
        <f>IF(I1221="","",SUM(F1221:H1221))</f>
        <v/>
      </c>
      <c r="L1221" s="14" t="n"/>
      <c r="M1221" s="17" t="n"/>
      <c r="N1221" s="18">
        <f>IF(COUNTA(A1221,C1221:H1221,L1221)=0,"",IF(NOT(ISNUMBER(A1221)),"날짜를 확인하세요",IF(A1221&gt;TODAY(),"오늘 이후 날짜예요",IF(COUNTIF($A$6:$A$1505,A1221)&gt;1,"같은 날짜가 또 있어요",IF(COUNT(C1221:H1221)&lt;COUNTA(C1221:H1221),"금액에 글자가 있어요",IF(COUNTA(C1221:H1221)=0,"금액이 비었어요",IF(COUNTIF(C1221:H1221,"&lt;0")&gt;0,"금액이 0보다 작아요",IF(AND(L1221&lt;&gt;"",OR(NOT(ISNUMBER(L1221)),L1221&lt;0,L1221&lt;&gt;INT(N(L1221)))),"손님 수를 확인하세요",""))))))))</f>
        <v/>
      </c>
      <c r="P1221">
        <f>IF(I1221="","",WEEKDAY(A1221,2))</f>
        <v/>
      </c>
      <c r="Q1221" s="19">
        <f>IF(I1221="","",A1221-WEEKDAY(A1221,3))</f>
        <v/>
      </c>
    </row>
    <row r="1222">
      <c r="A1222" s="12" t="n"/>
      <c r="B1222" s="13">
        <f>IF(ISNUMBER(A1222),CHOOSE(WEEKDAY(A1222),"일","월","화","수","목","금","토"),"")</f>
        <v/>
      </c>
      <c r="C1222" s="14" t="n"/>
      <c r="D1222" s="14" t="n"/>
      <c r="E1222" s="14" t="n"/>
      <c r="F1222" s="14" t="n"/>
      <c r="G1222" s="14" t="n"/>
      <c r="H1222" s="14" t="n"/>
      <c r="I1222" s="15">
        <f>IF(OR(A1222="",NOT(N1222="")),"",SUM(C1222:H1222))</f>
        <v/>
      </c>
      <c r="J1222" s="16">
        <f>IF(I1222="","",SUM(C1222:E1222))</f>
        <v/>
      </c>
      <c r="K1222" s="16">
        <f>IF(I1222="","",SUM(F1222:H1222))</f>
        <v/>
      </c>
      <c r="L1222" s="14" t="n"/>
      <c r="M1222" s="17" t="n"/>
      <c r="N1222" s="18">
        <f>IF(COUNTA(A1222,C1222:H1222,L1222)=0,"",IF(NOT(ISNUMBER(A1222)),"날짜를 확인하세요",IF(A1222&gt;TODAY(),"오늘 이후 날짜예요",IF(COUNTIF($A$6:$A$1505,A1222)&gt;1,"같은 날짜가 또 있어요",IF(COUNT(C1222:H1222)&lt;COUNTA(C1222:H1222),"금액에 글자가 있어요",IF(COUNTA(C1222:H1222)=0,"금액이 비었어요",IF(COUNTIF(C1222:H1222,"&lt;0")&gt;0,"금액이 0보다 작아요",IF(AND(L1222&lt;&gt;"",OR(NOT(ISNUMBER(L1222)),L1222&lt;0,L1222&lt;&gt;INT(N(L1222)))),"손님 수를 확인하세요",""))))))))</f>
        <v/>
      </c>
      <c r="P1222">
        <f>IF(I1222="","",WEEKDAY(A1222,2))</f>
        <v/>
      </c>
      <c r="Q1222" s="19">
        <f>IF(I1222="","",A1222-WEEKDAY(A1222,3))</f>
        <v/>
      </c>
    </row>
    <row r="1223">
      <c r="A1223" s="12" t="n"/>
      <c r="B1223" s="13">
        <f>IF(ISNUMBER(A1223),CHOOSE(WEEKDAY(A1223),"일","월","화","수","목","금","토"),"")</f>
        <v/>
      </c>
      <c r="C1223" s="14" t="n"/>
      <c r="D1223" s="14" t="n"/>
      <c r="E1223" s="14" t="n"/>
      <c r="F1223" s="14" t="n"/>
      <c r="G1223" s="14" t="n"/>
      <c r="H1223" s="14" t="n"/>
      <c r="I1223" s="15">
        <f>IF(OR(A1223="",NOT(N1223="")),"",SUM(C1223:H1223))</f>
        <v/>
      </c>
      <c r="J1223" s="16">
        <f>IF(I1223="","",SUM(C1223:E1223))</f>
        <v/>
      </c>
      <c r="K1223" s="16">
        <f>IF(I1223="","",SUM(F1223:H1223))</f>
        <v/>
      </c>
      <c r="L1223" s="14" t="n"/>
      <c r="M1223" s="17" t="n"/>
      <c r="N1223" s="18">
        <f>IF(COUNTA(A1223,C1223:H1223,L1223)=0,"",IF(NOT(ISNUMBER(A1223)),"날짜를 확인하세요",IF(A1223&gt;TODAY(),"오늘 이후 날짜예요",IF(COUNTIF($A$6:$A$1505,A1223)&gt;1,"같은 날짜가 또 있어요",IF(COUNT(C1223:H1223)&lt;COUNTA(C1223:H1223),"금액에 글자가 있어요",IF(COUNTA(C1223:H1223)=0,"금액이 비었어요",IF(COUNTIF(C1223:H1223,"&lt;0")&gt;0,"금액이 0보다 작아요",IF(AND(L1223&lt;&gt;"",OR(NOT(ISNUMBER(L1223)),L1223&lt;0,L1223&lt;&gt;INT(N(L1223)))),"손님 수를 확인하세요",""))))))))</f>
        <v/>
      </c>
      <c r="P1223">
        <f>IF(I1223="","",WEEKDAY(A1223,2))</f>
        <v/>
      </c>
      <c r="Q1223" s="19">
        <f>IF(I1223="","",A1223-WEEKDAY(A1223,3))</f>
        <v/>
      </c>
    </row>
    <row r="1224">
      <c r="A1224" s="12" t="n"/>
      <c r="B1224" s="13">
        <f>IF(ISNUMBER(A1224),CHOOSE(WEEKDAY(A1224),"일","월","화","수","목","금","토"),"")</f>
        <v/>
      </c>
      <c r="C1224" s="14" t="n"/>
      <c r="D1224" s="14" t="n"/>
      <c r="E1224" s="14" t="n"/>
      <c r="F1224" s="14" t="n"/>
      <c r="G1224" s="14" t="n"/>
      <c r="H1224" s="14" t="n"/>
      <c r="I1224" s="15">
        <f>IF(OR(A1224="",NOT(N1224="")),"",SUM(C1224:H1224))</f>
        <v/>
      </c>
      <c r="J1224" s="16">
        <f>IF(I1224="","",SUM(C1224:E1224))</f>
        <v/>
      </c>
      <c r="K1224" s="16">
        <f>IF(I1224="","",SUM(F1224:H1224))</f>
        <v/>
      </c>
      <c r="L1224" s="14" t="n"/>
      <c r="M1224" s="17" t="n"/>
      <c r="N1224" s="18">
        <f>IF(COUNTA(A1224,C1224:H1224,L1224)=0,"",IF(NOT(ISNUMBER(A1224)),"날짜를 확인하세요",IF(A1224&gt;TODAY(),"오늘 이후 날짜예요",IF(COUNTIF($A$6:$A$1505,A1224)&gt;1,"같은 날짜가 또 있어요",IF(COUNT(C1224:H1224)&lt;COUNTA(C1224:H1224),"금액에 글자가 있어요",IF(COUNTA(C1224:H1224)=0,"금액이 비었어요",IF(COUNTIF(C1224:H1224,"&lt;0")&gt;0,"금액이 0보다 작아요",IF(AND(L1224&lt;&gt;"",OR(NOT(ISNUMBER(L1224)),L1224&lt;0,L1224&lt;&gt;INT(N(L1224)))),"손님 수를 확인하세요",""))))))))</f>
        <v/>
      </c>
      <c r="P1224">
        <f>IF(I1224="","",WEEKDAY(A1224,2))</f>
        <v/>
      </c>
      <c r="Q1224" s="19">
        <f>IF(I1224="","",A1224-WEEKDAY(A1224,3))</f>
        <v/>
      </c>
    </row>
    <row r="1225">
      <c r="A1225" s="12" t="n"/>
      <c r="B1225" s="13">
        <f>IF(ISNUMBER(A1225),CHOOSE(WEEKDAY(A1225),"일","월","화","수","목","금","토"),"")</f>
        <v/>
      </c>
      <c r="C1225" s="14" t="n"/>
      <c r="D1225" s="14" t="n"/>
      <c r="E1225" s="14" t="n"/>
      <c r="F1225" s="14" t="n"/>
      <c r="G1225" s="14" t="n"/>
      <c r="H1225" s="14" t="n"/>
      <c r="I1225" s="15">
        <f>IF(OR(A1225="",NOT(N1225="")),"",SUM(C1225:H1225))</f>
        <v/>
      </c>
      <c r="J1225" s="16">
        <f>IF(I1225="","",SUM(C1225:E1225))</f>
        <v/>
      </c>
      <c r="K1225" s="16">
        <f>IF(I1225="","",SUM(F1225:H1225))</f>
        <v/>
      </c>
      <c r="L1225" s="14" t="n"/>
      <c r="M1225" s="17" t="n"/>
      <c r="N1225" s="18">
        <f>IF(COUNTA(A1225,C1225:H1225,L1225)=0,"",IF(NOT(ISNUMBER(A1225)),"날짜를 확인하세요",IF(A1225&gt;TODAY(),"오늘 이후 날짜예요",IF(COUNTIF($A$6:$A$1505,A1225)&gt;1,"같은 날짜가 또 있어요",IF(COUNT(C1225:H1225)&lt;COUNTA(C1225:H1225),"금액에 글자가 있어요",IF(COUNTA(C1225:H1225)=0,"금액이 비었어요",IF(COUNTIF(C1225:H1225,"&lt;0")&gt;0,"금액이 0보다 작아요",IF(AND(L1225&lt;&gt;"",OR(NOT(ISNUMBER(L1225)),L1225&lt;0,L1225&lt;&gt;INT(N(L1225)))),"손님 수를 확인하세요",""))))))))</f>
        <v/>
      </c>
      <c r="P1225">
        <f>IF(I1225="","",WEEKDAY(A1225,2))</f>
        <v/>
      </c>
      <c r="Q1225" s="19">
        <f>IF(I1225="","",A1225-WEEKDAY(A1225,3))</f>
        <v/>
      </c>
    </row>
    <row r="1226">
      <c r="A1226" s="12" t="n"/>
      <c r="B1226" s="13">
        <f>IF(ISNUMBER(A1226),CHOOSE(WEEKDAY(A1226),"일","월","화","수","목","금","토"),"")</f>
        <v/>
      </c>
      <c r="C1226" s="14" t="n"/>
      <c r="D1226" s="14" t="n"/>
      <c r="E1226" s="14" t="n"/>
      <c r="F1226" s="14" t="n"/>
      <c r="G1226" s="14" t="n"/>
      <c r="H1226" s="14" t="n"/>
      <c r="I1226" s="15">
        <f>IF(OR(A1226="",NOT(N1226="")),"",SUM(C1226:H1226))</f>
        <v/>
      </c>
      <c r="J1226" s="16">
        <f>IF(I1226="","",SUM(C1226:E1226))</f>
        <v/>
      </c>
      <c r="K1226" s="16">
        <f>IF(I1226="","",SUM(F1226:H1226))</f>
        <v/>
      </c>
      <c r="L1226" s="14" t="n"/>
      <c r="M1226" s="17" t="n"/>
      <c r="N1226" s="18">
        <f>IF(COUNTA(A1226,C1226:H1226,L1226)=0,"",IF(NOT(ISNUMBER(A1226)),"날짜를 확인하세요",IF(A1226&gt;TODAY(),"오늘 이후 날짜예요",IF(COUNTIF($A$6:$A$1505,A1226)&gt;1,"같은 날짜가 또 있어요",IF(COUNT(C1226:H1226)&lt;COUNTA(C1226:H1226),"금액에 글자가 있어요",IF(COUNTA(C1226:H1226)=0,"금액이 비었어요",IF(COUNTIF(C1226:H1226,"&lt;0")&gt;0,"금액이 0보다 작아요",IF(AND(L1226&lt;&gt;"",OR(NOT(ISNUMBER(L1226)),L1226&lt;0,L1226&lt;&gt;INT(N(L1226)))),"손님 수를 확인하세요",""))))))))</f>
        <v/>
      </c>
      <c r="P1226">
        <f>IF(I1226="","",WEEKDAY(A1226,2))</f>
        <v/>
      </c>
      <c r="Q1226" s="19">
        <f>IF(I1226="","",A1226-WEEKDAY(A1226,3))</f>
        <v/>
      </c>
    </row>
    <row r="1227">
      <c r="A1227" s="12" t="n"/>
      <c r="B1227" s="13">
        <f>IF(ISNUMBER(A1227),CHOOSE(WEEKDAY(A1227),"일","월","화","수","목","금","토"),"")</f>
        <v/>
      </c>
      <c r="C1227" s="14" t="n"/>
      <c r="D1227" s="14" t="n"/>
      <c r="E1227" s="14" t="n"/>
      <c r="F1227" s="14" t="n"/>
      <c r="G1227" s="14" t="n"/>
      <c r="H1227" s="14" t="n"/>
      <c r="I1227" s="15">
        <f>IF(OR(A1227="",NOT(N1227="")),"",SUM(C1227:H1227))</f>
        <v/>
      </c>
      <c r="J1227" s="16">
        <f>IF(I1227="","",SUM(C1227:E1227))</f>
        <v/>
      </c>
      <c r="K1227" s="16">
        <f>IF(I1227="","",SUM(F1227:H1227))</f>
        <v/>
      </c>
      <c r="L1227" s="14" t="n"/>
      <c r="M1227" s="17" t="n"/>
      <c r="N1227" s="18">
        <f>IF(COUNTA(A1227,C1227:H1227,L1227)=0,"",IF(NOT(ISNUMBER(A1227)),"날짜를 확인하세요",IF(A1227&gt;TODAY(),"오늘 이후 날짜예요",IF(COUNTIF($A$6:$A$1505,A1227)&gt;1,"같은 날짜가 또 있어요",IF(COUNT(C1227:H1227)&lt;COUNTA(C1227:H1227),"금액에 글자가 있어요",IF(COUNTA(C1227:H1227)=0,"금액이 비었어요",IF(COUNTIF(C1227:H1227,"&lt;0")&gt;0,"금액이 0보다 작아요",IF(AND(L1227&lt;&gt;"",OR(NOT(ISNUMBER(L1227)),L1227&lt;0,L1227&lt;&gt;INT(N(L1227)))),"손님 수를 확인하세요",""))))))))</f>
        <v/>
      </c>
      <c r="P1227">
        <f>IF(I1227="","",WEEKDAY(A1227,2))</f>
        <v/>
      </c>
      <c r="Q1227" s="19">
        <f>IF(I1227="","",A1227-WEEKDAY(A1227,3))</f>
        <v/>
      </c>
    </row>
    <row r="1228">
      <c r="A1228" s="12" t="n"/>
      <c r="B1228" s="13">
        <f>IF(ISNUMBER(A1228),CHOOSE(WEEKDAY(A1228),"일","월","화","수","목","금","토"),"")</f>
        <v/>
      </c>
      <c r="C1228" s="14" t="n"/>
      <c r="D1228" s="14" t="n"/>
      <c r="E1228" s="14" t="n"/>
      <c r="F1228" s="14" t="n"/>
      <c r="G1228" s="14" t="n"/>
      <c r="H1228" s="14" t="n"/>
      <c r="I1228" s="15">
        <f>IF(OR(A1228="",NOT(N1228="")),"",SUM(C1228:H1228))</f>
        <v/>
      </c>
      <c r="J1228" s="16">
        <f>IF(I1228="","",SUM(C1228:E1228))</f>
        <v/>
      </c>
      <c r="K1228" s="16">
        <f>IF(I1228="","",SUM(F1228:H1228))</f>
        <v/>
      </c>
      <c r="L1228" s="14" t="n"/>
      <c r="M1228" s="17" t="n"/>
      <c r="N1228" s="18">
        <f>IF(COUNTA(A1228,C1228:H1228,L1228)=0,"",IF(NOT(ISNUMBER(A1228)),"날짜를 확인하세요",IF(A1228&gt;TODAY(),"오늘 이후 날짜예요",IF(COUNTIF($A$6:$A$1505,A1228)&gt;1,"같은 날짜가 또 있어요",IF(COUNT(C1228:H1228)&lt;COUNTA(C1228:H1228),"금액에 글자가 있어요",IF(COUNTA(C1228:H1228)=0,"금액이 비었어요",IF(COUNTIF(C1228:H1228,"&lt;0")&gt;0,"금액이 0보다 작아요",IF(AND(L1228&lt;&gt;"",OR(NOT(ISNUMBER(L1228)),L1228&lt;0,L1228&lt;&gt;INT(N(L1228)))),"손님 수를 확인하세요",""))))))))</f>
        <v/>
      </c>
      <c r="P1228">
        <f>IF(I1228="","",WEEKDAY(A1228,2))</f>
        <v/>
      </c>
      <c r="Q1228" s="19">
        <f>IF(I1228="","",A1228-WEEKDAY(A1228,3))</f>
        <v/>
      </c>
    </row>
    <row r="1229">
      <c r="A1229" s="12" t="n"/>
      <c r="B1229" s="13">
        <f>IF(ISNUMBER(A1229),CHOOSE(WEEKDAY(A1229),"일","월","화","수","목","금","토"),"")</f>
        <v/>
      </c>
      <c r="C1229" s="14" t="n"/>
      <c r="D1229" s="14" t="n"/>
      <c r="E1229" s="14" t="n"/>
      <c r="F1229" s="14" t="n"/>
      <c r="G1229" s="14" t="n"/>
      <c r="H1229" s="14" t="n"/>
      <c r="I1229" s="15">
        <f>IF(OR(A1229="",NOT(N1229="")),"",SUM(C1229:H1229))</f>
        <v/>
      </c>
      <c r="J1229" s="16">
        <f>IF(I1229="","",SUM(C1229:E1229))</f>
        <v/>
      </c>
      <c r="K1229" s="16">
        <f>IF(I1229="","",SUM(F1229:H1229))</f>
        <v/>
      </c>
      <c r="L1229" s="14" t="n"/>
      <c r="M1229" s="17" t="n"/>
      <c r="N1229" s="18">
        <f>IF(COUNTA(A1229,C1229:H1229,L1229)=0,"",IF(NOT(ISNUMBER(A1229)),"날짜를 확인하세요",IF(A1229&gt;TODAY(),"오늘 이후 날짜예요",IF(COUNTIF($A$6:$A$1505,A1229)&gt;1,"같은 날짜가 또 있어요",IF(COUNT(C1229:H1229)&lt;COUNTA(C1229:H1229),"금액에 글자가 있어요",IF(COUNTA(C1229:H1229)=0,"금액이 비었어요",IF(COUNTIF(C1229:H1229,"&lt;0")&gt;0,"금액이 0보다 작아요",IF(AND(L1229&lt;&gt;"",OR(NOT(ISNUMBER(L1229)),L1229&lt;0,L1229&lt;&gt;INT(N(L1229)))),"손님 수를 확인하세요",""))))))))</f>
        <v/>
      </c>
      <c r="P1229">
        <f>IF(I1229="","",WEEKDAY(A1229,2))</f>
        <v/>
      </c>
      <c r="Q1229" s="19">
        <f>IF(I1229="","",A1229-WEEKDAY(A1229,3))</f>
        <v/>
      </c>
    </row>
    <row r="1230">
      <c r="A1230" s="12" t="n"/>
      <c r="B1230" s="13">
        <f>IF(ISNUMBER(A1230),CHOOSE(WEEKDAY(A1230),"일","월","화","수","목","금","토"),"")</f>
        <v/>
      </c>
      <c r="C1230" s="14" t="n"/>
      <c r="D1230" s="14" t="n"/>
      <c r="E1230" s="14" t="n"/>
      <c r="F1230" s="14" t="n"/>
      <c r="G1230" s="14" t="n"/>
      <c r="H1230" s="14" t="n"/>
      <c r="I1230" s="15">
        <f>IF(OR(A1230="",NOT(N1230="")),"",SUM(C1230:H1230))</f>
        <v/>
      </c>
      <c r="J1230" s="16">
        <f>IF(I1230="","",SUM(C1230:E1230))</f>
        <v/>
      </c>
      <c r="K1230" s="16">
        <f>IF(I1230="","",SUM(F1230:H1230))</f>
        <v/>
      </c>
      <c r="L1230" s="14" t="n"/>
      <c r="M1230" s="17" t="n"/>
      <c r="N1230" s="18">
        <f>IF(COUNTA(A1230,C1230:H1230,L1230)=0,"",IF(NOT(ISNUMBER(A1230)),"날짜를 확인하세요",IF(A1230&gt;TODAY(),"오늘 이후 날짜예요",IF(COUNTIF($A$6:$A$1505,A1230)&gt;1,"같은 날짜가 또 있어요",IF(COUNT(C1230:H1230)&lt;COUNTA(C1230:H1230),"금액에 글자가 있어요",IF(COUNTA(C1230:H1230)=0,"금액이 비었어요",IF(COUNTIF(C1230:H1230,"&lt;0")&gt;0,"금액이 0보다 작아요",IF(AND(L1230&lt;&gt;"",OR(NOT(ISNUMBER(L1230)),L1230&lt;0,L1230&lt;&gt;INT(N(L1230)))),"손님 수를 확인하세요",""))))))))</f>
        <v/>
      </c>
      <c r="P1230">
        <f>IF(I1230="","",WEEKDAY(A1230,2))</f>
        <v/>
      </c>
      <c r="Q1230" s="19">
        <f>IF(I1230="","",A1230-WEEKDAY(A1230,3))</f>
        <v/>
      </c>
    </row>
    <row r="1231">
      <c r="A1231" s="12" t="n"/>
      <c r="B1231" s="13">
        <f>IF(ISNUMBER(A1231),CHOOSE(WEEKDAY(A1231),"일","월","화","수","목","금","토"),"")</f>
        <v/>
      </c>
      <c r="C1231" s="14" t="n"/>
      <c r="D1231" s="14" t="n"/>
      <c r="E1231" s="14" t="n"/>
      <c r="F1231" s="14" t="n"/>
      <c r="G1231" s="14" t="n"/>
      <c r="H1231" s="14" t="n"/>
      <c r="I1231" s="15">
        <f>IF(OR(A1231="",NOT(N1231="")),"",SUM(C1231:H1231))</f>
        <v/>
      </c>
      <c r="J1231" s="16">
        <f>IF(I1231="","",SUM(C1231:E1231))</f>
        <v/>
      </c>
      <c r="K1231" s="16">
        <f>IF(I1231="","",SUM(F1231:H1231))</f>
        <v/>
      </c>
      <c r="L1231" s="14" t="n"/>
      <c r="M1231" s="17" t="n"/>
      <c r="N1231" s="18">
        <f>IF(COUNTA(A1231,C1231:H1231,L1231)=0,"",IF(NOT(ISNUMBER(A1231)),"날짜를 확인하세요",IF(A1231&gt;TODAY(),"오늘 이후 날짜예요",IF(COUNTIF($A$6:$A$1505,A1231)&gt;1,"같은 날짜가 또 있어요",IF(COUNT(C1231:H1231)&lt;COUNTA(C1231:H1231),"금액에 글자가 있어요",IF(COUNTA(C1231:H1231)=0,"금액이 비었어요",IF(COUNTIF(C1231:H1231,"&lt;0")&gt;0,"금액이 0보다 작아요",IF(AND(L1231&lt;&gt;"",OR(NOT(ISNUMBER(L1231)),L1231&lt;0,L1231&lt;&gt;INT(N(L1231)))),"손님 수를 확인하세요",""))))))))</f>
        <v/>
      </c>
      <c r="P1231">
        <f>IF(I1231="","",WEEKDAY(A1231,2))</f>
        <v/>
      </c>
      <c r="Q1231" s="19">
        <f>IF(I1231="","",A1231-WEEKDAY(A1231,3))</f>
        <v/>
      </c>
    </row>
    <row r="1232">
      <c r="A1232" s="12" t="n"/>
      <c r="B1232" s="13">
        <f>IF(ISNUMBER(A1232),CHOOSE(WEEKDAY(A1232),"일","월","화","수","목","금","토"),"")</f>
        <v/>
      </c>
      <c r="C1232" s="14" t="n"/>
      <c r="D1232" s="14" t="n"/>
      <c r="E1232" s="14" t="n"/>
      <c r="F1232" s="14" t="n"/>
      <c r="G1232" s="14" t="n"/>
      <c r="H1232" s="14" t="n"/>
      <c r="I1232" s="15">
        <f>IF(OR(A1232="",NOT(N1232="")),"",SUM(C1232:H1232))</f>
        <v/>
      </c>
      <c r="J1232" s="16">
        <f>IF(I1232="","",SUM(C1232:E1232))</f>
        <v/>
      </c>
      <c r="K1232" s="16">
        <f>IF(I1232="","",SUM(F1232:H1232))</f>
        <v/>
      </c>
      <c r="L1232" s="14" t="n"/>
      <c r="M1232" s="17" t="n"/>
      <c r="N1232" s="18">
        <f>IF(COUNTA(A1232,C1232:H1232,L1232)=0,"",IF(NOT(ISNUMBER(A1232)),"날짜를 확인하세요",IF(A1232&gt;TODAY(),"오늘 이후 날짜예요",IF(COUNTIF($A$6:$A$1505,A1232)&gt;1,"같은 날짜가 또 있어요",IF(COUNT(C1232:H1232)&lt;COUNTA(C1232:H1232),"금액에 글자가 있어요",IF(COUNTA(C1232:H1232)=0,"금액이 비었어요",IF(COUNTIF(C1232:H1232,"&lt;0")&gt;0,"금액이 0보다 작아요",IF(AND(L1232&lt;&gt;"",OR(NOT(ISNUMBER(L1232)),L1232&lt;0,L1232&lt;&gt;INT(N(L1232)))),"손님 수를 확인하세요",""))))))))</f>
        <v/>
      </c>
      <c r="P1232">
        <f>IF(I1232="","",WEEKDAY(A1232,2))</f>
        <v/>
      </c>
      <c r="Q1232" s="19">
        <f>IF(I1232="","",A1232-WEEKDAY(A1232,3))</f>
        <v/>
      </c>
    </row>
    <row r="1233">
      <c r="A1233" s="12" t="n"/>
      <c r="B1233" s="13">
        <f>IF(ISNUMBER(A1233),CHOOSE(WEEKDAY(A1233),"일","월","화","수","목","금","토"),"")</f>
        <v/>
      </c>
      <c r="C1233" s="14" t="n"/>
      <c r="D1233" s="14" t="n"/>
      <c r="E1233" s="14" t="n"/>
      <c r="F1233" s="14" t="n"/>
      <c r="G1233" s="14" t="n"/>
      <c r="H1233" s="14" t="n"/>
      <c r="I1233" s="15">
        <f>IF(OR(A1233="",NOT(N1233="")),"",SUM(C1233:H1233))</f>
        <v/>
      </c>
      <c r="J1233" s="16">
        <f>IF(I1233="","",SUM(C1233:E1233))</f>
        <v/>
      </c>
      <c r="K1233" s="16">
        <f>IF(I1233="","",SUM(F1233:H1233))</f>
        <v/>
      </c>
      <c r="L1233" s="14" t="n"/>
      <c r="M1233" s="17" t="n"/>
      <c r="N1233" s="18">
        <f>IF(COUNTA(A1233,C1233:H1233,L1233)=0,"",IF(NOT(ISNUMBER(A1233)),"날짜를 확인하세요",IF(A1233&gt;TODAY(),"오늘 이후 날짜예요",IF(COUNTIF($A$6:$A$1505,A1233)&gt;1,"같은 날짜가 또 있어요",IF(COUNT(C1233:H1233)&lt;COUNTA(C1233:H1233),"금액에 글자가 있어요",IF(COUNTA(C1233:H1233)=0,"금액이 비었어요",IF(COUNTIF(C1233:H1233,"&lt;0")&gt;0,"금액이 0보다 작아요",IF(AND(L1233&lt;&gt;"",OR(NOT(ISNUMBER(L1233)),L1233&lt;0,L1233&lt;&gt;INT(N(L1233)))),"손님 수를 확인하세요",""))))))))</f>
        <v/>
      </c>
      <c r="P1233">
        <f>IF(I1233="","",WEEKDAY(A1233,2))</f>
        <v/>
      </c>
      <c r="Q1233" s="19">
        <f>IF(I1233="","",A1233-WEEKDAY(A1233,3))</f>
        <v/>
      </c>
    </row>
    <row r="1234">
      <c r="A1234" s="12" t="n"/>
      <c r="B1234" s="13">
        <f>IF(ISNUMBER(A1234),CHOOSE(WEEKDAY(A1234),"일","월","화","수","목","금","토"),"")</f>
        <v/>
      </c>
      <c r="C1234" s="14" t="n"/>
      <c r="D1234" s="14" t="n"/>
      <c r="E1234" s="14" t="n"/>
      <c r="F1234" s="14" t="n"/>
      <c r="G1234" s="14" t="n"/>
      <c r="H1234" s="14" t="n"/>
      <c r="I1234" s="15">
        <f>IF(OR(A1234="",NOT(N1234="")),"",SUM(C1234:H1234))</f>
        <v/>
      </c>
      <c r="J1234" s="16">
        <f>IF(I1234="","",SUM(C1234:E1234))</f>
        <v/>
      </c>
      <c r="K1234" s="16">
        <f>IF(I1234="","",SUM(F1234:H1234))</f>
        <v/>
      </c>
      <c r="L1234" s="14" t="n"/>
      <c r="M1234" s="17" t="n"/>
      <c r="N1234" s="18">
        <f>IF(COUNTA(A1234,C1234:H1234,L1234)=0,"",IF(NOT(ISNUMBER(A1234)),"날짜를 확인하세요",IF(A1234&gt;TODAY(),"오늘 이후 날짜예요",IF(COUNTIF($A$6:$A$1505,A1234)&gt;1,"같은 날짜가 또 있어요",IF(COUNT(C1234:H1234)&lt;COUNTA(C1234:H1234),"금액에 글자가 있어요",IF(COUNTA(C1234:H1234)=0,"금액이 비었어요",IF(COUNTIF(C1234:H1234,"&lt;0")&gt;0,"금액이 0보다 작아요",IF(AND(L1234&lt;&gt;"",OR(NOT(ISNUMBER(L1234)),L1234&lt;0,L1234&lt;&gt;INT(N(L1234)))),"손님 수를 확인하세요",""))))))))</f>
        <v/>
      </c>
      <c r="P1234">
        <f>IF(I1234="","",WEEKDAY(A1234,2))</f>
        <v/>
      </c>
      <c r="Q1234" s="19">
        <f>IF(I1234="","",A1234-WEEKDAY(A1234,3))</f>
        <v/>
      </c>
    </row>
    <row r="1235">
      <c r="A1235" s="12" t="n"/>
      <c r="B1235" s="13">
        <f>IF(ISNUMBER(A1235),CHOOSE(WEEKDAY(A1235),"일","월","화","수","목","금","토"),"")</f>
        <v/>
      </c>
      <c r="C1235" s="14" t="n"/>
      <c r="D1235" s="14" t="n"/>
      <c r="E1235" s="14" t="n"/>
      <c r="F1235" s="14" t="n"/>
      <c r="G1235" s="14" t="n"/>
      <c r="H1235" s="14" t="n"/>
      <c r="I1235" s="15">
        <f>IF(OR(A1235="",NOT(N1235="")),"",SUM(C1235:H1235))</f>
        <v/>
      </c>
      <c r="J1235" s="16">
        <f>IF(I1235="","",SUM(C1235:E1235))</f>
        <v/>
      </c>
      <c r="K1235" s="16">
        <f>IF(I1235="","",SUM(F1235:H1235))</f>
        <v/>
      </c>
      <c r="L1235" s="14" t="n"/>
      <c r="M1235" s="17" t="n"/>
      <c r="N1235" s="18">
        <f>IF(COUNTA(A1235,C1235:H1235,L1235)=0,"",IF(NOT(ISNUMBER(A1235)),"날짜를 확인하세요",IF(A1235&gt;TODAY(),"오늘 이후 날짜예요",IF(COUNTIF($A$6:$A$1505,A1235)&gt;1,"같은 날짜가 또 있어요",IF(COUNT(C1235:H1235)&lt;COUNTA(C1235:H1235),"금액에 글자가 있어요",IF(COUNTA(C1235:H1235)=0,"금액이 비었어요",IF(COUNTIF(C1235:H1235,"&lt;0")&gt;0,"금액이 0보다 작아요",IF(AND(L1235&lt;&gt;"",OR(NOT(ISNUMBER(L1235)),L1235&lt;0,L1235&lt;&gt;INT(N(L1235)))),"손님 수를 확인하세요",""))))))))</f>
        <v/>
      </c>
      <c r="P1235">
        <f>IF(I1235="","",WEEKDAY(A1235,2))</f>
        <v/>
      </c>
      <c r="Q1235" s="19">
        <f>IF(I1235="","",A1235-WEEKDAY(A1235,3))</f>
        <v/>
      </c>
    </row>
    <row r="1236">
      <c r="A1236" s="12" t="n"/>
      <c r="B1236" s="13">
        <f>IF(ISNUMBER(A1236),CHOOSE(WEEKDAY(A1236),"일","월","화","수","목","금","토"),"")</f>
        <v/>
      </c>
      <c r="C1236" s="14" t="n"/>
      <c r="D1236" s="14" t="n"/>
      <c r="E1236" s="14" t="n"/>
      <c r="F1236" s="14" t="n"/>
      <c r="G1236" s="14" t="n"/>
      <c r="H1236" s="14" t="n"/>
      <c r="I1236" s="15">
        <f>IF(OR(A1236="",NOT(N1236="")),"",SUM(C1236:H1236))</f>
        <v/>
      </c>
      <c r="J1236" s="16">
        <f>IF(I1236="","",SUM(C1236:E1236))</f>
        <v/>
      </c>
      <c r="K1236" s="16">
        <f>IF(I1236="","",SUM(F1236:H1236))</f>
        <v/>
      </c>
      <c r="L1236" s="14" t="n"/>
      <c r="M1236" s="17" t="n"/>
      <c r="N1236" s="18">
        <f>IF(COUNTA(A1236,C1236:H1236,L1236)=0,"",IF(NOT(ISNUMBER(A1236)),"날짜를 확인하세요",IF(A1236&gt;TODAY(),"오늘 이후 날짜예요",IF(COUNTIF($A$6:$A$1505,A1236)&gt;1,"같은 날짜가 또 있어요",IF(COUNT(C1236:H1236)&lt;COUNTA(C1236:H1236),"금액에 글자가 있어요",IF(COUNTA(C1236:H1236)=0,"금액이 비었어요",IF(COUNTIF(C1236:H1236,"&lt;0")&gt;0,"금액이 0보다 작아요",IF(AND(L1236&lt;&gt;"",OR(NOT(ISNUMBER(L1236)),L1236&lt;0,L1236&lt;&gt;INT(N(L1236)))),"손님 수를 확인하세요",""))))))))</f>
        <v/>
      </c>
      <c r="P1236">
        <f>IF(I1236="","",WEEKDAY(A1236,2))</f>
        <v/>
      </c>
      <c r="Q1236" s="19">
        <f>IF(I1236="","",A1236-WEEKDAY(A1236,3))</f>
        <v/>
      </c>
    </row>
    <row r="1237">
      <c r="A1237" s="12" t="n"/>
      <c r="B1237" s="13">
        <f>IF(ISNUMBER(A1237),CHOOSE(WEEKDAY(A1237),"일","월","화","수","목","금","토"),"")</f>
        <v/>
      </c>
      <c r="C1237" s="14" t="n"/>
      <c r="D1237" s="14" t="n"/>
      <c r="E1237" s="14" t="n"/>
      <c r="F1237" s="14" t="n"/>
      <c r="G1237" s="14" t="n"/>
      <c r="H1237" s="14" t="n"/>
      <c r="I1237" s="15">
        <f>IF(OR(A1237="",NOT(N1237="")),"",SUM(C1237:H1237))</f>
        <v/>
      </c>
      <c r="J1237" s="16">
        <f>IF(I1237="","",SUM(C1237:E1237))</f>
        <v/>
      </c>
      <c r="K1237" s="16">
        <f>IF(I1237="","",SUM(F1237:H1237))</f>
        <v/>
      </c>
      <c r="L1237" s="14" t="n"/>
      <c r="M1237" s="17" t="n"/>
      <c r="N1237" s="18">
        <f>IF(COUNTA(A1237,C1237:H1237,L1237)=0,"",IF(NOT(ISNUMBER(A1237)),"날짜를 확인하세요",IF(A1237&gt;TODAY(),"오늘 이후 날짜예요",IF(COUNTIF($A$6:$A$1505,A1237)&gt;1,"같은 날짜가 또 있어요",IF(COUNT(C1237:H1237)&lt;COUNTA(C1237:H1237),"금액에 글자가 있어요",IF(COUNTA(C1237:H1237)=0,"금액이 비었어요",IF(COUNTIF(C1237:H1237,"&lt;0")&gt;0,"금액이 0보다 작아요",IF(AND(L1237&lt;&gt;"",OR(NOT(ISNUMBER(L1237)),L1237&lt;0,L1237&lt;&gt;INT(N(L1237)))),"손님 수를 확인하세요",""))))))))</f>
        <v/>
      </c>
      <c r="P1237">
        <f>IF(I1237="","",WEEKDAY(A1237,2))</f>
        <v/>
      </c>
      <c r="Q1237" s="19">
        <f>IF(I1237="","",A1237-WEEKDAY(A1237,3))</f>
        <v/>
      </c>
    </row>
    <row r="1238">
      <c r="A1238" s="12" t="n"/>
      <c r="B1238" s="13">
        <f>IF(ISNUMBER(A1238),CHOOSE(WEEKDAY(A1238),"일","월","화","수","목","금","토"),"")</f>
        <v/>
      </c>
      <c r="C1238" s="14" t="n"/>
      <c r="D1238" s="14" t="n"/>
      <c r="E1238" s="14" t="n"/>
      <c r="F1238" s="14" t="n"/>
      <c r="G1238" s="14" t="n"/>
      <c r="H1238" s="14" t="n"/>
      <c r="I1238" s="15">
        <f>IF(OR(A1238="",NOT(N1238="")),"",SUM(C1238:H1238))</f>
        <v/>
      </c>
      <c r="J1238" s="16">
        <f>IF(I1238="","",SUM(C1238:E1238))</f>
        <v/>
      </c>
      <c r="K1238" s="16">
        <f>IF(I1238="","",SUM(F1238:H1238))</f>
        <v/>
      </c>
      <c r="L1238" s="14" t="n"/>
      <c r="M1238" s="17" t="n"/>
      <c r="N1238" s="18">
        <f>IF(COUNTA(A1238,C1238:H1238,L1238)=0,"",IF(NOT(ISNUMBER(A1238)),"날짜를 확인하세요",IF(A1238&gt;TODAY(),"오늘 이후 날짜예요",IF(COUNTIF($A$6:$A$1505,A1238)&gt;1,"같은 날짜가 또 있어요",IF(COUNT(C1238:H1238)&lt;COUNTA(C1238:H1238),"금액에 글자가 있어요",IF(COUNTA(C1238:H1238)=0,"금액이 비었어요",IF(COUNTIF(C1238:H1238,"&lt;0")&gt;0,"금액이 0보다 작아요",IF(AND(L1238&lt;&gt;"",OR(NOT(ISNUMBER(L1238)),L1238&lt;0,L1238&lt;&gt;INT(N(L1238)))),"손님 수를 확인하세요",""))))))))</f>
        <v/>
      </c>
      <c r="P1238">
        <f>IF(I1238="","",WEEKDAY(A1238,2))</f>
        <v/>
      </c>
      <c r="Q1238" s="19">
        <f>IF(I1238="","",A1238-WEEKDAY(A1238,3))</f>
        <v/>
      </c>
    </row>
    <row r="1239">
      <c r="A1239" s="12" t="n"/>
      <c r="B1239" s="13">
        <f>IF(ISNUMBER(A1239),CHOOSE(WEEKDAY(A1239),"일","월","화","수","목","금","토"),"")</f>
        <v/>
      </c>
      <c r="C1239" s="14" t="n"/>
      <c r="D1239" s="14" t="n"/>
      <c r="E1239" s="14" t="n"/>
      <c r="F1239" s="14" t="n"/>
      <c r="G1239" s="14" t="n"/>
      <c r="H1239" s="14" t="n"/>
      <c r="I1239" s="15">
        <f>IF(OR(A1239="",NOT(N1239="")),"",SUM(C1239:H1239))</f>
        <v/>
      </c>
      <c r="J1239" s="16">
        <f>IF(I1239="","",SUM(C1239:E1239))</f>
        <v/>
      </c>
      <c r="K1239" s="16">
        <f>IF(I1239="","",SUM(F1239:H1239))</f>
        <v/>
      </c>
      <c r="L1239" s="14" t="n"/>
      <c r="M1239" s="17" t="n"/>
      <c r="N1239" s="18">
        <f>IF(COUNTA(A1239,C1239:H1239,L1239)=0,"",IF(NOT(ISNUMBER(A1239)),"날짜를 확인하세요",IF(A1239&gt;TODAY(),"오늘 이후 날짜예요",IF(COUNTIF($A$6:$A$1505,A1239)&gt;1,"같은 날짜가 또 있어요",IF(COUNT(C1239:H1239)&lt;COUNTA(C1239:H1239),"금액에 글자가 있어요",IF(COUNTA(C1239:H1239)=0,"금액이 비었어요",IF(COUNTIF(C1239:H1239,"&lt;0")&gt;0,"금액이 0보다 작아요",IF(AND(L1239&lt;&gt;"",OR(NOT(ISNUMBER(L1239)),L1239&lt;0,L1239&lt;&gt;INT(N(L1239)))),"손님 수를 확인하세요",""))))))))</f>
        <v/>
      </c>
      <c r="P1239">
        <f>IF(I1239="","",WEEKDAY(A1239,2))</f>
        <v/>
      </c>
      <c r="Q1239" s="19">
        <f>IF(I1239="","",A1239-WEEKDAY(A1239,3))</f>
        <v/>
      </c>
    </row>
    <row r="1240">
      <c r="A1240" s="12" t="n"/>
      <c r="B1240" s="13">
        <f>IF(ISNUMBER(A1240),CHOOSE(WEEKDAY(A1240),"일","월","화","수","목","금","토"),"")</f>
        <v/>
      </c>
      <c r="C1240" s="14" t="n"/>
      <c r="D1240" s="14" t="n"/>
      <c r="E1240" s="14" t="n"/>
      <c r="F1240" s="14" t="n"/>
      <c r="G1240" s="14" t="n"/>
      <c r="H1240" s="14" t="n"/>
      <c r="I1240" s="15">
        <f>IF(OR(A1240="",NOT(N1240="")),"",SUM(C1240:H1240))</f>
        <v/>
      </c>
      <c r="J1240" s="16">
        <f>IF(I1240="","",SUM(C1240:E1240))</f>
        <v/>
      </c>
      <c r="K1240" s="16">
        <f>IF(I1240="","",SUM(F1240:H1240))</f>
        <v/>
      </c>
      <c r="L1240" s="14" t="n"/>
      <c r="M1240" s="17" t="n"/>
      <c r="N1240" s="18">
        <f>IF(COUNTA(A1240,C1240:H1240,L1240)=0,"",IF(NOT(ISNUMBER(A1240)),"날짜를 확인하세요",IF(A1240&gt;TODAY(),"오늘 이후 날짜예요",IF(COUNTIF($A$6:$A$1505,A1240)&gt;1,"같은 날짜가 또 있어요",IF(COUNT(C1240:H1240)&lt;COUNTA(C1240:H1240),"금액에 글자가 있어요",IF(COUNTA(C1240:H1240)=0,"금액이 비었어요",IF(COUNTIF(C1240:H1240,"&lt;0")&gt;0,"금액이 0보다 작아요",IF(AND(L1240&lt;&gt;"",OR(NOT(ISNUMBER(L1240)),L1240&lt;0,L1240&lt;&gt;INT(N(L1240)))),"손님 수를 확인하세요",""))))))))</f>
        <v/>
      </c>
      <c r="P1240">
        <f>IF(I1240="","",WEEKDAY(A1240,2))</f>
        <v/>
      </c>
      <c r="Q1240" s="19">
        <f>IF(I1240="","",A1240-WEEKDAY(A1240,3))</f>
        <v/>
      </c>
    </row>
    <row r="1241">
      <c r="A1241" s="12" t="n"/>
      <c r="B1241" s="13">
        <f>IF(ISNUMBER(A1241),CHOOSE(WEEKDAY(A1241),"일","월","화","수","목","금","토"),"")</f>
        <v/>
      </c>
      <c r="C1241" s="14" t="n"/>
      <c r="D1241" s="14" t="n"/>
      <c r="E1241" s="14" t="n"/>
      <c r="F1241" s="14" t="n"/>
      <c r="G1241" s="14" t="n"/>
      <c r="H1241" s="14" t="n"/>
      <c r="I1241" s="15">
        <f>IF(OR(A1241="",NOT(N1241="")),"",SUM(C1241:H1241))</f>
        <v/>
      </c>
      <c r="J1241" s="16">
        <f>IF(I1241="","",SUM(C1241:E1241))</f>
        <v/>
      </c>
      <c r="K1241" s="16">
        <f>IF(I1241="","",SUM(F1241:H1241))</f>
        <v/>
      </c>
      <c r="L1241" s="14" t="n"/>
      <c r="M1241" s="17" t="n"/>
      <c r="N1241" s="18">
        <f>IF(COUNTA(A1241,C1241:H1241,L1241)=0,"",IF(NOT(ISNUMBER(A1241)),"날짜를 확인하세요",IF(A1241&gt;TODAY(),"오늘 이후 날짜예요",IF(COUNTIF($A$6:$A$1505,A1241)&gt;1,"같은 날짜가 또 있어요",IF(COUNT(C1241:H1241)&lt;COUNTA(C1241:H1241),"금액에 글자가 있어요",IF(COUNTA(C1241:H1241)=0,"금액이 비었어요",IF(COUNTIF(C1241:H1241,"&lt;0")&gt;0,"금액이 0보다 작아요",IF(AND(L1241&lt;&gt;"",OR(NOT(ISNUMBER(L1241)),L1241&lt;0,L1241&lt;&gt;INT(N(L1241)))),"손님 수를 확인하세요",""))))))))</f>
        <v/>
      </c>
      <c r="P1241">
        <f>IF(I1241="","",WEEKDAY(A1241,2))</f>
        <v/>
      </c>
      <c r="Q1241" s="19">
        <f>IF(I1241="","",A1241-WEEKDAY(A1241,3))</f>
        <v/>
      </c>
    </row>
    <row r="1242">
      <c r="A1242" s="12" t="n"/>
      <c r="B1242" s="13">
        <f>IF(ISNUMBER(A1242),CHOOSE(WEEKDAY(A1242),"일","월","화","수","목","금","토"),"")</f>
        <v/>
      </c>
      <c r="C1242" s="14" t="n"/>
      <c r="D1242" s="14" t="n"/>
      <c r="E1242" s="14" t="n"/>
      <c r="F1242" s="14" t="n"/>
      <c r="G1242" s="14" t="n"/>
      <c r="H1242" s="14" t="n"/>
      <c r="I1242" s="15">
        <f>IF(OR(A1242="",NOT(N1242="")),"",SUM(C1242:H1242))</f>
        <v/>
      </c>
      <c r="J1242" s="16">
        <f>IF(I1242="","",SUM(C1242:E1242))</f>
        <v/>
      </c>
      <c r="K1242" s="16">
        <f>IF(I1242="","",SUM(F1242:H1242))</f>
        <v/>
      </c>
      <c r="L1242" s="14" t="n"/>
      <c r="M1242" s="17" t="n"/>
      <c r="N1242" s="18">
        <f>IF(COUNTA(A1242,C1242:H1242,L1242)=0,"",IF(NOT(ISNUMBER(A1242)),"날짜를 확인하세요",IF(A1242&gt;TODAY(),"오늘 이후 날짜예요",IF(COUNTIF($A$6:$A$1505,A1242)&gt;1,"같은 날짜가 또 있어요",IF(COUNT(C1242:H1242)&lt;COUNTA(C1242:H1242),"금액에 글자가 있어요",IF(COUNTA(C1242:H1242)=0,"금액이 비었어요",IF(COUNTIF(C1242:H1242,"&lt;0")&gt;0,"금액이 0보다 작아요",IF(AND(L1242&lt;&gt;"",OR(NOT(ISNUMBER(L1242)),L1242&lt;0,L1242&lt;&gt;INT(N(L1242)))),"손님 수를 확인하세요",""))))))))</f>
        <v/>
      </c>
      <c r="P1242">
        <f>IF(I1242="","",WEEKDAY(A1242,2))</f>
        <v/>
      </c>
      <c r="Q1242" s="19">
        <f>IF(I1242="","",A1242-WEEKDAY(A1242,3))</f>
        <v/>
      </c>
    </row>
    <row r="1243">
      <c r="A1243" s="12" t="n"/>
      <c r="B1243" s="13">
        <f>IF(ISNUMBER(A1243),CHOOSE(WEEKDAY(A1243),"일","월","화","수","목","금","토"),"")</f>
        <v/>
      </c>
      <c r="C1243" s="14" t="n"/>
      <c r="D1243" s="14" t="n"/>
      <c r="E1243" s="14" t="n"/>
      <c r="F1243" s="14" t="n"/>
      <c r="G1243" s="14" t="n"/>
      <c r="H1243" s="14" t="n"/>
      <c r="I1243" s="15">
        <f>IF(OR(A1243="",NOT(N1243="")),"",SUM(C1243:H1243))</f>
        <v/>
      </c>
      <c r="J1243" s="16">
        <f>IF(I1243="","",SUM(C1243:E1243))</f>
        <v/>
      </c>
      <c r="K1243" s="16">
        <f>IF(I1243="","",SUM(F1243:H1243))</f>
        <v/>
      </c>
      <c r="L1243" s="14" t="n"/>
      <c r="M1243" s="17" t="n"/>
      <c r="N1243" s="18">
        <f>IF(COUNTA(A1243,C1243:H1243,L1243)=0,"",IF(NOT(ISNUMBER(A1243)),"날짜를 확인하세요",IF(A1243&gt;TODAY(),"오늘 이후 날짜예요",IF(COUNTIF($A$6:$A$1505,A1243)&gt;1,"같은 날짜가 또 있어요",IF(COUNT(C1243:H1243)&lt;COUNTA(C1243:H1243),"금액에 글자가 있어요",IF(COUNTA(C1243:H1243)=0,"금액이 비었어요",IF(COUNTIF(C1243:H1243,"&lt;0")&gt;0,"금액이 0보다 작아요",IF(AND(L1243&lt;&gt;"",OR(NOT(ISNUMBER(L1243)),L1243&lt;0,L1243&lt;&gt;INT(N(L1243)))),"손님 수를 확인하세요",""))))))))</f>
        <v/>
      </c>
      <c r="P1243">
        <f>IF(I1243="","",WEEKDAY(A1243,2))</f>
        <v/>
      </c>
      <c r="Q1243" s="19">
        <f>IF(I1243="","",A1243-WEEKDAY(A1243,3))</f>
        <v/>
      </c>
    </row>
    <row r="1244">
      <c r="A1244" s="12" t="n"/>
      <c r="B1244" s="13">
        <f>IF(ISNUMBER(A1244),CHOOSE(WEEKDAY(A1244),"일","월","화","수","목","금","토"),"")</f>
        <v/>
      </c>
      <c r="C1244" s="14" t="n"/>
      <c r="D1244" s="14" t="n"/>
      <c r="E1244" s="14" t="n"/>
      <c r="F1244" s="14" t="n"/>
      <c r="G1244" s="14" t="n"/>
      <c r="H1244" s="14" t="n"/>
      <c r="I1244" s="15">
        <f>IF(OR(A1244="",NOT(N1244="")),"",SUM(C1244:H1244))</f>
        <v/>
      </c>
      <c r="J1244" s="16">
        <f>IF(I1244="","",SUM(C1244:E1244))</f>
        <v/>
      </c>
      <c r="K1244" s="16">
        <f>IF(I1244="","",SUM(F1244:H1244))</f>
        <v/>
      </c>
      <c r="L1244" s="14" t="n"/>
      <c r="M1244" s="17" t="n"/>
      <c r="N1244" s="18">
        <f>IF(COUNTA(A1244,C1244:H1244,L1244)=0,"",IF(NOT(ISNUMBER(A1244)),"날짜를 확인하세요",IF(A1244&gt;TODAY(),"오늘 이후 날짜예요",IF(COUNTIF($A$6:$A$1505,A1244)&gt;1,"같은 날짜가 또 있어요",IF(COUNT(C1244:H1244)&lt;COUNTA(C1244:H1244),"금액에 글자가 있어요",IF(COUNTA(C1244:H1244)=0,"금액이 비었어요",IF(COUNTIF(C1244:H1244,"&lt;0")&gt;0,"금액이 0보다 작아요",IF(AND(L1244&lt;&gt;"",OR(NOT(ISNUMBER(L1244)),L1244&lt;0,L1244&lt;&gt;INT(N(L1244)))),"손님 수를 확인하세요",""))))))))</f>
        <v/>
      </c>
      <c r="P1244">
        <f>IF(I1244="","",WEEKDAY(A1244,2))</f>
        <v/>
      </c>
      <c r="Q1244" s="19">
        <f>IF(I1244="","",A1244-WEEKDAY(A1244,3))</f>
        <v/>
      </c>
    </row>
    <row r="1245">
      <c r="A1245" s="12" t="n"/>
      <c r="B1245" s="13">
        <f>IF(ISNUMBER(A1245),CHOOSE(WEEKDAY(A1245),"일","월","화","수","목","금","토"),"")</f>
        <v/>
      </c>
      <c r="C1245" s="14" t="n"/>
      <c r="D1245" s="14" t="n"/>
      <c r="E1245" s="14" t="n"/>
      <c r="F1245" s="14" t="n"/>
      <c r="G1245" s="14" t="n"/>
      <c r="H1245" s="14" t="n"/>
      <c r="I1245" s="15">
        <f>IF(OR(A1245="",NOT(N1245="")),"",SUM(C1245:H1245))</f>
        <v/>
      </c>
      <c r="J1245" s="16">
        <f>IF(I1245="","",SUM(C1245:E1245))</f>
        <v/>
      </c>
      <c r="K1245" s="16">
        <f>IF(I1245="","",SUM(F1245:H1245))</f>
        <v/>
      </c>
      <c r="L1245" s="14" t="n"/>
      <c r="M1245" s="17" t="n"/>
      <c r="N1245" s="18">
        <f>IF(COUNTA(A1245,C1245:H1245,L1245)=0,"",IF(NOT(ISNUMBER(A1245)),"날짜를 확인하세요",IF(A1245&gt;TODAY(),"오늘 이후 날짜예요",IF(COUNTIF($A$6:$A$1505,A1245)&gt;1,"같은 날짜가 또 있어요",IF(COUNT(C1245:H1245)&lt;COUNTA(C1245:H1245),"금액에 글자가 있어요",IF(COUNTA(C1245:H1245)=0,"금액이 비었어요",IF(COUNTIF(C1245:H1245,"&lt;0")&gt;0,"금액이 0보다 작아요",IF(AND(L1245&lt;&gt;"",OR(NOT(ISNUMBER(L1245)),L1245&lt;0,L1245&lt;&gt;INT(N(L1245)))),"손님 수를 확인하세요",""))))))))</f>
        <v/>
      </c>
      <c r="P1245">
        <f>IF(I1245="","",WEEKDAY(A1245,2))</f>
        <v/>
      </c>
      <c r="Q1245" s="19">
        <f>IF(I1245="","",A1245-WEEKDAY(A1245,3))</f>
        <v/>
      </c>
    </row>
    <row r="1246">
      <c r="A1246" s="12" t="n"/>
      <c r="B1246" s="13">
        <f>IF(ISNUMBER(A1246),CHOOSE(WEEKDAY(A1246),"일","월","화","수","목","금","토"),"")</f>
        <v/>
      </c>
      <c r="C1246" s="14" t="n"/>
      <c r="D1246" s="14" t="n"/>
      <c r="E1246" s="14" t="n"/>
      <c r="F1246" s="14" t="n"/>
      <c r="G1246" s="14" t="n"/>
      <c r="H1246" s="14" t="n"/>
      <c r="I1246" s="15">
        <f>IF(OR(A1246="",NOT(N1246="")),"",SUM(C1246:H1246))</f>
        <v/>
      </c>
      <c r="J1246" s="16">
        <f>IF(I1246="","",SUM(C1246:E1246))</f>
        <v/>
      </c>
      <c r="K1246" s="16">
        <f>IF(I1246="","",SUM(F1246:H1246))</f>
        <v/>
      </c>
      <c r="L1246" s="14" t="n"/>
      <c r="M1246" s="17" t="n"/>
      <c r="N1246" s="18">
        <f>IF(COUNTA(A1246,C1246:H1246,L1246)=0,"",IF(NOT(ISNUMBER(A1246)),"날짜를 확인하세요",IF(A1246&gt;TODAY(),"오늘 이후 날짜예요",IF(COUNTIF($A$6:$A$1505,A1246)&gt;1,"같은 날짜가 또 있어요",IF(COUNT(C1246:H1246)&lt;COUNTA(C1246:H1246),"금액에 글자가 있어요",IF(COUNTA(C1246:H1246)=0,"금액이 비었어요",IF(COUNTIF(C1246:H1246,"&lt;0")&gt;0,"금액이 0보다 작아요",IF(AND(L1246&lt;&gt;"",OR(NOT(ISNUMBER(L1246)),L1246&lt;0,L1246&lt;&gt;INT(N(L1246)))),"손님 수를 확인하세요",""))))))))</f>
        <v/>
      </c>
      <c r="P1246">
        <f>IF(I1246="","",WEEKDAY(A1246,2))</f>
        <v/>
      </c>
      <c r="Q1246" s="19">
        <f>IF(I1246="","",A1246-WEEKDAY(A1246,3))</f>
        <v/>
      </c>
    </row>
    <row r="1247">
      <c r="A1247" s="12" t="n"/>
      <c r="B1247" s="13">
        <f>IF(ISNUMBER(A1247),CHOOSE(WEEKDAY(A1247),"일","월","화","수","목","금","토"),"")</f>
        <v/>
      </c>
      <c r="C1247" s="14" t="n"/>
      <c r="D1247" s="14" t="n"/>
      <c r="E1247" s="14" t="n"/>
      <c r="F1247" s="14" t="n"/>
      <c r="G1247" s="14" t="n"/>
      <c r="H1247" s="14" t="n"/>
      <c r="I1247" s="15">
        <f>IF(OR(A1247="",NOT(N1247="")),"",SUM(C1247:H1247))</f>
        <v/>
      </c>
      <c r="J1247" s="16">
        <f>IF(I1247="","",SUM(C1247:E1247))</f>
        <v/>
      </c>
      <c r="K1247" s="16">
        <f>IF(I1247="","",SUM(F1247:H1247))</f>
        <v/>
      </c>
      <c r="L1247" s="14" t="n"/>
      <c r="M1247" s="17" t="n"/>
      <c r="N1247" s="18">
        <f>IF(COUNTA(A1247,C1247:H1247,L1247)=0,"",IF(NOT(ISNUMBER(A1247)),"날짜를 확인하세요",IF(A1247&gt;TODAY(),"오늘 이후 날짜예요",IF(COUNTIF($A$6:$A$1505,A1247)&gt;1,"같은 날짜가 또 있어요",IF(COUNT(C1247:H1247)&lt;COUNTA(C1247:H1247),"금액에 글자가 있어요",IF(COUNTA(C1247:H1247)=0,"금액이 비었어요",IF(COUNTIF(C1247:H1247,"&lt;0")&gt;0,"금액이 0보다 작아요",IF(AND(L1247&lt;&gt;"",OR(NOT(ISNUMBER(L1247)),L1247&lt;0,L1247&lt;&gt;INT(N(L1247)))),"손님 수를 확인하세요",""))))))))</f>
        <v/>
      </c>
      <c r="P1247">
        <f>IF(I1247="","",WEEKDAY(A1247,2))</f>
        <v/>
      </c>
      <c r="Q1247" s="19">
        <f>IF(I1247="","",A1247-WEEKDAY(A1247,3))</f>
        <v/>
      </c>
    </row>
    <row r="1248">
      <c r="A1248" s="12" t="n"/>
      <c r="B1248" s="13">
        <f>IF(ISNUMBER(A1248),CHOOSE(WEEKDAY(A1248),"일","월","화","수","목","금","토"),"")</f>
        <v/>
      </c>
      <c r="C1248" s="14" t="n"/>
      <c r="D1248" s="14" t="n"/>
      <c r="E1248" s="14" t="n"/>
      <c r="F1248" s="14" t="n"/>
      <c r="G1248" s="14" t="n"/>
      <c r="H1248" s="14" t="n"/>
      <c r="I1248" s="15">
        <f>IF(OR(A1248="",NOT(N1248="")),"",SUM(C1248:H1248))</f>
        <v/>
      </c>
      <c r="J1248" s="16">
        <f>IF(I1248="","",SUM(C1248:E1248))</f>
        <v/>
      </c>
      <c r="K1248" s="16">
        <f>IF(I1248="","",SUM(F1248:H1248))</f>
        <v/>
      </c>
      <c r="L1248" s="14" t="n"/>
      <c r="M1248" s="17" t="n"/>
      <c r="N1248" s="18">
        <f>IF(COUNTA(A1248,C1248:H1248,L1248)=0,"",IF(NOT(ISNUMBER(A1248)),"날짜를 확인하세요",IF(A1248&gt;TODAY(),"오늘 이후 날짜예요",IF(COUNTIF($A$6:$A$1505,A1248)&gt;1,"같은 날짜가 또 있어요",IF(COUNT(C1248:H1248)&lt;COUNTA(C1248:H1248),"금액에 글자가 있어요",IF(COUNTA(C1248:H1248)=0,"금액이 비었어요",IF(COUNTIF(C1248:H1248,"&lt;0")&gt;0,"금액이 0보다 작아요",IF(AND(L1248&lt;&gt;"",OR(NOT(ISNUMBER(L1248)),L1248&lt;0,L1248&lt;&gt;INT(N(L1248)))),"손님 수를 확인하세요",""))))))))</f>
        <v/>
      </c>
      <c r="P1248">
        <f>IF(I1248="","",WEEKDAY(A1248,2))</f>
        <v/>
      </c>
      <c r="Q1248" s="19">
        <f>IF(I1248="","",A1248-WEEKDAY(A1248,3))</f>
        <v/>
      </c>
    </row>
    <row r="1249">
      <c r="A1249" s="12" t="n"/>
      <c r="B1249" s="13">
        <f>IF(ISNUMBER(A1249),CHOOSE(WEEKDAY(A1249),"일","월","화","수","목","금","토"),"")</f>
        <v/>
      </c>
      <c r="C1249" s="14" t="n"/>
      <c r="D1249" s="14" t="n"/>
      <c r="E1249" s="14" t="n"/>
      <c r="F1249" s="14" t="n"/>
      <c r="G1249" s="14" t="n"/>
      <c r="H1249" s="14" t="n"/>
      <c r="I1249" s="15">
        <f>IF(OR(A1249="",NOT(N1249="")),"",SUM(C1249:H1249))</f>
        <v/>
      </c>
      <c r="J1249" s="16">
        <f>IF(I1249="","",SUM(C1249:E1249))</f>
        <v/>
      </c>
      <c r="K1249" s="16">
        <f>IF(I1249="","",SUM(F1249:H1249))</f>
        <v/>
      </c>
      <c r="L1249" s="14" t="n"/>
      <c r="M1249" s="17" t="n"/>
      <c r="N1249" s="18">
        <f>IF(COUNTA(A1249,C1249:H1249,L1249)=0,"",IF(NOT(ISNUMBER(A1249)),"날짜를 확인하세요",IF(A1249&gt;TODAY(),"오늘 이후 날짜예요",IF(COUNTIF($A$6:$A$1505,A1249)&gt;1,"같은 날짜가 또 있어요",IF(COUNT(C1249:H1249)&lt;COUNTA(C1249:H1249),"금액에 글자가 있어요",IF(COUNTA(C1249:H1249)=0,"금액이 비었어요",IF(COUNTIF(C1249:H1249,"&lt;0")&gt;0,"금액이 0보다 작아요",IF(AND(L1249&lt;&gt;"",OR(NOT(ISNUMBER(L1249)),L1249&lt;0,L1249&lt;&gt;INT(N(L1249)))),"손님 수를 확인하세요",""))))))))</f>
        <v/>
      </c>
      <c r="P1249">
        <f>IF(I1249="","",WEEKDAY(A1249,2))</f>
        <v/>
      </c>
      <c r="Q1249" s="19">
        <f>IF(I1249="","",A1249-WEEKDAY(A1249,3))</f>
        <v/>
      </c>
    </row>
    <row r="1250">
      <c r="A1250" s="12" t="n"/>
      <c r="B1250" s="13">
        <f>IF(ISNUMBER(A1250),CHOOSE(WEEKDAY(A1250),"일","월","화","수","목","금","토"),"")</f>
        <v/>
      </c>
      <c r="C1250" s="14" t="n"/>
      <c r="D1250" s="14" t="n"/>
      <c r="E1250" s="14" t="n"/>
      <c r="F1250" s="14" t="n"/>
      <c r="G1250" s="14" t="n"/>
      <c r="H1250" s="14" t="n"/>
      <c r="I1250" s="15">
        <f>IF(OR(A1250="",NOT(N1250="")),"",SUM(C1250:H1250))</f>
        <v/>
      </c>
      <c r="J1250" s="16">
        <f>IF(I1250="","",SUM(C1250:E1250))</f>
        <v/>
      </c>
      <c r="K1250" s="16">
        <f>IF(I1250="","",SUM(F1250:H1250))</f>
        <v/>
      </c>
      <c r="L1250" s="14" t="n"/>
      <c r="M1250" s="17" t="n"/>
      <c r="N1250" s="18">
        <f>IF(COUNTA(A1250,C1250:H1250,L1250)=0,"",IF(NOT(ISNUMBER(A1250)),"날짜를 확인하세요",IF(A1250&gt;TODAY(),"오늘 이후 날짜예요",IF(COUNTIF($A$6:$A$1505,A1250)&gt;1,"같은 날짜가 또 있어요",IF(COUNT(C1250:H1250)&lt;COUNTA(C1250:H1250),"금액에 글자가 있어요",IF(COUNTA(C1250:H1250)=0,"금액이 비었어요",IF(COUNTIF(C1250:H1250,"&lt;0")&gt;0,"금액이 0보다 작아요",IF(AND(L1250&lt;&gt;"",OR(NOT(ISNUMBER(L1250)),L1250&lt;0,L1250&lt;&gt;INT(N(L1250)))),"손님 수를 확인하세요",""))))))))</f>
        <v/>
      </c>
      <c r="P1250">
        <f>IF(I1250="","",WEEKDAY(A1250,2))</f>
        <v/>
      </c>
      <c r="Q1250" s="19">
        <f>IF(I1250="","",A1250-WEEKDAY(A1250,3))</f>
        <v/>
      </c>
    </row>
    <row r="1251">
      <c r="A1251" s="12" t="n"/>
      <c r="B1251" s="13">
        <f>IF(ISNUMBER(A1251),CHOOSE(WEEKDAY(A1251),"일","월","화","수","목","금","토"),"")</f>
        <v/>
      </c>
      <c r="C1251" s="14" t="n"/>
      <c r="D1251" s="14" t="n"/>
      <c r="E1251" s="14" t="n"/>
      <c r="F1251" s="14" t="n"/>
      <c r="G1251" s="14" t="n"/>
      <c r="H1251" s="14" t="n"/>
      <c r="I1251" s="15">
        <f>IF(OR(A1251="",NOT(N1251="")),"",SUM(C1251:H1251))</f>
        <v/>
      </c>
      <c r="J1251" s="16">
        <f>IF(I1251="","",SUM(C1251:E1251))</f>
        <v/>
      </c>
      <c r="K1251" s="16">
        <f>IF(I1251="","",SUM(F1251:H1251))</f>
        <v/>
      </c>
      <c r="L1251" s="14" t="n"/>
      <c r="M1251" s="17" t="n"/>
      <c r="N1251" s="18">
        <f>IF(COUNTA(A1251,C1251:H1251,L1251)=0,"",IF(NOT(ISNUMBER(A1251)),"날짜를 확인하세요",IF(A1251&gt;TODAY(),"오늘 이후 날짜예요",IF(COUNTIF($A$6:$A$1505,A1251)&gt;1,"같은 날짜가 또 있어요",IF(COUNT(C1251:H1251)&lt;COUNTA(C1251:H1251),"금액에 글자가 있어요",IF(COUNTA(C1251:H1251)=0,"금액이 비었어요",IF(COUNTIF(C1251:H1251,"&lt;0")&gt;0,"금액이 0보다 작아요",IF(AND(L1251&lt;&gt;"",OR(NOT(ISNUMBER(L1251)),L1251&lt;0,L1251&lt;&gt;INT(N(L1251)))),"손님 수를 확인하세요",""))))))))</f>
        <v/>
      </c>
      <c r="P1251">
        <f>IF(I1251="","",WEEKDAY(A1251,2))</f>
        <v/>
      </c>
      <c r="Q1251" s="19">
        <f>IF(I1251="","",A1251-WEEKDAY(A1251,3))</f>
        <v/>
      </c>
    </row>
    <row r="1252">
      <c r="A1252" s="12" t="n"/>
      <c r="B1252" s="13">
        <f>IF(ISNUMBER(A1252),CHOOSE(WEEKDAY(A1252),"일","월","화","수","목","금","토"),"")</f>
        <v/>
      </c>
      <c r="C1252" s="14" t="n"/>
      <c r="D1252" s="14" t="n"/>
      <c r="E1252" s="14" t="n"/>
      <c r="F1252" s="14" t="n"/>
      <c r="G1252" s="14" t="n"/>
      <c r="H1252" s="14" t="n"/>
      <c r="I1252" s="15">
        <f>IF(OR(A1252="",NOT(N1252="")),"",SUM(C1252:H1252))</f>
        <v/>
      </c>
      <c r="J1252" s="16">
        <f>IF(I1252="","",SUM(C1252:E1252))</f>
        <v/>
      </c>
      <c r="K1252" s="16">
        <f>IF(I1252="","",SUM(F1252:H1252))</f>
        <v/>
      </c>
      <c r="L1252" s="14" t="n"/>
      <c r="M1252" s="17" t="n"/>
      <c r="N1252" s="18">
        <f>IF(COUNTA(A1252,C1252:H1252,L1252)=0,"",IF(NOT(ISNUMBER(A1252)),"날짜를 확인하세요",IF(A1252&gt;TODAY(),"오늘 이후 날짜예요",IF(COUNTIF($A$6:$A$1505,A1252)&gt;1,"같은 날짜가 또 있어요",IF(COUNT(C1252:H1252)&lt;COUNTA(C1252:H1252),"금액에 글자가 있어요",IF(COUNTA(C1252:H1252)=0,"금액이 비었어요",IF(COUNTIF(C1252:H1252,"&lt;0")&gt;0,"금액이 0보다 작아요",IF(AND(L1252&lt;&gt;"",OR(NOT(ISNUMBER(L1252)),L1252&lt;0,L1252&lt;&gt;INT(N(L1252)))),"손님 수를 확인하세요",""))))))))</f>
        <v/>
      </c>
      <c r="P1252">
        <f>IF(I1252="","",WEEKDAY(A1252,2))</f>
        <v/>
      </c>
      <c r="Q1252" s="19">
        <f>IF(I1252="","",A1252-WEEKDAY(A1252,3))</f>
        <v/>
      </c>
    </row>
    <row r="1253">
      <c r="A1253" s="12" t="n"/>
      <c r="B1253" s="13">
        <f>IF(ISNUMBER(A1253),CHOOSE(WEEKDAY(A1253),"일","월","화","수","목","금","토"),"")</f>
        <v/>
      </c>
      <c r="C1253" s="14" t="n"/>
      <c r="D1253" s="14" t="n"/>
      <c r="E1253" s="14" t="n"/>
      <c r="F1253" s="14" t="n"/>
      <c r="G1253" s="14" t="n"/>
      <c r="H1253" s="14" t="n"/>
      <c r="I1253" s="15">
        <f>IF(OR(A1253="",NOT(N1253="")),"",SUM(C1253:H1253))</f>
        <v/>
      </c>
      <c r="J1253" s="16">
        <f>IF(I1253="","",SUM(C1253:E1253))</f>
        <v/>
      </c>
      <c r="K1253" s="16">
        <f>IF(I1253="","",SUM(F1253:H1253))</f>
        <v/>
      </c>
      <c r="L1253" s="14" t="n"/>
      <c r="M1253" s="17" t="n"/>
      <c r="N1253" s="18">
        <f>IF(COUNTA(A1253,C1253:H1253,L1253)=0,"",IF(NOT(ISNUMBER(A1253)),"날짜를 확인하세요",IF(A1253&gt;TODAY(),"오늘 이후 날짜예요",IF(COUNTIF($A$6:$A$1505,A1253)&gt;1,"같은 날짜가 또 있어요",IF(COUNT(C1253:H1253)&lt;COUNTA(C1253:H1253),"금액에 글자가 있어요",IF(COUNTA(C1253:H1253)=0,"금액이 비었어요",IF(COUNTIF(C1253:H1253,"&lt;0")&gt;0,"금액이 0보다 작아요",IF(AND(L1253&lt;&gt;"",OR(NOT(ISNUMBER(L1253)),L1253&lt;0,L1253&lt;&gt;INT(N(L1253)))),"손님 수를 확인하세요",""))))))))</f>
        <v/>
      </c>
      <c r="P1253">
        <f>IF(I1253="","",WEEKDAY(A1253,2))</f>
        <v/>
      </c>
      <c r="Q1253" s="19">
        <f>IF(I1253="","",A1253-WEEKDAY(A1253,3))</f>
        <v/>
      </c>
    </row>
    <row r="1254">
      <c r="A1254" s="12" t="n"/>
      <c r="B1254" s="13">
        <f>IF(ISNUMBER(A1254),CHOOSE(WEEKDAY(A1254),"일","월","화","수","목","금","토"),"")</f>
        <v/>
      </c>
      <c r="C1254" s="14" t="n"/>
      <c r="D1254" s="14" t="n"/>
      <c r="E1254" s="14" t="n"/>
      <c r="F1254" s="14" t="n"/>
      <c r="G1254" s="14" t="n"/>
      <c r="H1254" s="14" t="n"/>
      <c r="I1254" s="15">
        <f>IF(OR(A1254="",NOT(N1254="")),"",SUM(C1254:H1254))</f>
        <v/>
      </c>
      <c r="J1254" s="16">
        <f>IF(I1254="","",SUM(C1254:E1254))</f>
        <v/>
      </c>
      <c r="K1254" s="16">
        <f>IF(I1254="","",SUM(F1254:H1254))</f>
        <v/>
      </c>
      <c r="L1254" s="14" t="n"/>
      <c r="M1254" s="17" t="n"/>
      <c r="N1254" s="18">
        <f>IF(COUNTA(A1254,C1254:H1254,L1254)=0,"",IF(NOT(ISNUMBER(A1254)),"날짜를 확인하세요",IF(A1254&gt;TODAY(),"오늘 이후 날짜예요",IF(COUNTIF($A$6:$A$1505,A1254)&gt;1,"같은 날짜가 또 있어요",IF(COUNT(C1254:H1254)&lt;COUNTA(C1254:H1254),"금액에 글자가 있어요",IF(COUNTA(C1254:H1254)=0,"금액이 비었어요",IF(COUNTIF(C1254:H1254,"&lt;0")&gt;0,"금액이 0보다 작아요",IF(AND(L1254&lt;&gt;"",OR(NOT(ISNUMBER(L1254)),L1254&lt;0,L1254&lt;&gt;INT(N(L1254)))),"손님 수를 확인하세요",""))))))))</f>
        <v/>
      </c>
      <c r="P1254">
        <f>IF(I1254="","",WEEKDAY(A1254,2))</f>
        <v/>
      </c>
      <c r="Q1254" s="19">
        <f>IF(I1254="","",A1254-WEEKDAY(A1254,3))</f>
        <v/>
      </c>
    </row>
    <row r="1255">
      <c r="A1255" s="12" t="n"/>
      <c r="B1255" s="13">
        <f>IF(ISNUMBER(A1255),CHOOSE(WEEKDAY(A1255),"일","월","화","수","목","금","토"),"")</f>
        <v/>
      </c>
      <c r="C1255" s="14" t="n"/>
      <c r="D1255" s="14" t="n"/>
      <c r="E1255" s="14" t="n"/>
      <c r="F1255" s="14" t="n"/>
      <c r="G1255" s="14" t="n"/>
      <c r="H1255" s="14" t="n"/>
      <c r="I1255" s="15">
        <f>IF(OR(A1255="",NOT(N1255="")),"",SUM(C1255:H1255))</f>
        <v/>
      </c>
      <c r="J1255" s="16">
        <f>IF(I1255="","",SUM(C1255:E1255))</f>
        <v/>
      </c>
      <c r="K1255" s="16">
        <f>IF(I1255="","",SUM(F1255:H1255))</f>
        <v/>
      </c>
      <c r="L1255" s="14" t="n"/>
      <c r="M1255" s="17" t="n"/>
      <c r="N1255" s="18">
        <f>IF(COUNTA(A1255,C1255:H1255,L1255)=0,"",IF(NOT(ISNUMBER(A1255)),"날짜를 확인하세요",IF(A1255&gt;TODAY(),"오늘 이후 날짜예요",IF(COUNTIF($A$6:$A$1505,A1255)&gt;1,"같은 날짜가 또 있어요",IF(COUNT(C1255:H1255)&lt;COUNTA(C1255:H1255),"금액에 글자가 있어요",IF(COUNTA(C1255:H1255)=0,"금액이 비었어요",IF(COUNTIF(C1255:H1255,"&lt;0")&gt;0,"금액이 0보다 작아요",IF(AND(L1255&lt;&gt;"",OR(NOT(ISNUMBER(L1255)),L1255&lt;0,L1255&lt;&gt;INT(N(L1255)))),"손님 수를 확인하세요",""))))))))</f>
        <v/>
      </c>
      <c r="P1255">
        <f>IF(I1255="","",WEEKDAY(A1255,2))</f>
        <v/>
      </c>
      <c r="Q1255" s="19">
        <f>IF(I1255="","",A1255-WEEKDAY(A1255,3))</f>
        <v/>
      </c>
    </row>
    <row r="1256">
      <c r="A1256" s="12" t="n"/>
      <c r="B1256" s="13">
        <f>IF(ISNUMBER(A1256),CHOOSE(WEEKDAY(A1256),"일","월","화","수","목","금","토"),"")</f>
        <v/>
      </c>
      <c r="C1256" s="14" t="n"/>
      <c r="D1256" s="14" t="n"/>
      <c r="E1256" s="14" t="n"/>
      <c r="F1256" s="14" t="n"/>
      <c r="G1256" s="14" t="n"/>
      <c r="H1256" s="14" t="n"/>
      <c r="I1256" s="15">
        <f>IF(OR(A1256="",NOT(N1256="")),"",SUM(C1256:H1256))</f>
        <v/>
      </c>
      <c r="J1256" s="16">
        <f>IF(I1256="","",SUM(C1256:E1256))</f>
        <v/>
      </c>
      <c r="K1256" s="16">
        <f>IF(I1256="","",SUM(F1256:H1256))</f>
        <v/>
      </c>
      <c r="L1256" s="14" t="n"/>
      <c r="M1256" s="17" t="n"/>
      <c r="N1256" s="18">
        <f>IF(COUNTA(A1256,C1256:H1256,L1256)=0,"",IF(NOT(ISNUMBER(A1256)),"날짜를 확인하세요",IF(A1256&gt;TODAY(),"오늘 이후 날짜예요",IF(COUNTIF($A$6:$A$1505,A1256)&gt;1,"같은 날짜가 또 있어요",IF(COUNT(C1256:H1256)&lt;COUNTA(C1256:H1256),"금액에 글자가 있어요",IF(COUNTA(C1256:H1256)=0,"금액이 비었어요",IF(COUNTIF(C1256:H1256,"&lt;0")&gt;0,"금액이 0보다 작아요",IF(AND(L1256&lt;&gt;"",OR(NOT(ISNUMBER(L1256)),L1256&lt;0,L1256&lt;&gt;INT(N(L1256)))),"손님 수를 확인하세요",""))))))))</f>
        <v/>
      </c>
      <c r="P1256">
        <f>IF(I1256="","",WEEKDAY(A1256,2))</f>
        <v/>
      </c>
      <c r="Q1256" s="19">
        <f>IF(I1256="","",A1256-WEEKDAY(A1256,3))</f>
        <v/>
      </c>
    </row>
    <row r="1257">
      <c r="A1257" s="12" t="n"/>
      <c r="B1257" s="13">
        <f>IF(ISNUMBER(A1257),CHOOSE(WEEKDAY(A1257),"일","월","화","수","목","금","토"),"")</f>
        <v/>
      </c>
      <c r="C1257" s="14" t="n"/>
      <c r="D1257" s="14" t="n"/>
      <c r="E1257" s="14" t="n"/>
      <c r="F1257" s="14" t="n"/>
      <c r="G1257" s="14" t="n"/>
      <c r="H1257" s="14" t="n"/>
      <c r="I1257" s="15">
        <f>IF(OR(A1257="",NOT(N1257="")),"",SUM(C1257:H1257))</f>
        <v/>
      </c>
      <c r="J1257" s="16">
        <f>IF(I1257="","",SUM(C1257:E1257))</f>
        <v/>
      </c>
      <c r="K1257" s="16">
        <f>IF(I1257="","",SUM(F1257:H1257))</f>
        <v/>
      </c>
      <c r="L1257" s="14" t="n"/>
      <c r="M1257" s="17" t="n"/>
      <c r="N1257" s="18">
        <f>IF(COUNTA(A1257,C1257:H1257,L1257)=0,"",IF(NOT(ISNUMBER(A1257)),"날짜를 확인하세요",IF(A1257&gt;TODAY(),"오늘 이후 날짜예요",IF(COUNTIF($A$6:$A$1505,A1257)&gt;1,"같은 날짜가 또 있어요",IF(COUNT(C1257:H1257)&lt;COUNTA(C1257:H1257),"금액에 글자가 있어요",IF(COUNTA(C1257:H1257)=0,"금액이 비었어요",IF(COUNTIF(C1257:H1257,"&lt;0")&gt;0,"금액이 0보다 작아요",IF(AND(L1257&lt;&gt;"",OR(NOT(ISNUMBER(L1257)),L1257&lt;0,L1257&lt;&gt;INT(N(L1257)))),"손님 수를 확인하세요",""))))))))</f>
        <v/>
      </c>
      <c r="P1257">
        <f>IF(I1257="","",WEEKDAY(A1257,2))</f>
        <v/>
      </c>
      <c r="Q1257" s="19">
        <f>IF(I1257="","",A1257-WEEKDAY(A1257,3))</f>
        <v/>
      </c>
    </row>
    <row r="1258">
      <c r="A1258" s="12" t="n"/>
      <c r="B1258" s="13">
        <f>IF(ISNUMBER(A1258),CHOOSE(WEEKDAY(A1258),"일","월","화","수","목","금","토"),"")</f>
        <v/>
      </c>
      <c r="C1258" s="14" t="n"/>
      <c r="D1258" s="14" t="n"/>
      <c r="E1258" s="14" t="n"/>
      <c r="F1258" s="14" t="n"/>
      <c r="G1258" s="14" t="n"/>
      <c r="H1258" s="14" t="n"/>
      <c r="I1258" s="15">
        <f>IF(OR(A1258="",NOT(N1258="")),"",SUM(C1258:H1258))</f>
        <v/>
      </c>
      <c r="J1258" s="16">
        <f>IF(I1258="","",SUM(C1258:E1258))</f>
        <v/>
      </c>
      <c r="K1258" s="16">
        <f>IF(I1258="","",SUM(F1258:H1258))</f>
        <v/>
      </c>
      <c r="L1258" s="14" t="n"/>
      <c r="M1258" s="17" t="n"/>
      <c r="N1258" s="18">
        <f>IF(COUNTA(A1258,C1258:H1258,L1258)=0,"",IF(NOT(ISNUMBER(A1258)),"날짜를 확인하세요",IF(A1258&gt;TODAY(),"오늘 이후 날짜예요",IF(COUNTIF($A$6:$A$1505,A1258)&gt;1,"같은 날짜가 또 있어요",IF(COUNT(C1258:H1258)&lt;COUNTA(C1258:H1258),"금액에 글자가 있어요",IF(COUNTA(C1258:H1258)=0,"금액이 비었어요",IF(COUNTIF(C1258:H1258,"&lt;0")&gt;0,"금액이 0보다 작아요",IF(AND(L1258&lt;&gt;"",OR(NOT(ISNUMBER(L1258)),L1258&lt;0,L1258&lt;&gt;INT(N(L1258)))),"손님 수를 확인하세요",""))))))))</f>
        <v/>
      </c>
      <c r="P1258">
        <f>IF(I1258="","",WEEKDAY(A1258,2))</f>
        <v/>
      </c>
      <c r="Q1258" s="19">
        <f>IF(I1258="","",A1258-WEEKDAY(A1258,3))</f>
        <v/>
      </c>
    </row>
    <row r="1259">
      <c r="A1259" s="12" t="n"/>
      <c r="B1259" s="13">
        <f>IF(ISNUMBER(A1259),CHOOSE(WEEKDAY(A1259),"일","월","화","수","목","금","토"),"")</f>
        <v/>
      </c>
      <c r="C1259" s="14" t="n"/>
      <c r="D1259" s="14" t="n"/>
      <c r="E1259" s="14" t="n"/>
      <c r="F1259" s="14" t="n"/>
      <c r="G1259" s="14" t="n"/>
      <c r="H1259" s="14" t="n"/>
      <c r="I1259" s="15">
        <f>IF(OR(A1259="",NOT(N1259="")),"",SUM(C1259:H1259))</f>
        <v/>
      </c>
      <c r="J1259" s="16">
        <f>IF(I1259="","",SUM(C1259:E1259))</f>
        <v/>
      </c>
      <c r="K1259" s="16">
        <f>IF(I1259="","",SUM(F1259:H1259))</f>
        <v/>
      </c>
      <c r="L1259" s="14" t="n"/>
      <c r="M1259" s="17" t="n"/>
      <c r="N1259" s="18">
        <f>IF(COUNTA(A1259,C1259:H1259,L1259)=0,"",IF(NOT(ISNUMBER(A1259)),"날짜를 확인하세요",IF(A1259&gt;TODAY(),"오늘 이후 날짜예요",IF(COUNTIF($A$6:$A$1505,A1259)&gt;1,"같은 날짜가 또 있어요",IF(COUNT(C1259:H1259)&lt;COUNTA(C1259:H1259),"금액에 글자가 있어요",IF(COUNTA(C1259:H1259)=0,"금액이 비었어요",IF(COUNTIF(C1259:H1259,"&lt;0")&gt;0,"금액이 0보다 작아요",IF(AND(L1259&lt;&gt;"",OR(NOT(ISNUMBER(L1259)),L1259&lt;0,L1259&lt;&gt;INT(N(L1259)))),"손님 수를 확인하세요",""))))))))</f>
        <v/>
      </c>
      <c r="P1259">
        <f>IF(I1259="","",WEEKDAY(A1259,2))</f>
        <v/>
      </c>
      <c r="Q1259" s="19">
        <f>IF(I1259="","",A1259-WEEKDAY(A1259,3))</f>
        <v/>
      </c>
    </row>
    <row r="1260">
      <c r="A1260" s="12" t="n"/>
      <c r="B1260" s="13">
        <f>IF(ISNUMBER(A1260),CHOOSE(WEEKDAY(A1260),"일","월","화","수","목","금","토"),"")</f>
        <v/>
      </c>
      <c r="C1260" s="14" t="n"/>
      <c r="D1260" s="14" t="n"/>
      <c r="E1260" s="14" t="n"/>
      <c r="F1260" s="14" t="n"/>
      <c r="G1260" s="14" t="n"/>
      <c r="H1260" s="14" t="n"/>
      <c r="I1260" s="15">
        <f>IF(OR(A1260="",NOT(N1260="")),"",SUM(C1260:H1260))</f>
        <v/>
      </c>
      <c r="J1260" s="16">
        <f>IF(I1260="","",SUM(C1260:E1260))</f>
        <v/>
      </c>
      <c r="K1260" s="16">
        <f>IF(I1260="","",SUM(F1260:H1260))</f>
        <v/>
      </c>
      <c r="L1260" s="14" t="n"/>
      <c r="M1260" s="17" t="n"/>
      <c r="N1260" s="18">
        <f>IF(COUNTA(A1260,C1260:H1260,L1260)=0,"",IF(NOT(ISNUMBER(A1260)),"날짜를 확인하세요",IF(A1260&gt;TODAY(),"오늘 이후 날짜예요",IF(COUNTIF($A$6:$A$1505,A1260)&gt;1,"같은 날짜가 또 있어요",IF(COUNT(C1260:H1260)&lt;COUNTA(C1260:H1260),"금액에 글자가 있어요",IF(COUNTA(C1260:H1260)=0,"금액이 비었어요",IF(COUNTIF(C1260:H1260,"&lt;0")&gt;0,"금액이 0보다 작아요",IF(AND(L1260&lt;&gt;"",OR(NOT(ISNUMBER(L1260)),L1260&lt;0,L1260&lt;&gt;INT(N(L1260)))),"손님 수를 확인하세요",""))))))))</f>
        <v/>
      </c>
      <c r="P1260">
        <f>IF(I1260="","",WEEKDAY(A1260,2))</f>
        <v/>
      </c>
      <c r="Q1260" s="19">
        <f>IF(I1260="","",A1260-WEEKDAY(A1260,3))</f>
        <v/>
      </c>
    </row>
    <row r="1261">
      <c r="A1261" s="12" t="n"/>
      <c r="B1261" s="13">
        <f>IF(ISNUMBER(A1261),CHOOSE(WEEKDAY(A1261),"일","월","화","수","목","금","토"),"")</f>
        <v/>
      </c>
      <c r="C1261" s="14" t="n"/>
      <c r="D1261" s="14" t="n"/>
      <c r="E1261" s="14" t="n"/>
      <c r="F1261" s="14" t="n"/>
      <c r="G1261" s="14" t="n"/>
      <c r="H1261" s="14" t="n"/>
      <c r="I1261" s="15">
        <f>IF(OR(A1261="",NOT(N1261="")),"",SUM(C1261:H1261))</f>
        <v/>
      </c>
      <c r="J1261" s="16">
        <f>IF(I1261="","",SUM(C1261:E1261))</f>
        <v/>
      </c>
      <c r="K1261" s="16">
        <f>IF(I1261="","",SUM(F1261:H1261))</f>
        <v/>
      </c>
      <c r="L1261" s="14" t="n"/>
      <c r="M1261" s="17" t="n"/>
      <c r="N1261" s="18">
        <f>IF(COUNTA(A1261,C1261:H1261,L1261)=0,"",IF(NOT(ISNUMBER(A1261)),"날짜를 확인하세요",IF(A1261&gt;TODAY(),"오늘 이후 날짜예요",IF(COUNTIF($A$6:$A$1505,A1261)&gt;1,"같은 날짜가 또 있어요",IF(COUNT(C1261:H1261)&lt;COUNTA(C1261:H1261),"금액에 글자가 있어요",IF(COUNTA(C1261:H1261)=0,"금액이 비었어요",IF(COUNTIF(C1261:H1261,"&lt;0")&gt;0,"금액이 0보다 작아요",IF(AND(L1261&lt;&gt;"",OR(NOT(ISNUMBER(L1261)),L1261&lt;0,L1261&lt;&gt;INT(N(L1261)))),"손님 수를 확인하세요",""))))))))</f>
        <v/>
      </c>
      <c r="P1261">
        <f>IF(I1261="","",WEEKDAY(A1261,2))</f>
        <v/>
      </c>
      <c r="Q1261" s="19">
        <f>IF(I1261="","",A1261-WEEKDAY(A1261,3))</f>
        <v/>
      </c>
    </row>
    <row r="1262">
      <c r="A1262" s="12" t="n"/>
      <c r="B1262" s="13">
        <f>IF(ISNUMBER(A1262),CHOOSE(WEEKDAY(A1262),"일","월","화","수","목","금","토"),"")</f>
        <v/>
      </c>
      <c r="C1262" s="14" t="n"/>
      <c r="D1262" s="14" t="n"/>
      <c r="E1262" s="14" t="n"/>
      <c r="F1262" s="14" t="n"/>
      <c r="G1262" s="14" t="n"/>
      <c r="H1262" s="14" t="n"/>
      <c r="I1262" s="15">
        <f>IF(OR(A1262="",NOT(N1262="")),"",SUM(C1262:H1262))</f>
        <v/>
      </c>
      <c r="J1262" s="16">
        <f>IF(I1262="","",SUM(C1262:E1262))</f>
        <v/>
      </c>
      <c r="K1262" s="16">
        <f>IF(I1262="","",SUM(F1262:H1262))</f>
        <v/>
      </c>
      <c r="L1262" s="14" t="n"/>
      <c r="M1262" s="17" t="n"/>
      <c r="N1262" s="18">
        <f>IF(COUNTA(A1262,C1262:H1262,L1262)=0,"",IF(NOT(ISNUMBER(A1262)),"날짜를 확인하세요",IF(A1262&gt;TODAY(),"오늘 이후 날짜예요",IF(COUNTIF($A$6:$A$1505,A1262)&gt;1,"같은 날짜가 또 있어요",IF(COUNT(C1262:H1262)&lt;COUNTA(C1262:H1262),"금액에 글자가 있어요",IF(COUNTA(C1262:H1262)=0,"금액이 비었어요",IF(COUNTIF(C1262:H1262,"&lt;0")&gt;0,"금액이 0보다 작아요",IF(AND(L1262&lt;&gt;"",OR(NOT(ISNUMBER(L1262)),L1262&lt;0,L1262&lt;&gt;INT(N(L1262)))),"손님 수를 확인하세요",""))))))))</f>
        <v/>
      </c>
      <c r="P1262">
        <f>IF(I1262="","",WEEKDAY(A1262,2))</f>
        <v/>
      </c>
      <c r="Q1262" s="19">
        <f>IF(I1262="","",A1262-WEEKDAY(A1262,3))</f>
        <v/>
      </c>
    </row>
    <row r="1263">
      <c r="A1263" s="12" t="n"/>
      <c r="B1263" s="13">
        <f>IF(ISNUMBER(A1263),CHOOSE(WEEKDAY(A1263),"일","월","화","수","목","금","토"),"")</f>
        <v/>
      </c>
      <c r="C1263" s="14" t="n"/>
      <c r="D1263" s="14" t="n"/>
      <c r="E1263" s="14" t="n"/>
      <c r="F1263" s="14" t="n"/>
      <c r="G1263" s="14" t="n"/>
      <c r="H1263" s="14" t="n"/>
      <c r="I1263" s="15">
        <f>IF(OR(A1263="",NOT(N1263="")),"",SUM(C1263:H1263))</f>
        <v/>
      </c>
      <c r="J1263" s="16">
        <f>IF(I1263="","",SUM(C1263:E1263))</f>
        <v/>
      </c>
      <c r="K1263" s="16">
        <f>IF(I1263="","",SUM(F1263:H1263))</f>
        <v/>
      </c>
      <c r="L1263" s="14" t="n"/>
      <c r="M1263" s="17" t="n"/>
      <c r="N1263" s="18">
        <f>IF(COUNTA(A1263,C1263:H1263,L1263)=0,"",IF(NOT(ISNUMBER(A1263)),"날짜를 확인하세요",IF(A1263&gt;TODAY(),"오늘 이후 날짜예요",IF(COUNTIF($A$6:$A$1505,A1263)&gt;1,"같은 날짜가 또 있어요",IF(COUNT(C1263:H1263)&lt;COUNTA(C1263:H1263),"금액에 글자가 있어요",IF(COUNTA(C1263:H1263)=0,"금액이 비었어요",IF(COUNTIF(C1263:H1263,"&lt;0")&gt;0,"금액이 0보다 작아요",IF(AND(L1263&lt;&gt;"",OR(NOT(ISNUMBER(L1263)),L1263&lt;0,L1263&lt;&gt;INT(N(L1263)))),"손님 수를 확인하세요",""))))))))</f>
        <v/>
      </c>
      <c r="P1263">
        <f>IF(I1263="","",WEEKDAY(A1263,2))</f>
        <v/>
      </c>
      <c r="Q1263" s="19">
        <f>IF(I1263="","",A1263-WEEKDAY(A1263,3))</f>
        <v/>
      </c>
    </row>
    <row r="1264">
      <c r="A1264" s="12" t="n"/>
      <c r="B1264" s="13">
        <f>IF(ISNUMBER(A1264),CHOOSE(WEEKDAY(A1264),"일","월","화","수","목","금","토"),"")</f>
        <v/>
      </c>
      <c r="C1264" s="14" t="n"/>
      <c r="D1264" s="14" t="n"/>
      <c r="E1264" s="14" t="n"/>
      <c r="F1264" s="14" t="n"/>
      <c r="G1264" s="14" t="n"/>
      <c r="H1264" s="14" t="n"/>
      <c r="I1264" s="15">
        <f>IF(OR(A1264="",NOT(N1264="")),"",SUM(C1264:H1264))</f>
        <v/>
      </c>
      <c r="J1264" s="16">
        <f>IF(I1264="","",SUM(C1264:E1264))</f>
        <v/>
      </c>
      <c r="K1264" s="16">
        <f>IF(I1264="","",SUM(F1264:H1264))</f>
        <v/>
      </c>
      <c r="L1264" s="14" t="n"/>
      <c r="M1264" s="17" t="n"/>
      <c r="N1264" s="18">
        <f>IF(COUNTA(A1264,C1264:H1264,L1264)=0,"",IF(NOT(ISNUMBER(A1264)),"날짜를 확인하세요",IF(A1264&gt;TODAY(),"오늘 이후 날짜예요",IF(COUNTIF($A$6:$A$1505,A1264)&gt;1,"같은 날짜가 또 있어요",IF(COUNT(C1264:H1264)&lt;COUNTA(C1264:H1264),"금액에 글자가 있어요",IF(COUNTA(C1264:H1264)=0,"금액이 비었어요",IF(COUNTIF(C1264:H1264,"&lt;0")&gt;0,"금액이 0보다 작아요",IF(AND(L1264&lt;&gt;"",OR(NOT(ISNUMBER(L1264)),L1264&lt;0,L1264&lt;&gt;INT(N(L1264)))),"손님 수를 확인하세요",""))))))))</f>
        <v/>
      </c>
      <c r="P1264">
        <f>IF(I1264="","",WEEKDAY(A1264,2))</f>
        <v/>
      </c>
      <c r="Q1264" s="19">
        <f>IF(I1264="","",A1264-WEEKDAY(A1264,3))</f>
        <v/>
      </c>
    </row>
    <row r="1265">
      <c r="A1265" s="12" t="n"/>
      <c r="B1265" s="13">
        <f>IF(ISNUMBER(A1265),CHOOSE(WEEKDAY(A1265),"일","월","화","수","목","금","토"),"")</f>
        <v/>
      </c>
      <c r="C1265" s="14" t="n"/>
      <c r="D1265" s="14" t="n"/>
      <c r="E1265" s="14" t="n"/>
      <c r="F1265" s="14" t="n"/>
      <c r="G1265" s="14" t="n"/>
      <c r="H1265" s="14" t="n"/>
      <c r="I1265" s="15">
        <f>IF(OR(A1265="",NOT(N1265="")),"",SUM(C1265:H1265))</f>
        <v/>
      </c>
      <c r="J1265" s="16">
        <f>IF(I1265="","",SUM(C1265:E1265))</f>
        <v/>
      </c>
      <c r="K1265" s="16">
        <f>IF(I1265="","",SUM(F1265:H1265))</f>
        <v/>
      </c>
      <c r="L1265" s="14" t="n"/>
      <c r="M1265" s="17" t="n"/>
      <c r="N1265" s="18">
        <f>IF(COUNTA(A1265,C1265:H1265,L1265)=0,"",IF(NOT(ISNUMBER(A1265)),"날짜를 확인하세요",IF(A1265&gt;TODAY(),"오늘 이후 날짜예요",IF(COUNTIF($A$6:$A$1505,A1265)&gt;1,"같은 날짜가 또 있어요",IF(COUNT(C1265:H1265)&lt;COUNTA(C1265:H1265),"금액에 글자가 있어요",IF(COUNTA(C1265:H1265)=0,"금액이 비었어요",IF(COUNTIF(C1265:H1265,"&lt;0")&gt;0,"금액이 0보다 작아요",IF(AND(L1265&lt;&gt;"",OR(NOT(ISNUMBER(L1265)),L1265&lt;0,L1265&lt;&gt;INT(N(L1265)))),"손님 수를 확인하세요",""))))))))</f>
        <v/>
      </c>
      <c r="P1265">
        <f>IF(I1265="","",WEEKDAY(A1265,2))</f>
        <v/>
      </c>
      <c r="Q1265" s="19">
        <f>IF(I1265="","",A1265-WEEKDAY(A1265,3))</f>
        <v/>
      </c>
    </row>
    <row r="1266">
      <c r="A1266" s="12" t="n"/>
      <c r="B1266" s="13">
        <f>IF(ISNUMBER(A1266),CHOOSE(WEEKDAY(A1266),"일","월","화","수","목","금","토"),"")</f>
        <v/>
      </c>
      <c r="C1266" s="14" t="n"/>
      <c r="D1266" s="14" t="n"/>
      <c r="E1266" s="14" t="n"/>
      <c r="F1266" s="14" t="n"/>
      <c r="G1266" s="14" t="n"/>
      <c r="H1266" s="14" t="n"/>
      <c r="I1266" s="15">
        <f>IF(OR(A1266="",NOT(N1266="")),"",SUM(C1266:H1266))</f>
        <v/>
      </c>
      <c r="J1266" s="16">
        <f>IF(I1266="","",SUM(C1266:E1266))</f>
        <v/>
      </c>
      <c r="K1266" s="16">
        <f>IF(I1266="","",SUM(F1266:H1266))</f>
        <v/>
      </c>
      <c r="L1266" s="14" t="n"/>
      <c r="M1266" s="17" t="n"/>
      <c r="N1266" s="18">
        <f>IF(COUNTA(A1266,C1266:H1266,L1266)=0,"",IF(NOT(ISNUMBER(A1266)),"날짜를 확인하세요",IF(A1266&gt;TODAY(),"오늘 이후 날짜예요",IF(COUNTIF($A$6:$A$1505,A1266)&gt;1,"같은 날짜가 또 있어요",IF(COUNT(C1266:H1266)&lt;COUNTA(C1266:H1266),"금액에 글자가 있어요",IF(COUNTA(C1266:H1266)=0,"금액이 비었어요",IF(COUNTIF(C1266:H1266,"&lt;0")&gt;0,"금액이 0보다 작아요",IF(AND(L1266&lt;&gt;"",OR(NOT(ISNUMBER(L1266)),L1266&lt;0,L1266&lt;&gt;INT(N(L1266)))),"손님 수를 확인하세요",""))))))))</f>
        <v/>
      </c>
      <c r="P1266">
        <f>IF(I1266="","",WEEKDAY(A1266,2))</f>
        <v/>
      </c>
      <c r="Q1266" s="19">
        <f>IF(I1266="","",A1266-WEEKDAY(A1266,3))</f>
        <v/>
      </c>
    </row>
    <row r="1267">
      <c r="A1267" s="12" t="n"/>
      <c r="B1267" s="13">
        <f>IF(ISNUMBER(A1267),CHOOSE(WEEKDAY(A1267),"일","월","화","수","목","금","토"),"")</f>
        <v/>
      </c>
      <c r="C1267" s="14" t="n"/>
      <c r="D1267" s="14" t="n"/>
      <c r="E1267" s="14" t="n"/>
      <c r="F1267" s="14" t="n"/>
      <c r="G1267" s="14" t="n"/>
      <c r="H1267" s="14" t="n"/>
      <c r="I1267" s="15">
        <f>IF(OR(A1267="",NOT(N1267="")),"",SUM(C1267:H1267))</f>
        <v/>
      </c>
      <c r="J1267" s="16">
        <f>IF(I1267="","",SUM(C1267:E1267))</f>
        <v/>
      </c>
      <c r="K1267" s="16">
        <f>IF(I1267="","",SUM(F1267:H1267))</f>
        <v/>
      </c>
      <c r="L1267" s="14" t="n"/>
      <c r="M1267" s="17" t="n"/>
      <c r="N1267" s="18">
        <f>IF(COUNTA(A1267,C1267:H1267,L1267)=0,"",IF(NOT(ISNUMBER(A1267)),"날짜를 확인하세요",IF(A1267&gt;TODAY(),"오늘 이후 날짜예요",IF(COUNTIF($A$6:$A$1505,A1267)&gt;1,"같은 날짜가 또 있어요",IF(COUNT(C1267:H1267)&lt;COUNTA(C1267:H1267),"금액에 글자가 있어요",IF(COUNTA(C1267:H1267)=0,"금액이 비었어요",IF(COUNTIF(C1267:H1267,"&lt;0")&gt;0,"금액이 0보다 작아요",IF(AND(L1267&lt;&gt;"",OR(NOT(ISNUMBER(L1267)),L1267&lt;0,L1267&lt;&gt;INT(N(L1267)))),"손님 수를 확인하세요",""))))))))</f>
        <v/>
      </c>
      <c r="P1267">
        <f>IF(I1267="","",WEEKDAY(A1267,2))</f>
        <v/>
      </c>
      <c r="Q1267" s="19">
        <f>IF(I1267="","",A1267-WEEKDAY(A1267,3))</f>
        <v/>
      </c>
    </row>
    <row r="1268">
      <c r="A1268" s="12" t="n"/>
      <c r="B1268" s="13">
        <f>IF(ISNUMBER(A1268),CHOOSE(WEEKDAY(A1268),"일","월","화","수","목","금","토"),"")</f>
        <v/>
      </c>
      <c r="C1268" s="14" t="n"/>
      <c r="D1268" s="14" t="n"/>
      <c r="E1268" s="14" t="n"/>
      <c r="F1268" s="14" t="n"/>
      <c r="G1268" s="14" t="n"/>
      <c r="H1268" s="14" t="n"/>
      <c r="I1268" s="15">
        <f>IF(OR(A1268="",NOT(N1268="")),"",SUM(C1268:H1268))</f>
        <v/>
      </c>
      <c r="J1268" s="16">
        <f>IF(I1268="","",SUM(C1268:E1268))</f>
        <v/>
      </c>
      <c r="K1268" s="16">
        <f>IF(I1268="","",SUM(F1268:H1268))</f>
        <v/>
      </c>
      <c r="L1268" s="14" t="n"/>
      <c r="M1268" s="17" t="n"/>
      <c r="N1268" s="18">
        <f>IF(COUNTA(A1268,C1268:H1268,L1268)=0,"",IF(NOT(ISNUMBER(A1268)),"날짜를 확인하세요",IF(A1268&gt;TODAY(),"오늘 이후 날짜예요",IF(COUNTIF($A$6:$A$1505,A1268)&gt;1,"같은 날짜가 또 있어요",IF(COUNT(C1268:H1268)&lt;COUNTA(C1268:H1268),"금액에 글자가 있어요",IF(COUNTA(C1268:H1268)=0,"금액이 비었어요",IF(COUNTIF(C1268:H1268,"&lt;0")&gt;0,"금액이 0보다 작아요",IF(AND(L1268&lt;&gt;"",OR(NOT(ISNUMBER(L1268)),L1268&lt;0,L1268&lt;&gt;INT(N(L1268)))),"손님 수를 확인하세요",""))))))))</f>
        <v/>
      </c>
      <c r="P1268">
        <f>IF(I1268="","",WEEKDAY(A1268,2))</f>
        <v/>
      </c>
      <c r="Q1268" s="19">
        <f>IF(I1268="","",A1268-WEEKDAY(A1268,3))</f>
        <v/>
      </c>
    </row>
    <row r="1269">
      <c r="A1269" s="12" t="n"/>
      <c r="B1269" s="13">
        <f>IF(ISNUMBER(A1269),CHOOSE(WEEKDAY(A1269),"일","월","화","수","목","금","토"),"")</f>
        <v/>
      </c>
      <c r="C1269" s="14" t="n"/>
      <c r="D1269" s="14" t="n"/>
      <c r="E1269" s="14" t="n"/>
      <c r="F1269" s="14" t="n"/>
      <c r="G1269" s="14" t="n"/>
      <c r="H1269" s="14" t="n"/>
      <c r="I1269" s="15">
        <f>IF(OR(A1269="",NOT(N1269="")),"",SUM(C1269:H1269))</f>
        <v/>
      </c>
      <c r="J1269" s="16">
        <f>IF(I1269="","",SUM(C1269:E1269))</f>
        <v/>
      </c>
      <c r="K1269" s="16">
        <f>IF(I1269="","",SUM(F1269:H1269))</f>
        <v/>
      </c>
      <c r="L1269" s="14" t="n"/>
      <c r="M1269" s="17" t="n"/>
      <c r="N1269" s="18">
        <f>IF(COUNTA(A1269,C1269:H1269,L1269)=0,"",IF(NOT(ISNUMBER(A1269)),"날짜를 확인하세요",IF(A1269&gt;TODAY(),"오늘 이후 날짜예요",IF(COUNTIF($A$6:$A$1505,A1269)&gt;1,"같은 날짜가 또 있어요",IF(COUNT(C1269:H1269)&lt;COUNTA(C1269:H1269),"금액에 글자가 있어요",IF(COUNTA(C1269:H1269)=0,"금액이 비었어요",IF(COUNTIF(C1269:H1269,"&lt;0")&gt;0,"금액이 0보다 작아요",IF(AND(L1269&lt;&gt;"",OR(NOT(ISNUMBER(L1269)),L1269&lt;0,L1269&lt;&gt;INT(N(L1269)))),"손님 수를 확인하세요",""))))))))</f>
        <v/>
      </c>
      <c r="P1269">
        <f>IF(I1269="","",WEEKDAY(A1269,2))</f>
        <v/>
      </c>
      <c r="Q1269" s="19">
        <f>IF(I1269="","",A1269-WEEKDAY(A1269,3))</f>
        <v/>
      </c>
    </row>
    <row r="1270">
      <c r="A1270" s="12" t="n"/>
      <c r="B1270" s="13">
        <f>IF(ISNUMBER(A1270),CHOOSE(WEEKDAY(A1270),"일","월","화","수","목","금","토"),"")</f>
        <v/>
      </c>
      <c r="C1270" s="14" t="n"/>
      <c r="D1270" s="14" t="n"/>
      <c r="E1270" s="14" t="n"/>
      <c r="F1270" s="14" t="n"/>
      <c r="G1270" s="14" t="n"/>
      <c r="H1270" s="14" t="n"/>
      <c r="I1270" s="15">
        <f>IF(OR(A1270="",NOT(N1270="")),"",SUM(C1270:H1270))</f>
        <v/>
      </c>
      <c r="J1270" s="16">
        <f>IF(I1270="","",SUM(C1270:E1270))</f>
        <v/>
      </c>
      <c r="K1270" s="16">
        <f>IF(I1270="","",SUM(F1270:H1270))</f>
        <v/>
      </c>
      <c r="L1270" s="14" t="n"/>
      <c r="M1270" s="17" t="n"/>
      <c r="N1270" s="18">
        <f>IF(COUNTA(A1270,C1270:H1270,L1270)=0,"",IF(NOT(ISNUMBER(A1270)),"날짜를 확인하세요",IF(A1270&gt;TODAY(),"오늘 이후 날짜예요",IF(COUNTIF($A$6:$A$1505,A1270)&gt;1,"같은 날짜가 또 있어요",IF(COUNT(C1270:H1270)&lt;COUNTA(C1270:H1270),"금액에 글자가 있어요",IF(COUNTA(C1270:H1270)=0,"금액이 비었어요",IF(COUNTIF(C1270:H1270,"&lt;0")&gt;0,"금액이 0보다 작아요",IF(AND(L1270&lt;&gt;"",OR(NOT(ISNUMBER(L1270)),L1270&lt;0,L1270&lt;&gt;INT(N(L1270)))),"손님 수를 확인하세요",""))))))))</f>
        <v/>
      </c>
      <c r="P1270">
        <f>IF(I1270="","",WEEKDAY(A1270,2))</f>
        <v/>
      </c>
      <c r="Q1270" s="19">
        <f>IF(I1270="","",A1270-WEEKDAY(A1270,3))</f>
        <v/>
      </c>
    </row>
    <row r="1271">
      <c r="A1271" s="12" t="n"/>
      <c r="B1271" s="13">
        <f>IF(ISNUMBER(A1271),CHOOSE(WEEKDAY(A1271),"일","월","화","수","목","금","토"),"")</f>
        <v/>
      </c>
      <c r="C1271" s="14" t="n"/>
      <c r="D1271" s="14" t="n"/>
      <c r="E1271" s="14" t="n"/>
      <c r="F1271" s="14" t="n"/>
      <c r="G1271" s="14" t="n"/>
      <c r="H1271" s="14" t="n"/>
      <c r="I1271" s="15">
        <f>IF(OR(A1271="",NOT(N1271="")),"",SUM(C1271:H1271))</f>
        <v/>
      </c>
      <c r="J1271" s="16">
        <f>IF(I1271="","",SUM(C1271:E1271))</f>
        <v/>
      </c>
      <c r="K1271" s="16">
        <f>IF(I1271="","",SUM(F1271:H1271))</f>
        <v/>
      </c>
      <c r="L1271" s="14" t="n"/>
      <c r="M1271" s="17" t="n"/>
      <c r="N1271" s="18">
        <f>IF(COUNTA(A1271,C1271:H1271,L1271)=0,"",IF(NOT(ISNUMBER(A1271)),"날짜를 확인하세요",IF(A1271&gt;TODAY(),"오늘 이후 날짜예요",IF(COUNTIF($A$6:$A$1505,A1271)&gt;1,"같은 날짜가 또 있어요",IF(COUNT(C1271:H1271)&lt;COUNTA(C1271:H1271),"금액에 글자가 있어요",IF(COUNTA(C1271:H1271)=0,"금액이 비었어요",IF(COUNTIF(C1271:H1271,"&lt;0")&gt;0,"금액이 0보다 작아요",IF(AND(L1271&lt;&gt;"",OR(NOT(ISNUMBER(L1271)),L1271&lt;0,L1271&lt;&gt;INT(N(L1271)))),"손님 수를 확인하세요",""))))))))</f>
        <v/>
      </c>
      <c r="P1271">
        <f>IF(I1271="","",WEEKDAY(A1271,2))</f>
        <v/>
      </c>
      <c r="Q1271" s="19">
        <f>IF(I1271="","",A1271-WEEKDAY(A1271,3))</f>
        <v/>
      </c>
    </row>
    <row r="1272">
      <c r="A1272" s="12" t="n"/>
      <c r="B1272" s="13">
        <f>IF(ISNUMBER(A1272),CHOOSE(WEEKDAY(A1272),"일","월","화","수","목","금","토"),"")</f>
        <v/>
      </c>
      <c r="C1272" s="14" t="n"/>
      <c r="D1272" s="14" t="n"/>
      <c r="E1272" s="14" t="n"/>
      <c r="F1272" s="14" t="n"/>
      <c r="G1272" s="14" t="n"/>
      <c r="H1272" s="14" t="n"/>
      <c r="I1272" s="15">
        <f>IF(OR(A1272="",NOT(N1272="")),"",SUM(C1272:H1272))</f>
        <v/>
      </c>
      <c r="J1272" s="16">
        <f>IF(I1272="","",SUM(C1272:E1272))</f>
        <v/>
      </c>
      <c r="K1272" s="16">
        <f>IF(I1272="","",SUM(F1272:H1272))</f>
        <v/>
      </c>
      <c r="L1272" s="14" t="n"/>
      <c r="M1272" s="17" t="n"/>
      <c r="N1272" s="18">
        <f>IF(COUNTA(A1272,C1272:H1272,L1272)=0,"",IF(NOT(ISNUMBER(A1272)),"날짜를 확인하세요",IF(A1272&gt;TODAY(),"오늘 이후 날짜예요",IF(COUNTIF($A$6:$A$1505,A1272)&gt;1,"같은 날짜가 또 있어요",IF(COUNT(C1272:H1272)&lt;COUNTA(C1272:H1272),"금액에 글자가 있어요",IF(COUNTA(C1272:H1272)=0,"금액이 비었어요",IF(COUNTIF(C1272:H1272,"&lt;0")&gt;0,"금액이 0보다 작아요",IF(AND(L1272&lt;&gt;"",OR(NOT(ISNUMBER(L1272)),L1272&lt;0,L1272&lt;&gt;INT(N(L1272)))),"손님 수를 확인하세요",""))))))))</f>
        <v/>
      </c>
      <c r="P1272">
        <f>IF(I1272="","",WEEKDAY(A1272,2))</f>
        <v/>
      </c>
      <c r="Q1272" s="19">
        <f>IF(I1272="","",A1272-WEEKDAY(A1272,3))</f>
        <v/>
      </c>
    </row>
    <row r="1273">
      <c r="A1273" s="12" t="n"/>
      <c r="B1273" s="13">
        <f>IF(ISNUMBER(A1273),CHOOSE(WEEKDAY(A1273),"일","월","화","수","목","금","토"),"")</f>
        <v/>
      </c>
      <c r="C1273" s="14" t="n"/>
      <c r="D1273" s="14" t="n"/>
      <c r="E1273" s="14" t="n"/>
      <c r="F1273" s="14" t="n"/>
      <c r="G1273" s="14" t="n"/>
      <c r="H1273" s="14" t="n"/>
      <c r="I1273" s="15">
        <f>IF(OR(A1273="",NOT(N1273="")),"",SUM(C1273:H1273))</f>
        <v/>
      </c>
      <c r="J1273" s="16">
        <f>IF(I1273="","",SUM(C1273:E1273))</f>
        <v/>
      </c>
      <c r="K1273" s="16">
        <f>IF(I1273="","",SUM(F1273:H1273))</f>
        <v/>
      </c>
      <c r="L1273" s="14" t="n"/>
      <c r="M1273" s="17" t="n"/>
      <c r="N1273" s="18">
        <f>IF(COUNTA(A1273,C1273:H1273,L1273)=0,"",IF(NOT(ISNUMBER(A1273)),"날짜를 확인하세요",IF(A1273&gt;TODAY(),"오늘 이후 날짜예요",IF(COUNTIF($A$6:$A$1505,A1273)&gt;1,"같은 날짜가 또 있어요",IF(COUNT(C1273:H1273)&lt;COUNTA(C1273:H1273),"금액에 글자가 있어요",IF(COUNTA(C1273:H1273)=0,"금액이 비었어요",IF(COUNTIF(C1273:H1273,"&lt;0")&gt;0,"금액이 0보다 작아요",IF(AND(L1273&lt;&gt;"",OR(NOT(ISNUMBER(L1273)),L1273&lt;0,L1273&lt;&gt;INT(N(L1273)))),"손님 수를 확인하세요",""))))))))</f>
        <v/>
      </c>
      <c r="P1273">
        <f>IF(I1273="","",WEEKDAY(A1273,2))</f>
        <v/>
      </c>
      <c r="Q1273" s="19">
        <f>IF(I1273="","",A1273-WEEKDAY(A1273,3))</f>
        <v/>
      </c>
    </row>
    <row r="1274">
      <c r="A1274" s="12" t="n"/>
      <c r="B1274" s="13">
        <f>IF(ISNUMBER(A1274),CHOOSE(WEEKDAY(A1274),"일","월","화","수","목","금","토"),"")</f>
        <v/>
      </c>
      <c r="C1274" s="14" t="n"/>
      <c r="D1274" s="14" t="n"/>
      <c r="E1274" s="14" t="n"/>
      <c r="F1274" s="14" t="n"/>
      <c r="G1274" s="14" t="n"/>
      <c r="H1274" s="14" t="n"/>
      <c r="I1274" s="15">
        <f>IF(OR(A1274="",NOT(N1274="")),"",SUM(C1274:H1274))</f>
        <v/>
      </c>
      <c r="J1274" s="16">
        <f>IF(I1274="","",SUM(C1274:E1274))</f>
        <v/>
      </c>
      <c r="K1274" s="16">
        <f>IF(I1274="","",SUM(F1274:H1274))</f>
        <v/>
      </c>
      <c r="L1274" s="14" t="n"/>
      <c r="M1274" s="17" t="n"/>
      <c r="N1274" s="18">
        <f>IF(COUNTA(A1274,C1274:H1274,L1274)=0,"",IF(NOT(ISNUMBER(A1274)),"날짜를 확인하세요",IF(A1274&gt;TODAY(),"오늘 이후 날짜예요",IF(COUNTIF($A$6:$A$1505,A1274)&gt;1,"같은 날짜가 또 있어요",IF(COUNT(C1274:H1274)&lt;COUNTA(C1274:H1274),"금액에 글자가 있어요",IF(COUNTA(C1274:H1274)=0,"금액이 비었어요",IF(COUNTIF(C1274:H1274,"&lt;0")&gt;0,"금액이 0보다 작아요",IF(AND(L1274&lt;&gt;"",OR(NOT(ISNUMBER(L1274)),L1274&lt;0,L1274&lt;&gt;INT(N(L1274)))),"손님 수를 확인하세요",""))))))))</f>
        <v/>
      </c>
      <c r="P1274">
        <f>IF(I1274="","",WEEKDAY(A1274,2))</f>
        <v/>
      </c>
      <c r="Q1274" s="19">
        <f>IF(I1274="","",A1274-WEEKDAY(A1274,3))</f>
        <v/>
      </c>
    </row>
    <row r="1275">
      <c r="A1275" s="12" t="n"/>
      <c r="B1275" s="13">
        <f>IF(ISNUMBER(A1275),CHOOSE(WEEKDAY(A1275),"일","월","화","수","목","금","토"),"")</f>
        <v/>
      </c>
      <c r="C1275" s="14" t="n"/>
      <c r="D1275" s="14" t="n"/>
      <c r="E1275" s="14" t="n"/>
      <c r="F1275" s="14" t="n"/>
      <c r="G1275" s="14" t="n"/>
      <c r="H1275" s="14" t="n"/>
      <c r="I1275" s="15">
        <f>IF(OR(A1275="",NOT(N1275="")),"",SUM(C1275:H1275))</f>
        <v/>
      </c>
      <c r="J1275" s="16">
        <f>IF(I1275="","",SUM(C1275:E1275))</f>
        <v/>
      </c>
      <c r="K1275" s="16">
        <f>IF(I1275="","",SUM(F1275:H1275))</f>
        <v/>
      </c>
      <c r="L1275" s="14" t="n"/>
      <c r="M1275" s="17" t="n"/>
      <c r="N1275" s="18">
        <f>IF(COUNTA(A1275,C1275:H1275,L1275)=0,"",IF(NOT(ISNUMBER(A1275)),"날짜를 확인하세요",IF(A1275&gt;TODAY(),"오늘 이후 날짜예요",IF(COUNTIF($A$6:$A$1505,A1275)&gt;1,"같은 날짜가 또 있어요",IF(COUNT(C1275:H1275)&lt;COUNTA(C1275:H1275),"금액에 글자가 있어요",IF(COUNTA(C1275:H1275)=0,"금액이 비었어요",IF(COUNTIF(C1275:H1275,"&lt;0")&gt;0,"금액이 0보다 작아요",IF(AND(L1275&lt;&gt;"",OR(NOT(ISNUMBER(L1275)),L1275&lt;0,L1275&lt;&gt;INT(N(L1275)))),"손님 수를 확인하세요",""))))))))</f>
        <v/>
      </c>
      <c r="P1275">
        <f>IF(I1275="","",WEEKDAY(A1275,2))</f>
        <v/>
      </c>
      <c r="Q1275" s="19">
        <f>IF(I1275="","",A1275-WEEKDAY(A1275,3))</f>
        <v/>
      </c>
    </row>
    <row r="1276">
      <c r="A1276" s="12" t="n"/>
      <c r="B1276" s="13">
        <f>IF(ISNUMBER(A1276),CHOOSE(WEEKDAY(A1276),"일","월","화","수","목","금","토"),"")</f>
        <v/>
      </c>
      <c r="C1276" s="14" t="n"/>
      <c r="D1276" s="14" t="n"/>
      <c r="E1276" s="14" t="n"/>
      <c r="F1276" s="14" t="n"/>
      <c r="G1276" s="14" t="n"/>
      <c r="H1276" s="14" t="n"/>
      <c r="I1276" s="15">
        <f>IF(OR(A1276="",NOT(N1276="")),"",SUM(C1276:H1276))</f>
        <v/>
      </c>
      <c r="J1276" s="16">
        <f>IF(I1276="","",SUM(C1276:E1276))</f>
        <v/>
      </c>
      <c r="K1276" s="16">
        <f>IF(I1276="","",SUM(F1276:H1276))</f>
        <v/>
      </c>
      <c r="L1276" s="14" t="n"/>
      <c r="M1276" s="17" t="n"/>
      <c r="N1276" s="18">
        <f>IF(COUNTA(A1276,C1276:H1276,L1276)=0,"",IF(NOT(ISNUMBER(A1276)),"날짜를 확인하세요",IF(A1276&gt;TODAY(),"오늘 이후 날짜예요",IF(COUNTIF($A$6:$A$1505,A1276)&gt;1,"같은 날짜가 또 있어요",IF(COUNT(C1276:H1276)&lt;COUNTA(C1276:H1276),"금액에 글자가 있어요",IF(COUNTA(C1276:H1276)=0,"금액이 비었어요",IF(COUNTIF(C1276:H1276,"&lt;0")&gt;0,"금액이 0보다 작아요",IF(AND(L1276&lt;&gt;"",OR(NOT(ISNUMBER(L1276)),L1276&lt;0,L1276&lt;&gt;INT(N(L1276)))),"손님 수를 확인하세요",""))))))))</f>
        <v/>
      </c>
      <c r="P1276">
        <f>IF(I1276="","",WEEKDAY(A1276,2))</f>
        <v/>
      </c>
      <c r="Q1276" s="19">
        <f>IF(I1276="","",A1276-WEEKDAY(A1276,3))</f>
        <v/>
      </c>
    </row>
    <row r="1277">
      <c r="A1277" s="12" t="n"/>
      <c r="B1277" s="13">
        <f>IF(ISNUMBER(A1277),CHOOSE(WEEKDAY(A1277),"일","월","화","수","목","금","토"),"")</f>
        <v/>
      </c>
      <c r="C1277" s="14" t="n"/>
      <c r="D1277" s="14" t="n"/>
      <c r="E1277" s="14" t="n"/>
      <c r="F1277" s="14" t="n"/>
      <c r="G1277" s="14" t="n"/>
      <c r="H1277" s="14" t="n"/>
      <c r="I1277" s="15">
        <f>IF(OR(A1277="",NOT(N1277="")),"",SUM(C1277:H1277))</f>
        <v/>
      </c>
      <c r="J1277" s="16">
        <f>IF(I1277="","",SUM(C1277:E1277))</f>
        <v/>
      </c>
      <c r="K1277" s="16">
        <f>IF(I1277="","",SUM(F1277:H1277))</f>
        <v/>
      </c>
      <c r="L1277" s="14" t="n"/>
      <c r="M1277" s="17" t="n"/>
      <c r="N1277" s="18">
        <f>IF(COUNTA(A1277,C1277:H1277,L1277)=0,"",IF(NOT(ISNUMBER(A1277)),"날짜를 확인하세요",IF(A1277&gt;TODAY(),"오늘 이후 날짜예요",IF(COUNTIF($A$6:$A$1505,A1277)&gt;1,"같은 날짜가 또 있어요",IF(COUNT(C1277:H1277)&lt;COUNTA(C1277:H1277),"금액에 글자가 있어요",IF(COUNTA(C1277:H1277)=0,"금액이 비었어요",IF(COUNTIF(C1277:H1277,"&lt;0")&gt;0,"금액이 0보다 작아요",IF(AND(L1277&lt;&gt;"",OR(NOT(ISNUMBER(L1277)),L1277&lt;0,L1277&lt;&gt;INT(N(L1277)))),"손님 수를 확인하세요",""))))))))</f>
        <v/>
      </c>
      <c r="P1277">
        <f>IF(I1277="","",WEEKDAY(A1277,2))</f>
        <v/>
      </c>
      <c r="Q1277" s="19">
        <f>IF(I1277="","",A1277-WEEKDAY(A1277,3))</f>
        <v/>
      </c>
    </row>
    <row r="1278">
      <c r="A1278" s="12" t="n"/>
      <c r="B1278" s="13">
        <f>IF(ISNUMBER(A1278),CHOOSE(WEEKDAY(A1278),"일","월","화","수","목","금","토"),"")</f>
        <v/>
      </c>
      <c r="C1278" s="14" t="n"/>
      <c r="D1278" s="14" t="n"/>
      <c r="E1278" s="14" t="n"/>
      <c r="F1278" s="14" t="n"/>
      <c r="G1278" s="14" t="n"/>
      <c r="H1278" s="14" t="n"/>
      <c r="I1278" s="15">
        <f>IF(OR(A1278="",NOT(N1278="")),"",SUM(C1278:H1278))</f>
        <v/>
      </c>
      <c r="J1278" s="16">
        <f>IF(I1278="","",SUM(C1278:E1278))</f>
        <v/>
      </c>
      <c r="K1278" s="16">
        <f>IF(I1278="","",SUM(F1278:H1278))</f>
        <v/>
      </c>
      <c r="L1278" s="14" t="n"/>
      <c r="M1278" s="17" t="n"/>
      <c r="N1278" s="18">
        <f>IF(COUNTA(A1278,C1278:H1278,L1278)=0,"",IF(NOT(ISNUMBER(A1278)),"날짜를 확인하세요",IF(A1278&gt;TODAY(),"오늘 이후 날짜예요",IF(COUNTIF($A$6:$A$1505,A1278)&gt;1,"같은 날짜가 또 있어요",IF(COUNT(C1278:H1278)&lt;COUNTA(C1278:H1278),"금액에 글자가 있어요",IF(COUNTA(C1278:H1278)=0,"금액이 비었어요",IF(COUNTIF(C1278:H1278,"&lt;0")&gt;0,"금액이 0보다 작아요",IF(AND(L1278&lt;&gt;"",OR(NOT(ISNUMBER(L1278)),L1278&lt;0,L1278&lt;&gt;INT(N(L1278)))),"손님 수를 확인하세요",""))))))))</f>
        <v/>
      </c>
      <c r="P1278">
        <f>IF(I1278="","",WEEKDAY(A1278,2))</f>
        <v/>
      </c>
      <c r="Q1278" s="19">
        <f>IF(I1278="","",A1278-WEEKDAY(A1278,3))</f>
        <v/>
      </c>
    </row>
    <row r="1279">
      <c r="A1279" s="12" t="n"/>
      <c r="B1279" s="13">
        <f>IF(ISNUMBER(A1279),CHOOSE(WEEKDAY(A1279),"일","월","화","수","목","금","토"),"")</f>
        <v/>
      </c>
      <c r="C1279" s="14" t="n"/>
      <c r="D1279" s="14" t="n"/>
      <c r="E1279" s="14" t="n"/>
      <c r="F1279" s="14" t="n"/>
      <c r="G1279" s="14" t="n"/>
      <c r="H1279" s="14" t="n"/>
      <c r="I1279" s="15">
        <f>IF(OR(A1279="",NOT(N1279="")),"",SUM(C1279:H1279))</f>
        <v/>
      </c>
      <c r="J1279" s="16">
        <f>IF(I1279="","",SUM(C1279:E1279))</f>
        <v/>
      </c>
      <c r="K1279" s="16">
        <f>IF(I1279="","",SUM(F1279:H1279))</f>
        <v/>
      </c>
      <c r="L1279" s="14" t="n"/>
      <c r="M1279" s="17" t="n"/>
      <c r="N1279" s="18">
        <f>IF(COUNTA(A1279,C1279:H1279,L1279)=0,"",IF(NOT(ISNUMBER(A1279)),"날짜를 확인하세요",IF(A1279&gt;TODAY(),"오늘 이후 날짜예요",IF(COUNTIF($A$6:$A$1505,A1279)&gt;1,"같은 날짜가 또 있어요",IF(COUNT(C1279:H1279)&lt;COUNTA(C1279:H1279),"금액에 글자가 있어요",IF(COUNTA(C1279:H1279)=0,"금액이 비었어요",IF(COUNTIF(C1279:H1279,"&lt;0")&gt;0,"금액이 0보다 작아요",IF(AND(L1279&lt;&gt;"",OR(NOT(ISNUMBER(L1279)),L1279&lt;0,L1279&lt;&gt;INT(N(L1279)))),"손님 수를 확인하세요",""))))))))</f>
        <v/>
      </c>
      <c r="P1279">
        <f>IF(I1279="","",WEEKDAY(A1279,2))</f>
        <v/>
      </c>
      <c r="Q1279" s="19">
        <f>IF(I1279="","",A1279-WEEKDAY(A1279,3))</f>
        <v/>
      </c>
    </row>
    <row r="1280">
      <c r="A1280" s="12" t="n"/>
      <c r="B1280" s="13">
        <f>IF(ISNUMBER(A1280),CHOOSE(WEEKDAY(A1280),"일","월","화","수","목","금","토"),"")</f>
        <v/>
      </c>
      <c r="C1280" s="14" t="n"/>
      <c r="D1280" s="14" t="n"/>
      <c r="E1280" s="14" t="n"/>
      <c r="F1280" s="14" t="n"/>
      <c r="G1280" s="14" t="n"/>
      <c r="H1280" s="14" t="n"/>
      <c r="I1280" s="15">
        <f>IF(OR(A1280="",NOT(N1280="")),"",SUM(C1280:H1280))</f>
        <v/>
      </c>
      <c r="J1280" s="16">
        <f>IF(I1280="","",SUM(C1280:E1280))</f>
        <v/>
      </c>
      <c r="K1280" s="16">
        <f>IF(I1280="","",SUM(F1280:H1280))</f>
        <v/>
      </c>
      <c r="L1280" s="14" t="n"/>
      <c r="M1280" s="17" t="n"/>
      <c r="N1280" s="18">
        <f>IF(COUNTA(A1280,C1280:H1280,L1280)=0,"",IF(NOT(ISNUMBER(A1280)),"날짜를 확인하세요",IF(A1280&gt;TODAY(),"오늘 이후 날짜예요",IF(COUNTIF($A$6:$A$1505,A1280)&gt;1,"같은 날짜가 또 있어요",IF(COUNT(C1280:H1280)&lt;COUNTA(C1280:H1280),"금액에 글자가 있어요",IF(COUNTA(C1280:H1280)=0,"금액이 비었어요",IF(COUNTIF(C1280:H1280,"&lt;0")&gt;0,"금액이 0보다 작아요",IF(AND(L1280&lt;&gt;"",OR(NOT(ISNUMBER(L1280)),L1280&lt;0,L1280&lt;&gt;INT(N(L1280)))),"손님 수를 확인하세요",""))))))))</f>
        <v/>
      </c>
      <c r="P1280">
        <f>IF(I1280="","",WEEKDAY(A1280,2))</f>
        <v/>
      </c>
      <c r="Q1280" s="19">
        <f>IF(I1280="","",A1280-WEEKDAY(A1280,3))</f>
        <v/>
      </c>
    </row>
    <row r="1281">
      <c r="A1281" s="12" t="n"/>
      <c r="B1281" s="13">
        <f>IF(ISNUMBER(A1281),CHOOSE(WEEKDAY(A1281),"일","월","화","수","목","금","토"),"")</f>
        <v/>
      </c>
      <c r="C1281" s="14" t="n"/>
      <c r="D1281" s="14" t="n"/>
      <c r="E1281" s="14" t="n"/>
      <c r="F1281" s="14" t="n"/>
      <c r="G1281" s="14" t="n"/>
      <c r="H1281" s="14" t="n"/>
      <c r="I1281" s="15">
        <f>IF(OR(A1281="",NOT(N1281="")),"",SUM(C1281:H1281))</f>
        <v/>
      </c>
      <c r="J1281" s="16">
        <f>IF(I1281="","",SUM(C1281:E1281))</f>
        <v/>
      </c>
      <c r="K1281" s="16">
        <f>IF(I1281="","",SUM(F1281:H1281))</f>
        <v/>
      </c>
      <c r="L1281" s="14" t="n"/>
      <c r="M1281" s="17" t="n"/>
      <c r="N1281" s="18">
        <f>IF(COUNTA(A1281,C1281:H1281,L1281)=0,"",IF(NOT(ISNUMBER(A1281)),"날짜를 확인하세요",IF(A1281&gt;TODAY(),"오늘 이후 날짜예요",IF(COUNTIF($A$6:$A$1505,A1281)&gt;1,"같은 날짜가 또 있어요",IF(COUNT(C1281:H1281)&lt;COUNTA(C1281:H1281),"금액에 글자가 있어요",IF(COUNTA(C1281:H1281)=0,"금액이 비었어요",IF(COUNTIF(C1281:H1281,"&lt;0")&gt;0,"금액이 0보다 작아요",IF(AND(L1281&lt;&gt;"",OR(NOT(ISNUMBER(L1281)),L1281&lt;0,L1281&lt;&gt;INT(N(L1281)))),"손님 수를 확인하세요",""))))))))</f>
        <v/>
      </c>
      <c r="P1281">
        <f>IF(I1281="","",WEEKDAY(A1281,2))</f>
        <v/>
      </c>
      <c r="Q1281" s="19">
        <f>IF(I1281="","",A1281-WEEKDAY(A1281,3))</f>
        <v/>
      </c>
    </row>
    <row r="1282">
      <c r="A1282" s="12" t="n"/>
      <c r="B1282" s="13">
        <f>IF(ISNUMBER(A1282),CHOOSE(WEEKDAY(A1282),"일","월","화","수","목","금","토"),"")</f>
        <v/>
      </c>
      <c r="C1282" s="14" t="n"/>
      <c r="D1282" s="14" t="n"/>
      <c r="E1282" s="14" t="n"/>
      <c r="F1282" s="14" t="n"/>
      <c r="G1282" s="14" t="n"/>
      <c r="H1282" s="14" t="n"/>
      <c r="I1282" s="15">
        <f>IF(OR(A1282="",NOT(N1282="")),"",SUM(C1282:H1282))</f>
        <v/>
      </c>
      <c r="J1282" s="16">
        <f>IF(I1282="","",SUM(C1282:E1282))</f>
        <v/>
      </c>
      <c r="K1282" s="16">
        <f>IF(I1282="","",SUM(F1282:H1282))</f>
        <v/>
      </c>
      <c r="L1282" s="14" t="n"/>
      <c r="M1282" s="17" t="n"/>
      <c r="N1282" s="18">
        <f>IF(COUNTA(A1282,C1282:H1282,L1282)=0,"",IF(NOT(ISNUMBER(A1282)),"날짜를 확인하세요",IF(A1282&gt;TODAY(),"오늘 이후 날짜예요",IF(COUNTIF($A$6:$A$1505,A1282)&gt;1,"같은 날짜가 또 있어요",IF(COUNT(C1282:H1282)&lt;COUNTA(C1282:H1282),"금액에 글자가 있어요",IF(COUNTA(C1282:H1282)=0,"금액이 비었어요",IF(COUNTIF(C1282:H1282,"&lt;0")&gt;0,"금액이 0보다 작아요",IF(AND(L1282&lt;&gt;"",OR(NOT(ISNUMBER(L1282)),L1282&lt;0,L1282&lt;&gt;INT(N(L1282)))),"손님 수를 확인하세요",""))))))))</f>
        <v/>
      </c>
      <c r="P1282">
        <f>IF(I1282="","",WEEKDAY(A1282,2))</f>
        <v/>
      </c>
      <c r="Q1282" s="19">
        <f>IF(I1282="","",A1282-WEEKDAY(A1282,3))</f>
        <v/>
      </c>
    </row>
    <row r="1283">
      <c r="A1283" s="12" t="n"/>
      <c r="B1283" s="13">
        <f>IF(ISNUMBER(A1283),CHOOSE(WEEKDAY(A1283),"일","월","화","수","목","금","토"),"")</f>
        <v/>
      </c>
      <c r="C1283" s="14" t="n"/>
      <c r="D1283" s="14" t="n"/>
      <c r="E1283" s="14" t="n"/>
      <c r="F1283" s="14" t="n"/>
      <c r="G1283" s="14" t="n"/>
      <c r="H1283" s="14" t="n"/>
      <c r="I1283" s="15">
        <f>IF(OR(A1283="",NOT(N1283="")),"",SUM(C1283:H1283))</f>
        <v/>
      </c>
      <c r="J1283" s="16">
        <f>IF(I1283="","",SUM(C1283:E1283))</f>
        <v/>
      </c>
      <c r="K1283" s="16">
        <f>IF(I1283="","",SUM(F1283:H1283))</f>
        <v/>
      </c>
      <c r="L1283" s="14" t="n"/>
      <c r="M1283" s="17" t="n"/>
      <c r="N1283" s="18">
        <f>IF(COUNTA(A1283,C1283:H1283,L1283)=0,"",IF(NOT(ISNUMBER(A1283)),"날짜를 확인하세요",IF(A1283&gt;TODAY(),"오늘 이후 날짜예요",IF(COUNTIF($A$6:$A$1505,A1283)&gt;1,"같은 날짜가 또 있어요",IF(COUNT(C1283:H1283)&lt;COUNTA(C1283:H1283),"금액에 글자가 있어요",IF(COUNTA(C1283:H1283)=0,"금액이 비었어요",IF(COUNTIF(C1283:H1283,"&lt;0")&gt;0,"금액이 0보다 작아요",IF(AND(L1283&lt;&gt;"",OR(NOT(ISNUMBER(L1283)),L1283&lt;0,L1283&lt;&gt;INT(N(L1283)))),"손님 수를 확인하세요",""))))))))</f>
        <v/>
      </c>
      <c r="P1283">
        <f>IF(I1283="","",WEEKDAY(A1283,2))</f>
        <v/>
      </c>
      <c r="Q1283" s="19">
        <f>IF(I1283="","",A1283-WEEKDAY(A1283,3))</f>
        <v/>
      </c>
    </row>
    <row r="1284">
      <c r="A1284" s="12" t="n"/>
      <c r="B1284" s="13">
        <f>IF(ISNUMBER(A1284),CHOOSE(WEEKDAY(A1284),"일","월","화","수","목","금","토"),"")</f>
        <v/>
      </c>
      <c r="C1284" s="14" t="n"/>
      <c r="D1284" s="14" t="n"/>
      <c r="E1284" s="14" t="n"/>
      <c r="F1284" s="14" t="n"/>
      <c r="G1284" s="14" t="n"/>
      <c r="H1284" s="14" t="n"/>
      <c r="I1284" s="15">
        <f>IF(OR(A1284="",NOT(N1284="")),"",SUM(C1284:H1284))</f>
        <v/>
      </c>
      <c r="J1284" s="16">
        <f>IF(I1284="","",SUM(C1284:E1284))</f>
        <v/>
      </c>
      <c r="K1284" s="16">
        <f>IF(I1284="","",SUM(F1284:H1284))</f>
        <v/>
      </c>
      <c r="L1284" s="14" t="n"/>
      <c r="M1284" s="17" t="n"/>
      <c r="N1284" s="18">
        <f>IF(COUNTA(A1284,C1284:H1284,L1284)=0,"",IF(NOT(ISNUMBER(A1284)),"날짜를 확인하세요",IF(A1284&gt;TODAY(),"오늘 이후 날짜예요",IF(COUNTIF($A$6:$A$1505,A1284)&gt;1,"같은 날짜가 또 있어요",IF(COUNT(C1284:H1284)&lt;COUNTA(C1284:H1284),"금액에 글자가 있어요",IF(COUNTA(C1284:H1284)=0,"금액이 비었어요",IF(COUNTIF(C1284:H1284,"&lt;0")&gt;0,"금액이 0보다 작아요",IF(AND(L1284&lt;&gt;"",OR(NOT(ISNUMBER(L1284)),L1284&lt;0,L1284&lt;&gt;INT(N(L1284)))),"손님 수를 확인하세요",""))))))))</f>
        <v/>
      </c>
      <c r="P1284">
        <f>IF(I1284="","",WEEKDAY(A1284,2))</f>
        <v/>
      </c>
      <c r="Q1284" s="19">
        <f>IF(I1284="","",A1284-WEEKDAY(A1284,3))</f>
        <v/>
      </c>
    </row>
    <row r="1285">
      <c r="A1285" s="12" t="n"/>
      <c r="B1285" s="13">
        <f>IF(ISNUMBER(A1285),CHOOSE(WEEKDAY(A1285),"일","월","화","수","목","금","토"),"")</f>
        <v/>
      </c>
      <c r="C1285" s="14" t="n"/>
      <c r="D1285" s="14" t="n"/>
      <c r="E1285" s="14" t="n"/>
      <c r="F1285" s="14" t="n"/>
      <c r="G1285" s="14" t="n"/>
      <c r="H1285" s="14" t="n"/>
      <c r="I1285" s="15">
        <f>IF(OR(A1285="",NOT(N1285="")),"",SUM(C1285:H1285))</f>
        <v/>
      </c>
      <c r="J1285" s="16">
        <f>IF(I1285="","",SUM(C1285:E1285))</f>
        <v/>
      </c>
      <c r="K1285" s="16">
        <f>IF(I1285="","",SUM(F1285:H1285))</f>
        <v/>
      </c>
      <c r="L1285" s="14" t="n"/>
      <c r="M1285" s="17" t="n"/>
      <c r="N1285" s="18">
        <f>IF(COUNTA(A1285,C1285:H1285,L1285)=0,"",IF(NOT(ISNUMBER(A1285)),"날짜를 확인하세요",IF(A1285&gt;TODAY(),"오늘 이후 날짜예요",IF(COUNTIF($A$6:$A$1505,A1285)&gt;1,"같은 날짜가 또 있어요",IF(COUNT(C1285:H1285)&lt;COUNTA(C1285:H1285),"금액에 글자가 있어요",IF(COUNTA(C1285:H1285)=0,"금액이 비었어요",IF(COUNTIF(C1285:H1285,"&lt;0")&gt;0,"금액이 0보다 작아요",IF(AND(L1285&lt;&gt;"",OR(NOT(ISNUMBER(L1285)),L1285&lt;0,L1285&lt;&gt;INT(N(L1285)))),"손님 수를 확인하세요",""))))))))</f>
        <v/>
      </c>
      <c r="P1285">
        <f>IF(I1285="","",WEEKDAY(A1285,2))</f>
        <v/>
      </c>
      <c r="Q1285" s="19">
        <f>IF(I1285="","",A1285-WEEKDAY(A1285,3))</f>
        <v/>
      </c>
    </row>
    <row r="1286">
      <c r="A1286" s="12" t="n"/>
      <c r="B1286" s="13">
        <f>IF(ISNUMBER(A1286),CHOOSE(WEEKDAY(A1286),"일","월","화","수","목","금","토"),"")</f>
        <v/>
      </c>
      <c r="C1286" s="14" t="n"/>
      <c r="D1286" s="14" t="n"/>
      <c r="E1286" s="14" t="n"/>
      <c r="F1286" s="14" t="n"/>
      <c r="G1286" s="14" t="n"/>
      <c r="H1286" s="14" t="n"/>
      <c r="I1286" s="15">
        <f>IF(OR(A1286="",NOT(N1286="")),"",SUM(C1286:H1286))</f>
        <v/>
      </c>
      <c r="J1286" s="16">
        <f>IF(I1286="","",SUM(C1286:E1286))</f>
        <v/>
      </c>
      <c r="K1286" s="16">
        <f>IF(I1286="","",SUM(F1286:H1286))</f>
        <v/>
      </c>
      <c r="L1286" s="14" t="n"/>
      <c r="M1286" s="17" t="n"/>
      <c r="N1286" s="18">
        <f>IF(COUNTA(A1286,C1286:H1286,L1286)=0,"",IF(NOT(ISNUMBER(A1286)),"날짜를 확인하세요",IF(A1286&gt;TODAY(),"오늘 이후 날짜예요",IF(COUNTIF($A$6:$A$1505,A1286)&gt;1,"같은 날짜가 또 있어요",IF(COUNT(C1286:H1286)&lt;COUNTA(C1286:H1286),"금액에 글자가 있어요",IF(COUNTA(C1286:H1286)=0,"금액이 비었어요",IF(COUNTIF(C1286:H1286,"&lt;0")&gt;0,"금액이 0보다 작아요",IF(AND(L1286&lt;&gt;"",OR(NOT(ISNUMBER(L1286)),L1286&lt;0,L1286&lt;&gt;INT(N(L1286)))),"손님 수를 확인하세요",""))))))))</f>
        <v/>
      </c>
      <c r="P1286">
        <f>IF(I1286="","",WEEKDAY(A1286,2))</f>
        <v/>
      </c>
      <c r="Q1286" s="19">
        <f>IF(I1286="","",A1286-WEEKDAY(A1286,3))</f>
        <v/>
      </c>
    </row>
    <row r="1287">
      <c r="A1287" s="12" t="n"/>
      <c r="B1287" s="13">
        <f>IF(ISNUMBER(A1287),CHOOSE(WEEKDAY(A1287),"일","월","화","수","목","금","토"),"")</f>
        <v/>
      </c>
      <c r="C1287" s="14" t="n"/>
      <c r="D1287" s="14" t="n"/>
      <c r="E1287" s="14" t="n"/>
      <c r="F1287" s="14" t="n"/>
      <c r="G1287" s="14" t="n"/>
      <c r="H1287" s="14" t="n"/>
      <c r="I1287" s="15">
        <f>IF(OR(A1287="",NOT(N1287="")),"",SUM(C1287:H1287))</f>
        <v/>
      </c>
      <c r="J1287" s="16">
        <f>IF(I1287="","",SUM(C1287:E1287))</f>
        <v/>
      </c>
      <c r="K1287" s="16">
        <f>IF(I1287="","",SUM(F1287:H1287))</f>
        <v/>
      </c>
      <c r="L1287" s="14" t="n"/>
      <c r="M1287" s="17" t="n"/>
      <c r="N1287" s="18">
        <f>IF(COUNTA(A1287,C1287:H1287,L1287)=0,"",IF(NOT(ISNUMBER(A1287)),"날짜를 확인하세요",IF(A1287&gt;TODAY(),"오늘 이후 날짜예요",IF(COUNTIF($A$6:$A$1505,A1287)&gt;1,"같은 날짜가 또 있어요",IF(COUNT(C1287:H1287)&lt;COUNTA(C1287:H1287),"금액에 글자가 있어요",IF(COUNTA(C1287:H1287)=0,"금액이 비었어요",IF(COUNTIF(C1287:H1287,"&lt;0")&gt;0,"금액이 0보다 작아요",IF(AND(L1287&lt;&gt;"",OR(NOT(ISNUMBER(L1287)),L1287&lt;0,L1287&lt;&gt;INT(N(L1287)))),"손님 수를 확인하세요",""))))))))</f>
        <v/>
      </c>
      <c r="P1287">
        <f>IF(I1287="","",WEEKDAY(A1287,2))</f>
        <v/>
      </c>
      <c r="Q1287" s="19">
        <f>IF(I1287="","",A1287-WEEKDAY(A1287,3))</f>
        <v/>
      </c>
    </row>
    <row r="1288">
      <c r="A1288" s="12" t="n"/>
      <c r="B1288" s="13">
        <f>IF(ISNUMBER(A1288),CHOOSE(WEEKDAY(A1288),"일","월","화","수","목","금","토"),"")</f>
        <v/>
      </c>
      <c r="C1288" s="14" t="n"/>
      <c r="D1288" s="14" t="n"/>
      <c r="E1288" s="14" t="n"/>
      <c r="F1288" s="14" t="n"/>
      <c r="G1288" s="14" t="n"/>
      <c r="H1288" s="14" t="n"/>
      <c r="I1288" s="15">
        <f>IF(OR(A1288="",NOT(N1288="")),"",SUM(C1288:H1288))</f>
        <v/>
      </c>
      <c r="J1288" s="16">
        <f>IF(I1288="","",SUM(C1288:E1288))</f>
        <v/>
      </c>
      <c r="K1288" s="16">
        <f>IF(I1288="","",SUM(F1288:H1288))</f>
        <v/>
      </c>
      <c r="L1288" s="14" t="n"/>
      <c r="M1288" s="17" t="n"/>
      <c r="N1288" s="18">
        <f>IF(COUNTA(A1288,C1288:H1288,L1288)=0,"",IF(NOT(ISNUMBER(A1288)),"날짜를 확인하세요",IF(A1288&gt;TODAY(),"오늘 이후 날짜예요",IF(COUNTIF($A$6:$A$1505,A1288)&gt;1,"같은 날짜가 또 있어요",IF(COUNT(C1288:H1288)&lt;COUNTA(C1288:H1288),"금액에 글자가 있어요",IF(COUNTA(C1288:H1288)=0,"금액이 비었어요",IF(COUNTIF(C1288:H1288,"&lt;0")&gt;0,"금액이 0보다 작아요",IF(AND(L1288&lt;&gt;"",OR(NOT(ISNUMBER(L1288)),L1288&lt;0,L1288&lt;&gt;INT(N(L1288)))),"손님 수를 확인하세요",""))))))))</f>
        <v/>
      </c>
      <c r="P1288">
        <f>IF(I1288="","",WEEKDAY(A1288,2))</f>
        <v/>
      </c>
      <c r="Q1288" s="19">
        <f>IF(I1288="","",A1288-WEEKDAY(A1288,3))</f>
        <v/>
      </c>
    </row>
    <row r="1289">
      <c r="A1289" s="12" t="n"/>
      <c r="B1289" s="13">
        <f>IF(ISNUMBER(A1289),CHOOSE(WEEKDAY(A1289),"일","월","화","수","목","금","토"),"")</f>
        <v/>
      </c>
      <c r="C1289" s="14" t="n"/>
      <c r="D1289" s="14" t="n"/>
      <c r="E1289" s="14" t="n"/>
      <c r="F1289" s="14" t="n"/>
      <c r="G1289" s="14" t="n"/>
      <c r="H1289" s="14" t="n"/>
      <c r="I1289" s="15">
        <f>IF(OR(A1289="",NOT(N1289="")),"",SUM(C1289:H1289))</f>
        <v/>
      </c>
      <c r="J1289" s="16">
        <f>IF(I1289="","",SUM(C1289:E1289))</f>
        <v/>
      </c>
      <c r="K1289" s="16">
        <f>IF(I1289="","",SUM(F1289:H1289))</f>
        <v/>
      </c>
      <c r="L1289" s="14" t="n"/>
      <c r="M1289" s="17" t="n"/>
      <c r="N1289" s="18">
        <f>IF(COUNTA(A1289,C1289:H1289,L1289)=0,"",IF(NOT(ISNUMBER(A1289)),"날짜를 확인하세요",IF(A1289&gt;TODAY(),"오늘 이후 날짜예요",IF(COUNTIF($A$6:$A$1505,A1289)&gt;1,"같은 날짜가 또 있어요",IF(COUNT(C1289:H1289)&lt;COUNTA(C1289:H1289),"금액에 글자가 있어요",IF(COUNTA(C1289:H1289)=0,"금액이 비었어요",IF(COUNTIF(C1289:H1289,"&lt;0")&gt;0,"금액이 0보다 작아요",IF(AND(L1289&lt;&gt;"",OR(NOT(ISNUMBER(L1289)),L1289&lt;0,L1289&lt;&gt;INT(N(L1289)))),"손님 수를 확인하세요",""))))))))</f>
        <v/>
      </c>
      <c r="P1289">
        <f>IF(I1289="","",WEEKDAY(A1289,2))</f>
        <v/>
      </c>
      <c r="Q1289" s="19">
        <f>IF(I1289="","",A1289-WEEKDAY(A1289,3))</f>
        <v/>
      </c>
    </row>
    <row r="1290">
      <c r="A1290" s="12" t="n"/>
      <c r="B1290" s="13">
        <f>IF(ISNUMBER(A1290),CHOOSE(WEEKDAY(A1290),"일","월","화","수","목","금","토"),"")</f>
        <v/>
      </c>
      <c r="C1290" s="14" t="n"/>
      <c r="D1290" s="14" t="n"/>
      <c r="E1290" s="14" t="n"/>
      <c r="F1290" s="14" t="n"/>
      <c r="G1290" s="14" t="n"/>
      <c r="H1290" s="14" t="n"/>
      <c r="I1290" s="15">
        <f>IF(OR(A1290="",NOT(N1290="")),"",SUM(C1290:H1290))</f>
        <v/>
      </c>
      <c r="J1290" s="16">
        <f>IF(I1290="","",SUM(C1290:E1290))</f>
        <v/>
      </c>
      <c r="K1290" s="16">
        <f>IF(I1290="","",SUM(F1290:H1290))</f>
        <v/>
      </c>
      <c r="L1290" s="14" t="n"/>
      <c r="M1290" s="17" t="n"/>
      <c r="N1290" s="18">
        <f>IF(COUNTA(A1290,C1290:H1290,L1290)=0,"",IF(NOT(ISNUMBER(A1290)),"날짜를 확인하세요",IF(A1290&gt;TODAY(),"오늘 이후 날짜예요",IF(COUNTIF($A$6:$A$1505,A1290)&gt;1,"같은 날짜가 또 있어요",IF(COUNT(C1290:H1290)&lt;COUNTA(C1290:H1290),"금액에 글자가 있어요",IF(COUNTA(C1290:H1290)=0,"금액이 비었어요",IF(COUNTIF(C1290:H1290,"&lt;0")&gt;0,"금액이 0보다 작아요",IF(AND(L1290&lt;&gt;"",OR(NOT(ISNUMBER(L1290)),L1290&lt;0,L1290&lt;&gt;INT(N(L1290)))),"손님 수를 확인하세요",""))))))))</f>
        <v/>
      </c>
      <c r="P1290">
        <f>IF(I1290="","",WEEKDAY(A1290,2))</f>
        <v/>
      </c>
      <c r="Q1290" s="19">
        <f>IF(I1290="","",A1290-WEEKDAY(A1290,3))</f>
        <v/>
      </c>
    </row>
    <row r="1291">
      <c r="A1291" s="12" t="n"/>
      <c r="B1291" s="13">
        <f>IF(ISNUMBER(A1291),CHOOSE(WEEKDAY(A1291),"일","월","화","수","목","금","토"),"")</f>
        <v/>
      </c>
      <c r="C1291" s="14" t="n"/>
      <c r="D1291" s="14" t="n"/>
      <c r="E1291" s="14" t="n"/>
      <c r="F1291" s="14" t="n"/>
      <c r="G1291" s="14" t="n"/>
      <c r="H1291" s="14" t="n"/>
      <c r="I1291" s="15">
        <f>IF(OR(A1291="",NOT(N1291="")),"",SUM(C1291:H1291))</f>
        <v/>
      </c>
      <c r="J1291" s="16">
        <f>IF(I1291="","",SUM(C1291:E1291))</f>
        <v/>
      </c>
      <c r="K1291" s="16">
        <f>IF(I1291="","",SUM(F1291:H1291))</f>
        <v/>
      </c>
      <c r="L1291" s="14" t="n"/>
      <c r="M1291" s="17" t="n"/>
      <c r="N1291" s="18">
        <f>IF(COUNTA(A1291,C1291:H1291,L1291)=0,"",IF(NOT(ISNUMBER(A1291)),"날짜를 확인하세요",IF(A1291&gt;TODAY(),"오늘 이후 날짜예요",IF(COUNTIF($A$6:$A$1505,A1291)&gt;1,"같은 날짜가 또 있어요",IF(COUNT(C1291:H1291)&lt;COUNTA(C1291:H1291),"금액에 글자가 있어요",IF(COUNTA(C1291:H1291)=0,"금액이 비었어요",IF(COUNTIF(C1291:H1291,"&lt;0")&gt;0,"금액이 0보다 작아요",IF(AND(L1291&lt;&gt;"",OR(NOT(ISNUMBER(L1291)),L1291&lt;0,L1291&lt;&gt;INT(N(L1291)))),"손님 수를 확인하세요",""))))))))</f>
        <v/>
      </c>
      <c r="P1291">
        <f>IF(I1291="","",WEEKDAY(A1291,2))</f>
        <v/>
      </c>
      <c r="Q1291" s="19">
        <f>IF(I1291="","",A1291-WEEKDAY(A1291,3))</f>
        <v/>
      </c>
    </row>
    <row r="1292">
      <c r="A1292" s="12" t="n"/>
      <c r="B1292" s="13">
        <f>IF(ISNUMBER(A1292),CHOOSE(WEEKDAY(A1292),"일","월","화","수","목","금","토"),"")</f>
        <v/>
      </c>
      <c r="C1292" s="14" t="n"/>
      <c r="D1292" s="14" t="n"/>
      <c r="E1292" s="14" t="n"/>
      <c r="F1292" s="14" t="n"/>
      <c r="G1292" s="14" t="n"/>
      <c r="H1292" s="14" t="n"/>
      <c r="I1292" s="15">
        <f>IF(OR(A1292="",NOT(N1292="")),"",SUM(C1292:H1292))</f>
        <v/>
      </c>
      <c r="J1292" s="16">
        <f>IF(I1292="","",SUM(C1292:E1292))</f>
        <v/>
      </c>
      <c r="K1292" s="16">
        <f>IF(I1292="","",SUM(F1292:H1292))</f>
        <v/>
      </c>
      <c r="L1292" s="14" t="n"/>
      <c r="M1292" s="17" t="n"/>
      <c r="N1292" s="18">
        <f>IF(COUNTA(A1292,C1292:H1292,L1292)=0,"",IF(NOT(ISNUMBER(A1292)),"날짜를 확인하세요",IF(A1292&gt;TODAY(),"오늘 이후 날짜예요",IF(COUNTIF($A$6:$A$1505,A1292)&gt;1,"같은 날짜가 또 있어요",IF(COUNT(C1292:H1292)&lt;COUNTA(C1292:H1292),"금액에 글자가 있어요",IF(COUNTA(C1292:H1292)=0,"금액이 비었어요",IF(COUNTIF(C1292:H1292,"&lt;0")&gt;0,"금액이 0보다 작아요",IF(AND(L1292&lt;&gt;"",OR(NOT(ISNUMBER(L1292)),L1292&lt;0,L1292&lt;&gt;INT(N(L1292)))),"손님 수를 확인하세요",""))))))))</f>
        <v/>
      </c>
      <c r="P1292">
        <f>IF(I1292="","",WEEKDAY(A1292,2))</f>
        <v/>
      </c>
      <c r="Q1292" s="19">
        <f>IF(I1292="","",A1292-WEEKDAY(A1292,3))</f>
        <v/>
      </c>
    </row>
    <row r="1293">
      <c r="A1293" s="12" t="n"/>
      <c r="B1293" s="13">
        <f>IF(ISNUMBER(A1293),CHOOSE(WEEKDAY(A1293),"일","월","화","수","목","금","토"),"")</f>
        <v/>
      </c>
      <c r="C1293" s="14" t="n"/>
      <c r="D1293" s="14" t="n"/>
      <c r="E1293" s="14" t="n"/>
      <c r="F1293" s="14" t="n"/>
      <c r="G1293" s="14" t="n"/>
      <c r="H1293" s="14" t="n"/>
      <c r="I1293" s="15">
        <f>IF(OR(A1293="",NOT(N1293="")),"",SUM(C1293:H1293))</f>
        <v/>
      </c>
      <c r="J1293" s="16">
        <f>IF(I1293="","",SUM(C1293:E1293))</f>
        <v/>
      </c>
      <c r="K1293" s="16">
        <f>IF(I1293="","",SUM(F1293:H1293))</f>
        <v/>
      </c>
      <c r="L1293" s="14" t="n"/>
      <c r="M1293" s="17" t="n"/>
      <c r="N1293" s="18">
        <f>IF(COUNTA(A1293,C1293:H1293,L1293)=0,"",IF(NOT(ISNUMBER(A1293)),"날짜를 확인하세요",IF(A1293&gt;TODAY(),"오늘 이후 날짜예요",IF(COUNTIF($A$6:$A$1505,A1293)&gt;1,"같은 날짜가 또 있어요",IF(COUNT(C1293:H1293)&lt;COUNTA(C1293:H1293),"금액에 글자가 있어요",IF(COUNTA(C1293:H1293)=0,"금액이 비었어요",IF(COUNTIF(C1293:H1293,"&lt;0")&gt;0,"금액이 0보다 작아요",IF(AND(L1293&lt;&gt;"",OR(NOT(ISNUMBER(L1293)),L1293&lt;0,L1293&lt;&gt;INT(N(L1293)))),"손님 수를 확인하세요",""))))))))</f>
        <v/>
      </c>
      <c r="P1293">
        <f>IF(I1293="","",WEEKDAY(A1293,2))</f>
        <v/>
      </c>
      <c r="Q1293" s="19">
        <f>IF(I1293="","",A1293-WEEKDAY(A1293,3))</f>
        <v/>
      </c>
    </row>
    <row r="1294">
      <c r="A1294" s="12" t="n"/>
      <c r="B1294" s="13">
        <f>IF(ISNUMBER(A1294),CHOOSE(WEEKDAY(A1294),"일","월","화","수","목","금","토"),"")</f>
        <v/>
      </c>
      <c r="C1294" s="14" t="n"/>
      <c r="D1294" s="14" t="n"/>
      <c r="E1294" s="14" t="n"/>
      <c r="F1294" s="14" t="n"/>
      <c r="G1294" s="14" t="n"/>
      <c r="H1294" s="14" t="n"/>
      <c r="I1294" s="15">
        <f>IF(OR(A1294="",NOT(N1294="")),"",SUM(C1294:H1294))</f>
        <v/>
      </c>
      <c r="J1294" s="16">
        <f>IF(I1294="","",SUM(C1294:E1294))</f>
        <v/>
      </c>
      <c r="K1294" s="16">
        <f>IF(I1294="","",SUM(F1294:H1294))</f>
        <v/>
      </c>
      <c r="L1294" s="14" t="n"/>
      <c r="M1294" s="17" t="n"/>
      <c r="N1294" s="18">
        <f>IF(COUNTA(A1294,C1294:H1294,L1294)=0,"",IF(NOT(ISNUMBER(A1294)),"날짜를 확인하세요",IF(A1294&gt;TODAY(),"오늘 이후 날짜예요",IF(COUNTIF($A$6:$A$1505,A1294)&gt;1,"같은 날짜가 또 있어요",IF(COUNT(C1294:H1294)&lt;COUNTA(C1294:H1294),"금액에 글자가 있어요",IF(COUNTA(C1294:H1294)=0,"금액이 비었어요",IF(COUNTIF(C1294:H1294,"&lt;0")&gt;0,"금액이 0보다 작아요",IF(AND(L1294&lt;&gt;"",OR(NOT(ISNUMBER(L1294)),L1294&lt;0,L1294&lt;&gt;INT(N(L1294)))),"손님 수를 확인하세요",""))))))))</f>
        <v/>
      </c>
      <c r="P1294">
        <f>IF(I1294="","",WEEKDAY(A1294,2))</f>
        <v/>
      </c>
      <c r="Q1294" s="19">
        <f>IF(I1294="","",A1294-WEEKDAY(A1294,3))</f>
        <v/>
      </c>
    </row>
    <row r="1295">
      <c r="A1295" s="12" t="n"/>
      <c r="B1295" s="13">
        <f>IF(ISNUMBER(A1295),CHOOSE(WEEKDAY(A1295),"일","월","화","수","목","금","토"),"")</f>
        <v/>
      </c>
      <c r="C1295" s="14" t="n"/>
      <c r="D1295" s="14" t="n"/>
      <c r="E1295" s="14" t="n"/>
      <c r="F1295" s="14" t="n"/>
      <c r="G1295" s="14" t="n"/>
      <c r="H1295" s="14" t="n"/>
      <c r="I1295" s="15">
        <f>IF(OR(A1295="",NOT(N1295="")),"",SUM(C1295:H1295))</f>
        <v/>
      </c>
      <c r="J1295" s="16">
        <f>IF(I1295="","",SUM(C1295:E1295))</f>
        <v/>
      </c>
      <c r="K1295" s="16">
        <f>IF(I1295="","",SUM(F1295:H1295))</f>
        <v/>
      </c>
      <c r="L1295" s="14" t="n"/>
      <c r="M1295" s="17" t="n"/>
      <c r="N1295" s="18">
        <f>IF(COUNTA(A1295,C1295:H1295,L1295)=0,"",IF(NOT(ISNUMBER(A1295)),"날짜를 확인하세요",IF(A1295&gt;TODAY(),"오늘 이후 날짜예요",IF(COUNTIF($A$6:$A$1505,A1295)&gt;1,"같은 날짜가 또 있어요",IF(COUNT(C1295:H1295)&lt;COUNTA(C1295:H1295),"금액에 글자가 있어요",IF(COUNTA(C1295:H1295)=0,"금액이 비었어요",IF(COUNTIF(C1295:H1295,"&lt;0")&gt;0,"금액이 0보다 작아요",IF(AND(L1295&lt;&gt;"",OR(NOT(ISNUMBER(L1295)),L1295&lt;0,L1295&lt;&gt;INT(N(L1295)))),"손님 수를 확인하세요",""))))))))</f>
        <v/>
      </c>
      <c r="P1295">
        <f>IF(I1295="","",WEEKDAY(A1295,2))</f>
        <v/>
      </c>
      <c r="Q1295" s="19">
        <f>IF(I1295="","",A1295-WEEKDAY(A1295,3))</f>
        <v/>
      </c>
    </row>
    <row r="1296">
      <c r="A1296" s="12" t="n"/>
      <c r="B1296" s="13">
        <f>IF(ISNUMBER(A1296),CHOOSE(WEEKDAY(A1296),"일","월","화","수","목","금","토"),"")</f>
        <v/>
      </c>
      <c r="C1296" s="14" t="n"/>
      <c r="D1296" s="14" t="n"/>
      <c r="E1296" s="14" t="n"/>
      <c r="F1296" s="14" t="n"/>
      <c r="G1296" s="14" t="n"/>
      <c r="H1296" s="14" t="n"/>
      <c r="I1296" s="15">
        <f>IF(OR(A1296="",NOT(N1296="")),"",SUM(C1296:H1296))</f>
        <v/>
      </c>
      <c r="J1296" s="16">
        <f>IF(I1296="","",SUM(C1296:E1296))</f>
        <v/>
      </c>
      <c r="K1296" s="16">
        <f>IF(I1296="","",SUM(F1296:H1296))</f>
        <v/>
      </c>
      <c r="L1296" s="14" t="n"/>
      <c r="M1296" s="17" t="n"/>
      <c r="N1296" s="18">
        <f>IF(COUNTA(A1296,C1296:H1296,L1296)=0,"",IF(NOT(ISNUMBER(A1296)),"날짜를 확인하세요",IF(A1296&gt;TODAY(),"오늘 이후 날짜예요",IF(COUNTIF($A$6:$A$1505,A1296)&gt;1,"같은 날짜가 또 있어요",IF(COUNT(C1296:H1296)&lt;COUNTA(C1296:H1296),"금액에 글자가 있어요",IF(COUNTA(C1296:H1296)=0,"금액이 비었어요",IF(COUNTIF(C1296:H1296,"&lt;0")&gt;0,"금액이 0보다 작아요",IF(AND(L1296&lt;&gt;"",OR(NOT(ISNUMBER(L1296)),L1296&lt;0,L1296&lt;&gt;INT(N(L1296)))),"손님 수를 확인하세요",""))))))))</f>
        <v/>
      </c>
      <c r="P1296">
        <f>IF(I1296="","",WEEKDAY(A1296,2))</f>
        <v/>
      </c>
      <c r="Q1296" s="19">
        <f>IF(I1296="","",A1296-WEEKDAY(A1296,3))</f>
        <v/>
      </c>
    </row>
    <row r="1297">
      <c r="A1297" s="12" t="n"/>
      <c r="B1297" s="13">
        <f>IF(ISNUMBER(A1297),CHOOSE(WEEKDAY(A1297),"일","월","화","수","목","금","토"),"")</f>
        <v/>
      </c>
      <c r="C1297" s="14" t="n"/>
      <c r="D1297" s="14" t="n"/>
      <c r="E1297" s="14" t="n"/>
      <c r="F1297" s="14" t="n"/>
      <c r="G1297" s="14" t="n"/>
      <c r="H1297" s="14" t="n"/>
      <c r="I1297" s="15">
        <f>IF(OR(A1297="",NOT(N1297="")),"",SUM(C1297:H1297))</f>
        <v/>
      </c>
      <c r="J1297" s="16">
        <f>IF(I1297="","",SUM(C1297:E1297))</f>
        <v/>
      </c>
      <c r="K1297" s="16">
        <f>IF(I1297="","",SUM(F1297:H1297))</f>
        <v/>
      </c>
      <c r="L1297" s="14" t="n"/>
      <c r="M1297" s="17" t="n"/>
      <c r="N1297" s="18">
        <f>IF(COUNTA(A1297,C1297:H1297,L1297)=0,"",IF(NOT(ISNUMBER(A1297)),"날짜를 확인하세요",IF(A1297&gt;TODAY(),"오늘 이후 날짜예요",IF(COUNTIF($A$6:$A$1505,A1297)&gt;1,"같은 날짜가 또 있어요",IF(COUNT(C1297:H1297)&lt;COUNTA(C1297:H1297),"금액에 글자가 있어요",IF(COUNTA(C1297:H1297)=0,"금액이 비었어요",IF(COUNTIF(C1297:H1297,"&lt;0")&gt;0,"금액이 0보다 작아요",IF(AND(L1297&lt;&gt;"",OR(NOT(ISNUMBER(L1297)),L1297&lt;0,L1297&lt;&gt;INT(N(L1297)))),"손님 수를 확인하세요",""))))))))</f>
        <v/>
      </c>
      <c r="P1297">
        <f>IF(I1297="","",WEEKDAY(A1297,2))</f>
        <v/>
      </c>
      <c r="Q1297" s="19">
        <f>IF(I1297="","",A1297-WEEKDAY(A1297,3))</f>
        <v/>
      </c>
    </row>
    <row r="1298">
      <c r="A1298" s="12" t="n"/>
      <c r="B1298" s="13">
        <f>IF(ISNUMBER(A1298),CHOOSE(WEEKDAY(A1298),"일","월","화","수","목","금","토"),"")</f>
        <v/>
      </c>
      <c r="C1298" s="14" t="n"/>
      <c r="D1298" s="14" t="n"/>
      <c r="E1298" s="14" t="n"/>
      <c r="F1298" s="14" t="n"/>
      <c r="G1298" s="14" t="n"/>
      <c r="H1298" s="14" t="n"/>
      <c r="I1298" s="15">
        <f>IF(OR(A1298="",NOT(N1298="")),"",SUM(C1298:H1298))</f>
        <v/>
      </c>
      <c r="J1298" s="16">
        <f>IF(I1298="","",SUM(C1298:E1298))</f>
        <v/>
      </c>
      <c r="K1298" s="16">
        <f>IF(I1298="","",SUM(F1298:H1298))</f>
        <v/>
      </c>
      <c r="L1298" s="14" t="n"/>
      <c r="M1298" s="17" t="n"/>
      <c r="N1298" s="18">
        <f>IF(COUNTA(A1298,C1298:H1298,L1298)=0,"",IF(NOT(ISNUMBER(A1298)),"날짜를 확인하세요",IF(A1298&gt;TODAY(),"오늘 이후 날짜예요",IF(COUNTIF($A$6:$A$1505,A1298)&gt;1,"같은 날짜가 또 있어요",IF(COUNT(C1298:H1298)&lt;COUNTA(C1298:H1298),"금액에 글자가 있어요",IF(COUNTA(C1298:H1298)=0,"금액이 비었어요",IF(COUNTIF(C1298:H1298,"&lt;0")&gt;0,"금액이 0보다 작아요",IF(AND(L1298&lt;&gt;"",OR(NOT(ISNUMBER(L1298)),L1298&lt;0,L1298&lt;&gt;INT(N(L1298)))),"손님 수를 확인하세요",""))))))))</f>
        <v/>
      </c>
      <c r="P1298">
        <f>IF(I1298="","",WEEKDAY(A1298,2))</f>
        <v/>
      </c>
      <c r="Q1298" s="19">
        <f>IF(I1298="","",A1298-WEEKDAY(A1298,3))</f>
        <v/>
      </c>
    </row>
    <row r="1299">
      <c r="A1299" s="12" t="n"/>
      <c r="B1299" s="13">
        <f>IF(ISNUMBER(A1299),CHOOSE(WEEKDAY(A1299),"일","월","화","수","목","금","토"),"")</f>
        <v/>
      </c>
      <c r="C1299" s="14" t="n"/>
      <c r="D1299" s="14" t="n"/>
      <c r="E1299" s="14" t="n"/>
      <c r="F1299" s="14" t="n"/>
      <c r="G1299" s="14" t="n"/>
      <c r="H1299" s="14" t="n"/>
      <c r="I1299" s="15">
        <f>IF(OR(A1299="",NOT(N1299="")),"",SUM(C1299:H1299))</f>
        <v/>
      </c>
      <c r="J1299" s="16">
        <f>IF(I1299="","",SUM(C1299:E1299))</f>
        <v/>
      </c>
      <c r="K1299" s="16">
        <f>IF(I1299="","",SUM(F1299:H1299))</f>
        <v/>
      </c>
      <c r="L1299" s="14" t="n"/>
      <c r="M1299" s="17" t="n"/>
      <c r="N1299" s="18">
        <f>IF(COUNTA(A1299,C1299:H1299,L1299)=0,"",IF(NOT(ISNUMBER(A1299)),"날짜를 확인하세요",IF(A1299&gt;TODAY(),"오늘 이후 날짜예요",IF(COUNTIF($A$6:$A$1505,A1299)&gt;1,"같은 날짜가 또 있어요",IF(COUNT(C1299:H1299)&lt;COUNTA(C1299:H1299),"금액에 글자가 있어요",IF(COUNTA(C1299:H1299)=0,"금액이 비었어요",IF(COUNTIF(C1299:H1299,"&lt;0")&gt;0,"금액이 0보다 작아요",IF(AND(L1299&lt;&gt;"",OR(NOT(ISNUMBER(L1299)),L1299&lt;0,L1299&lt;&gt;INT(N(L1299)))),"손님 수를 확인하세요",""))))))))</f>
        <v/>
      </c>
      <c r="P1299">
        <f>IF(I1299="","",WEEKDAY(A1299,2))</f>
        <v/>
      </c>
      <c r="Q1299" s="19">
        <f>IF(I1299="","",A1299-WEEKDAY(A1299,3))</f>
        <v/>
      </c>
    </row>
    <row r="1300">
      <c r="A1300" s="12" t="n"/>
      <c r="B1300" s="13">
        <f>IF(ISNUMBER(A1300),CHOOSE(WEEKDAY(A1300),"일","월","화","수","목","금","토"),"")</f>
        <v/>
      </c>
      <c r="C1300" s="14" t="n"/>
      <c r="D1300" s="14" t="n"/>
      <c r="E1300" s="14" t="n"/>
      <c r="F1300" s="14" t="n"/>
      <c r="G1300" s="14" t="n"/>
      <c r="H1300" s="14" t="n"/>
      <c r="I1300" s="15">
        <f>IF(OR(A1300="",NOT(N1300="")),"",SUM(C1300:H1300))</f>
        <v/>
      </c>
      <c r="J1300" s="16">
        <f>IF(I1300="","",SUM(C1300:E1300))</f>
        <v/>
      </c>
      <c r="K1300" s="16">
        <f>IF(I1300="","",SUM(F1300:H1300))</f>
        <v/>
      </c>
      <c r="L1300" s="14" t="n"/>
      <c r="M1300" s="17" t="n"/>
      <c r="N1300" s="18">
        <f>IF(COUNTA(A1300,C1300:H1300,L1300)=0,"",IF(NOT(ISNUMBER(A1300)),"날짜를 확인하세요",IF(A1300&gt;TODAY(),"오늘 이후 날짜예요",IF(COUNTIF($A$6:$A$1505,A1300)&gt;1,"같은 날짜가 또 있어요",IF(COUNT(C1300:H1300)&lt;COUNTA(C1300:H1300),"금액에 글자가 있어요",IF(COUNTA(C1300:H1300)=0,"금액이 비었어요",IF(COUNTIF(C1300:H1300,"&lt;0")&gt;0,"금액이 0보다 작아요",IF(AND(L1300&lt;&gt;"",OR(NOT(ISNUMBER(L1300)),L1300&lt;0,L1300&lt;&gt;INT(N(L1300)))),"손님 수를 확인하세요",""))))))))</f>
        <v/>
      </c>
      <c r="P1300">
        <f>IF(I1300="","",WEEKDAY(A1300,2))</f>
        <v/>
      </c>
      <c r="Q1300" s="19">
        <f>IF(I1300="","",A1300-WEEKDAY(A1300,3))</f>
        <v/>
      </c>
    </row>
    <row r="1301">
      <c r="A1301" s="12" t="n"/>
      <c r="B1301" s="13">
        <f>IF(ISNUMBER(A1301),CHOOSE(WEEKDAY(A1301),"일","월","화","수","목","금","토"),"")</f>
        <v/>
      </c>
      <c r="C1301" s="14" t="n"/>
      <c r="D1301" s="14" t="n"/>
      <c r="E1301" s="14" t="n"/>
      <c r="F1301" s="14" t="n"/>
      <c r="G1301" s="14" t="n"/>
      <c r="H1301" s="14" t="n"/>
      <c r="I1301" s="15">
        <f>IF(OR(A1301="",NOT(N1301="")),"",SUM(C1301:H1301))</f>
        <v/>
      </c>
      <c r="J1301" s="16">
        <f>IF(I1301="","",SUM(C1301:E1301))</f>
        <v/>
      </c>
      <c r="K1301" s="16">
        <f>IF(I1301="","",SUM(F1301:H1301))</f>
        <v/>
      </c>
      <c r="L1301" s="14" t="n"/>
      <c r="M1301" s="17" t="n"/>
      <c r="N1301" s="18">
        <f>IF(COUNTA(A1301,C1301:H1301,L1301)=0,"",IF(NOT(ISNUMBER(A1301)),"날짜를 확인하세요",IF(A1301&gt;TODAY(),"오늘 이후 날짜예요",IF(COUNTIF($A$6:$A$1505,A1301)&gt;1,"같은 날짜가 또 있어요",IF(COUNT(C1301:H1301)&lt;COUNTA(C1301:H1301),"금액에 글자가 있어요",IF(COUNTA(C1301:H1301)=0,"금액이 비었어요",IF(COUNTIF(C1301:H1301,"&lt;0")&gt;0,"금액이 0보다 작아요",IF(AND(L1301&lt;&gt;"",OR(NOT(ISNUMBER(L1301)),L1301&lt;0,L1301&lt;&gt;INT(N(L1301)))),"손님 수를 확인하세요",""))))))))</f>
        <v/>
      </c>
      <c r="P1301">
        <f>IF(I1301="","",WEEKDAY(A1301,2))</f>
        <v/>
      </c>
      <c r="Q1301" s="19">
        <f>IF(I1301="","",A1301-WEEKDAY(A1301,3))</f>
        <v/>
      </c>
    </row>
    <row r="1302">
      <c r="A1302" s="12" t="n"/>
      <c r="B1302" s="13">
        <f>IF(ISNUMBER(A1302),CHOOSE(WEEKDAY(A1302),"일","월","화","수","목","금","토"),"")</f>
        <v/>
      </c>
      <c r="C1302" s="14" t="n"/>
      <c r="D1302" s="14" t="n"/>
      <c r="E1302" s="14" t="n"/>
      <c r="F1302" s="14" t="n"/>
      <c r="G1302" s="14" t="n"/>
      <c r="H1302" s="14" t="n"/>
      <c r="I1302" s="15">
        <f>IF(OR(A1302="",NOT(N1302="")),"",SUM(C1302:H1302))</f>
        <v/>
      </c>
      <c r="J1302" s="16">
        <f>IF(I1302="","",SUM(C1302:E1302))</f>
        <v/>
      </c>
      <c r="K1302" s="16">
        <f>IF(I1302="","",SUM(F1302:H1302))</f>
        <v/>
      </c>
      <c r="L1302" s="14" t="n"/>
      <c r="M1302" s="17" t="n"/>
      <c r="N1302" s="18">
        <f>IF(COUNTA(A1302,C1302:H1302,L1302)=0,"",IF(NOT(ISNUMBER(A1302)),"날짜를 확인하세요",IF(A1302&gt;TODAY(),"오늘 이후 날짜예요",IF(COUNTIF($A$6:$A$1505,A1302)&gt;1,"같은 날짜가 또 있어요",IF(COUNT(C1302:H1302)&lt;COUNTA(C1302:H1302),"금액에 글자가 있어요",IF(COUNTA(C1302:H1302)=0,"금액이 비었어요",IF(COUNTIF(C1302:H1302,"&lt;0")&gt;0,"금액이 0보다 작아요",IF(AND(L1302&lt;&gt;"",OR(NOT(ISNUMBER(L1302)),L1302&lt;0,L1302&lt;&gt;INT(N(L1302)))),"손님 수를 확인하세요",""))))))))</f>
        <v/>
      </c>
      <c r="P1302">
        <f>IF(I1302="","",WEEKDAY(A1302,2))</f>
        <v/>
      </c>
      <c r="Q1302" s="19">
        <f>IF(I1302="","",A1302-WEEKDAY(A1302,3))</f>
        <v/>
      </c>
    </row>
    <row r="1303">
      <c r="A1303" s="12" t="n"/>
      <c r="B1303" s="13">
        <f>IF(ISNUMBER(A1303),CHOOSE(WEEKDAY(A1303),"일","월","화","수","목","금","토"),"")</f>
        <v/>
      </c>
      <c r="C1303" s="14" t="n"/>
      <c r="D1303" s="14" t="n"/>
      <c r="E1303" s="14" t="n"/>
      <c r="F1303" s="14" t="n"/>
      <c r="G1303" s="14" t="n"/>
      <c r="H1303" s="14" t="n"/>
      <c r="I1303" s="15">
        <f>IF(OR(A1303="",NOT(N1303="")),"",SUM(C1303:H1303))</f>
        <v/>
      </c>
      <c r="J1303" s="16">
        <f>IF(I1303="","",SUM(C1303:E1303))</f>
        <v/>
      </c>
      <c r="K1303" s="16">
        <f>IF(I1303="","",SUM(F1303:H1303))</f>
        <v/>
      </c>
      <c r="L1303" s="14" t="n"/>
      <c r="M1303" s="17" t="n"/>
      <c r="N1303" s="18">
        <f>IF(COUNTA(A1303,C1303:H1303,L1303)=0,"",IF(NOT(ISNUMBER(A1303)),"날짜를 확인하세요",IF(A1303&gt;TODAY(),"오늘 이후 날짜예요",IF(COUNTIF($A$6:$A$1505,A1303)&gt;1,"같은 날짜가 또 있어요",IF(COUNT(C1303:H1303)&lt;COUNTA(C1303:H1303),"금액에 글자가 있어요",IF(COUNTA(C1303:H1303)=0,"금액이 비었어요",IF(COUNTIF(C1303:H1303,"&lt;0")&gt;0,"금액이 0보다 작아요",IF(AND(L1303&lt;&gt;"",OR(NOT(ISNUMBER(L1303)),L1303&lt;0,L1303&lt;&gt;INT(N(L1303)))),"손님 수를 확인하세요",""))))))))</f>
        <v/>
      </c>
      <c r="P1303">
        <f>IF(I1303="","",WEEKDAY(A1303,2))</f>
        <v/>
      </c>
      <c r="Q1303" s="19">
        <f>IF(I1303="","",A1303-WEEKDAY(A1303,3))</f>
        <v/>
      </c>
    </row>
    <row r="1304">
      <c r="A1304" s="12" t="n"/>
      <c r="B1304" s="13">
        <f>IF(ISNUMBER(A1304),CHOOSE(WEEKDAY(A1304),"일","월","화","수","목","금","토"),"")</f>
        <v/>
      </c>
      <c r="C1304" s="14" t="n"/>
      <c r="D1304" s="14" t="n"/>
      <c r="E1304" s="14" t="n"/>
      <c r="F1304" s="14" t="n"/>
      <c r="G1304" s="14" t="n"/>
      <c r="H1304" s="14" t="n"/>
      <c r="I1304" s="15">
        <f>IF(OR(A1304="",NOT(N1304="")),"",SUM(C1304:H1304))</f>
        <v/>
      </c>
      <c r="J1304" s="16">
        <f>IF(I1304="","",SUM(C1304:E1304))</f>
        <v/>
      </c>
      <c r="K1304" s="16">
        <f>IF(I1304="","",SUM(F1304:H1304))</f>
        <v/>
      </c>
      <c r="L1304" s="14" t="n"/>
      <c r="M1304" s="17" t="n"/>
      <c r="N1304" s="18">
        <f>IF(COUNTA(A1304,C1304:H1304,L1304)=0,"",IF(NOT(ISNUMBER(A1304)),"날짜를 확인하세요",IF(A1304&gt;TODAY(),"오늘 이후 날짜예요",IF(COUNTIF($A$6:$A$1505,A1304)&gt;1,"같은 날짜가 또 있어요",IF(COUNT(C1304:H1304)&lt;COUNTA(C1304:H1304),"금액에 글자가 있어요",IF(COUNTA(C1304:H1304)=0,"금액이 비었어요",IF(COUNTIF(C1304:H1304,"&lt;0")&gt;0,"금액이 0보다 작아요",IF(AND(L1304&lt;&gt;"",OR(NOT(ISNUMBER(L1304)),L1304&lt;0,L1304&lt;&gt;INT(N(L1304)))),"손님 수를 확인하세요",""))))))))</f>
        <v/>
      </c>
      <c r="P1304">
        <f>IF(I1304="","",WEEKDAY(A1304,2))</f>
        <v/>
      </c>
      <c r="Q1304" s="19">
        <f>IF(I1304="","",A1304-WEEKDAY(A1304,3))</f>
        <v/>
      </c>
    </row>
    <row r="1305">
      <c r="A1305" s="12" t="n"/>
      <c r="B1305" s="13">
        <f>IF(ISNUMBER(A1305),CHOOSE(WEEKDAY(A1305),"일","월","화","수","목","금","토"),"")</f>
        <v/>
      </c>
      <c r="C1305" s="14" t="n"/>
      <c r="D1305" s="14" t="n"/>
      <c r="E1305" s="14" t="n"/>
      <c r="F1305" s="14" t="n"/>
      <c r="G1305" s="14" t="n"/>
      <c r="H1305" s="14" t="n"/>
      <c r="I1305" s="15">
        <f>IF(OR(A1305="",NOT(N1305="")),"",SUM(C1305:H1305))</f>
        <v/>
      </c>
      <c r="J1305" s="16">
        <f>IF(I1305="","",SUM(C1305:E1305))</f>
        <v/>
      </c>
      <c r="K1305" s="16">
        <f>IF(I1305="","",SUM(F1305:H1305))</f>
        <v/>
      </c>
      <c r="L1305" s="14" t="n"/>
      <c r="M1305" s="17" t="n"/>
      <c r="N1305" s="18">
        <f>IF(COUNTA(A1305,C1305:H1305,L1305)=0,"",IF(NOT(ISNUMBER(A1305)),"날짜를 확인하세요",IF(A1305&gt;TODAY(),"오늘 이후 날짜예요",IF(COUNTIF($A$6:$A$1505,A1305)&gt;1,"같은 날짜가 또 있어요",IF(COUNT(C1305:H1305)&lt;COUNTA(C1305:H1305),"금액에 글자가 있어요",IF(COUNTA(C1305:H1305)=0,"금액이 비었어요",IF(COUNTIF(C1305:H1305,"&lt;0")&gt;0,"금액이 0보다 작아요",IF(AND(L1305&lt;&gt;"",OR(NOT(ISNUMBER(L1305)),L1305&lt;0,L1305&lt;&gt;INT(N(L1305)))),"손님 수를 확인하세요",""))))))))</f>
        <v/>
      </c>
      <c r="P1305">
        <f>IF(I1305="","",WEEKDAY(A1305,2))</f>
        <v/>
      </c>
      <c r="Q1305" s="19">
        <f>IF(I1305="","",A1305-WEEKDAY(A1305,3))</f>
        <v/>
      </c>
    </row>
    <row r="1306">
      <c r="A1306" s="12" t="n"/>
      <c r="B1306" s="13">
        <f>IF(ISNUMBER(A1306),CHOOSE(WEEKDAY(A1306),"일","월","화","수","목","금","토"),"")</f>
        <v/>
      </c>
      <c r="C1306" s="14" t="n"/>
      <c r="D1306" s="14" t="n"/>
      <c r="E1306" s="14" t="n"/>
      <c r="F1306" s="14" t="n"/>
      <c r="G1306" s="14" t="n"/>
      <c r="H1306" s="14" t="n"/>
      <c r="I1306" s="15">
        <f>IF(OR(A1306="",NOT(N1306="")),"",SUM(C1306:H1306))</f>
        <v/>
      </c>
      <c r="J1306" s="16">
        <f>IF(I1306="","",SUM(C1306:E1306))</f>
        <v/>
      </c>
      <c r="K1306" s="16">
        <f>IF(I1306="","",SUM(F1306:H1306))</f>
        <v/>
      </c>
      <c r="L1306" s="14" t="n"/>
      <c r="M1306" s="17" t="n"/>
      <c r="N1306" s="18">
        <f>IF(COUNTA(A1306,C1306:H1306,L1306)=0,"",IF(NOT(ISNUMBER(A1306)),"날짜를 확인하세요",IF(A1306&gt;TODAY(),"오늘 이후 날짜예요",IF(COUNTIF($A$6:$A$1505,A1306)&gt;1,"같은 날짜가 또 있어요",IF(COUNT(C1306:H1306)&lt;COUNTA(C1306:H1306),"금액에 글자가 있어요",IF(COUNTA(C1306:H1306)=0,"금액이 비었어요",IF(COUNTIF(C1306:H1306,"&lt;0")&gt;0,"금액이 0보다 작아요",IF(AND(L1306&lt;&gt;"",OR(NOT(ISNUMBER(L1306)),L1306&lt;0,L1306&lt;&gt;INT(N(L1306)))),"손님 수를 확인하세요",""))))))))</f>
        <v/>
      </c>
      <c r="P1306">
        <f>IF(I1306="","",WEEKDAY(A1306,2))</f>
        <v/>
      </c>
      <c r="Q1306" s="19">
        <f>IF(I1306="","",A1306-WEEKDAY(A1306,3))</f>
        <v/>
      </c>
    </row>
    <row r="1307">
      <c r="A1307" s="12" t="n"/>
      <c r="B1307" s="13">
        <f>IF(ISNUMBER(A1307),CHOOSE(WEEKDAY(A1307),"일","월","화","수","목","금","토"),"")</f>
        <v/>
      </c>
      <c r="C1307" s="14" t="n"/>
      <c r="D1307" s="14" t="n"/>
      <c r="E1307" s="14" t="n"/>
      <c r="F1307" s="14" t="n"/>
      <c r="G1307" s="14" t="n"/>
      <c r="H1307" s="14" t="n"/>
      <c r="I1307" s="15">
        <f>IF(OR(A1307="",NOT(N1307="")),"",SUM(C1307:H1307))</f>
        <v/>
      </c>
      <c r="J1307" s="16">
        <f>IF(I1307="","",SUM(C1307:E1307))</f>
        <v/>
      </c>
      <c r="K1307" s="16">
        <f>IF(I1307="","",SUM(F1307:H1307))</f>
        <v/>
      </c>
      <c r="L1307" s="14" t="n"/>
      <c r="M1307" s="17" t="n"/>
      <c r="N1307" s="18">
        <f>IF(COUNTA(A1307,C1307:H1307,L1307)=0,"",IF(NOT(ISNUMBER(A1307)),"날짜를 확인하세요",IF(A1307&gt;TODAY(),"오늘 이후 날짜예요",IF(COUNTIF($A$6:$A$1505,A1307)&gt;1,"같은 날짜가 또 있어요",IF(COUNT(C1307:H1307)&lt;COUNTA(C1307:H1307),"금액에 글자가 있어요",IF(COUNTA(C1307:H1307)=0,"금액이 비었어요",IF(COUNTIF(C1307:H1307,"&lt;0")&gt;0,"금액이 0보다 작아요",IF(AND(L1307&lt;&gt;"",OR(NOT(ISNUMBER(L1307)),L1307&lt;0,L1307&lt;&gt;INT(N(L1307)))),"손님 수를 확인하세요",""))))))))</f>
        <v/>
      </c>
      <c r="P1307">
        <f>IF(I1307="","",WEEKDAY(A1307,2))</f>
        <v/>
      </c>
      <c r="Q1307" s="19">
        <f>IF(I1307="","",A1307-WEEKDAY(A1307,3))</f>
        <v/>
      </c>
    </row>
    <row r="1308">
      <c r="A1308" s="12" t="n"/>
      <c r="B1308" s="13">
        <f>IF(ISNUMBER(A1308),CHOOSE(WEEKDAY(A1308),"일","월","화","수","목","금","토"),"")</f>
        <v/>
      </c>
      <c r="C1308" s="14" t="n"/>
      <c r="D1308" s="14" t="n"/>
      <c r="E1308" s="14" t="n"/>
      <c r="F1308" s="14" t="n"/>
      <c r="G1308" s="14" t="n"/>
      <c r="H1308" s="14" t="n"/>
      <c r="I1308" s="15">
        <f>IF(OR(A1308="",NOT(N1308="")),"",SUM(C1308:H1308))</f>
        <v/>
      </c>
      <c r="J1308" s="16">
        <f>IF(I1308="","",SUM(C1308:E1308))</f>
        <v/>
      </c>
      <c r="K1308" s="16">
        <f>IF(I1308="","",SUM(F1308:H1308))</f>
        <v/>
      </c>
      <c r="L1308" s="14" t="n"/>
      <c r="M1308" s="17" t="n"/>
      <c r="N1308" s="18">
        <f>IF(COUNTA(A1308,C1308:H1308,L1308)=0,"",IF(NOT(ISNUMBER(A1308)),"날짜를 확인하세요",IF(A1308&gt;TODAY(),"오늘 이후 날짜예요",IF(COUNTIF($A$6:$A$1505,A1308)&gt;1,"같은 날짜가 또 있어요",IF(COUNT(C1308:H1308)&lt;COUNTA(C1308:H1308),"금액에 글자가 있어요",IF(COUNTA(C1308:H1308)=0,"금액이 비었어요",IF(COUNTIF(C1308:H1308,"&lt;0")&gt;0,"금액이 0보다 작아요",IF(AND(L1308&lt;&gt;"",OR(NOT(ISNUMBER(L1308)),L1308&lt;0,L1308&lt;&gt;INT(N(L1308)))),"손님 수를 확인하세요",""))))))))</f>
        <v/>
      </c>
      <c r="P1308">
        <f>IF(I1308="","",WEEKDAY(A1308,2))</f>
        <v/>
      </c>
      <c r="Q1308" s="19">
        <f>IF(I1308="","",A1308-WEEKDAY(A1308,3))</f>
        <v/>
      </c>
    </row>
    <row r="1309">
      <c r="A1309" s="12" t="n"/>
      <c r="B1309" s="13">
        <f>IF(ISNUMBER(A1309),CHOOSE(WEEKDAY(A1309),"일","월","화","수","목","금","토"),"")</f>
        <v/>
      </c>
      <c r="C1309" s="14" t="n"/>
      <c r="D1309" s="14" t="n"/>
      <c r="E1309" s="14" t="n"/>
      <c r="F1309" s="14" t="n"/>
      <c r="G1309" s="14" t="n"/>
      <c r="H1309" s="14" t="n"/>
      <c r="I1309" s="15">
        <f>IF(OR(A1309="",NOT(N1309="")),"",SUM(C1309:H1309))</f>
        <v/>
      </c>
      <c r="J1309" s="16">
        <f>IF(I1309="","",SUM(C1309:E1309))</f>
        <v/>
      </c>
      <c r="K1309" s="16">
        <f>IF(I1309="","",SUM(F1309:H1309))</f>
        <v/>
      </c>
      <c r="L1309" s="14" t="n"/>
      <c r="M1309" s="17" t="n"/>
      <c r="N1309" s="18">
        <f>IF(COUNTA(A1309,C1309:H1309,L1309)=0,"",IF(NOT(ISNUMBER(A1309)),"날짜를 확인하세요",IF(A1309&gt;TODAY(),"오늘 이후 날짜예요",IF(COUNTIF($A$6:$A$1505,A1309)&gt;1,"같은 날짜가 또 있어요",IF(COUNT(C1309:H1309)&lt;COUNTA(C1309:H1309),"금액에 글자가 있어요",IF(COUNTA(C1309:H1309)=0,"금액이 비었어요",IF(COUNTIF(C1309:H1309,"&lt;0")&gt;0,"금액이 0보다 작아요",IF(AND(L1309&lt;&gt;"",OR(NOT(ISNUMBER(L1309)),L1309&lt;0,L1309&lt;&gt;INT(N(L1309)))),"손님 수를 확인하세요",""))))))))</f>
        <v/>
      </c>
      <c r="P1309">
        <f>IF(I1309="","",WEEKDAY(A1309,2))</f>
        <v/>
      </c>
      <c r="Q1309" s="19">
        <f>IF(I1309="","",A1309-WEEKDAY(A1309,3))</f>
        <v/>
      </c>
    </row>
    <row r="1310">
      <c r="A1310" s="12" t="n"/>
      <c r="B1310" s="13">
        <f>IF(ISNUMBER(A1310),CHOOSE(WEEKDAY(A1310),"일","월","화","수","목","금","토"),"")</f>
        <v/>
      </c>
      <c r="C1310" s="14" t="n"/>
      <c r="D1310" s="14" t="n"/>
      <c r="E1310" s="14" t="n"/>
      <c r="F1310" s="14" t="n"/>
      <c r="G1310" s="14" t="n"/>
      <c r="H1310" s="14" t="n"/>
      <c r="I1310" s="15">
        <f>IF(OR(A1310="",NOT(N1310="")),"",SUM(C1310:H1310))</f>
        <v/>
      </c>
      <c r="J1310" s="16">
        <f>IF(I1310="","",SUM(C1310:E1310))</f>
        <v/>
      </c>
      <c r="K1310" s="16">
        <f>IF(I1310="","",SUM(F1310:H1310))</f>
        <v/>
      </c>
      <c r="L1310" s="14" t="n"/>
      <c r="M1310" s="17" t="n"/>
      <c r="N1310" s="18">
        <f>IF(COUNTA(A1310,C1310:H1310,L1310)=0,"",IF(NOT(ISNUMBER(A1310)),"날짜를 확인하세요",IF(A1310&gt;TODAY(),"오늘 이후 날짜예요",IF(COUNTIF($A$6:$A$1505,A1310)&gt;1,"같은 날짜가 또 있어요",IF(COUNT(C1310:H1310)&lt;COUNTA(C1310:H1310),"금액에 글자가 있어요",IF(COUNTA(C1310:H1310)=0,"금액이 비었어요",IF(COUNTIF(C1310:H1310,"&lt;0")&gt;0,"금액이 0보다 작아요",IF(AND(L1310&lt;&gt;"",OR(NOT(ISNUMBER(L1310)),L1310&lt;0,L1310&lt;&gt;INT(N(L1310)))),"손님 수를 확인하세요",""))))))))</f>
        <v/>
      </c>
      <c r="P1310">
        <f>IF(I1310="","",WEEKDAY(A1310,2))</f>
        <v/>
      </c>
      <c r="Q1310" s="19">
        <f>IF(I1310="","",A1310-WEEKDAY(A1310,3))</f>
        <v/>
      </c>
    </row>
    <row r="1311">
      <c r="A1311" s="12" t="n"/>
      <c r="B1311" s="13">
        <f>IF(ISNUMBER(A1311),CHOOSE(WEEKDAY(A1311),"일","월","화","수","목","금","토"),"")</f>
        <v/>
      </c>
      <c r="C1311" s="14" t="n"/>
      <c r="D1311" s="14" t="n"/>
      <c r="E1311" s="14" t="n"/>
      <c r="F1311" s="14" t="n"/>
      <c r="G1311" s="14" t="n"/>
      <c r="H1311" s="14" t="n"/>
      <c r="I1311" s="15">
        <f>IF(OR(A1311="",NOT(N1311="")),"",SUM(C1311:H1311))</f>
        <v/>
      </c>
      <c r="J1311" s="16">
        <f>IF(I1311="","",SUM(C1311:E1311))</f>
        <v/>
      </c>
      <c r="K1311" s="16">
        <f>IF(I1311="","",SUM(F1311:H1311))</f>
        <v/>
      </c>
      <c r="L1311" s="14" t="n"/>
      <c r="M1311" s="17" t="n"/>
      <c r="N1311" s="18">
        <f>IF(COUNTA(A1311,C1311:H1311,L1311)=0,"",IF(NOT(ISNUMBER(A1311)),"날짜를 확인하세요",IF(A1311&gt;TODAY(),"오늘 이후 날짜예요",IF(COUNTIF($A$6:$A$1505,A1311)&gt;1,"같은 날짜가 또 있어요",IF(COUNT(C1311:H1311)&lt;COUNTA(C1311:H1311),"금액에 글자가 있어요",IF(COUNTA(C1311:H1311)=0,"금액이 비었어요",IF(COUNTIF(C1311:H1311,"&lt;0")&gt;0,"금액이 0보다 작아요",IF(AND(L1311&lt;&gt;"",OR(NOT(ISNUMBER(L1311)),L1311&lt;0,L1311&lt;&gt;INT(N(L1311)))),"손님 수를 확인하세요",""))))))))</f>
        <v/>
      </c>
      <c r="P1311">
        <f>IF(I1311="","",WEEKDAY(A1311,2))</f>
        <v/>
      </c>
      <c r="Q1311" s="19">
        <f>IF(I1311="","",A1311-WEEKDAY(A1311,3))</f>
        <v/>
      </c>
    </row>
    <row r="1312">
      <c r="A1312" s="12" t="n"/>
      <c r="B1312" s="13">
        <f>IF(ISNUMBER(A1312),CHOOSE(WEEKDAY(A1312),"일","월","화","수","목","금","토"),"")</f>
        <v/>
      </c>
      <c r="C1312" s="14" t="n"/>
      <c r="D1312" s="14" t="n"/>
      <c r="E1312" s="14" t="n"/>
      <c r="F1312" s="14" t="n"/>
      <c r="G1312" s="14" t="n"/>
      <c r="H1312" s="14" t="n"/>
      <c r="I1312" s="15">
        <f>IF(OR(A1312="",NOT(N1312="")),"",SUM(C1312:H1312))</f>
        <v/>
      </c>
      <c r="J1312" s="16">
        <f>IF(I1312="","",SUM(C1312:E1312))</f>
        <v/>
      </c>
      <c r="K1312" s="16">
        <f>IF(I1312="","",SUM(F1312:H1312))</f>
        <v/>
      </c>
      <c r="L1312" s="14" t="n"/>
      <c r="M1312" s="17" t="n"/>
      <c r="N1312" s="18">
        <f>IF(COUNTA(A1312,C1312:H1312,L1312)=0,"",IF(NOT(ISNUMBER(A1312)),"날짜를 확인하세요",IF(A1312&gt;TODAY(),"오늘 이후 날짜예요",IF(COUNTIF($A$6:$A$1505,A1312)&gt;1,"같은 날짜가 또 있어요",IF(COUNT(C1312:H1312)&lt;COUNTA(C1312:H1312),"금액에 글자가 있어요",IF(COUNTA(C1312:H1312)=0,"금액이 비었어요",IF(COUNTIF(C1312:H1312,"&lt;0")&gt;0,"금액이 0보다 작아요",IF(AND(L1312&lt;&gt;"",OR(NOT(ISNUMBER(L1312)),L1312&lt;0,L1312&lt;&gt;INT(N(L1312)))),"손님 수를 확인하세요",""))))))))</f>
        <v/>
      </c>
      <c r="P1312">
        <f>IF(I1312="","",WEEKDAY(A1312,2))</f>
        <v/>
      </c>
      <c r="Q1312" s="19">
        <f>IF(I1312="","",A1312-WEEKDAY(A1312,3))</f>
        <v/>
      </c>
    </row>
    <row r="1313">
      <c r="A1313" s="12" t="n"/>
      <c r="B1313" s="13">
        <f>IF(ISNUMBER(A1313),CHOOSE(WEEKDAY(A1313),"일","월","화","수","목","금","토"),"")</f>
        <v/>
      </c>
      <c r="C1313" s="14" t="n"/>
      <c r="D1313" s="14" t="n"/>
      <c r="E1313" s="14" t="n"/>
      <c r="F1313" s="14" t="n"/>
      <c r="G1313" s="14" t="n"/>
      <c r="H1313" s="14" t="n"/>
      <c r="I1313" s="15">
        <f>IF(OR(A1313="",NOT(N1313="")),"",SUM(C1313:H1313))</f>
        <v/>
      </c>
      <c r="J1313" s="16">
        <f>IF(I1313="","",SUM(C1313:E1313))</f>
        <v/>
      </c>
      <c r="K1313" s="16">
        <f>IF(I1313="","",SUM(F1313:H1313))</f>
        <v/>
      </c>
      <c r="L1313" s="14" t="n"/>
      <c r="M1313" s="17" t="n"/>
      <c r="N1313" s="18">
        <f>IF(COUNTA(A1313,C1313:H1313,L1313)=0,"",IF(NOT(ISNUMBER(A1313)),"날짜를 확인하세요",IF(A1313&gt;TODAY(),"오늘 이후 날짜예요",IF(COUNTIF($A$6:$A$1505,A1313)&gt;1,"같은 날짜가 또 있어요",IF(COUNT(C1313:H1313)&lt;COUNTA(C1313:H1313),"금액에 글자가 있어요",IF(COUNTA(C1313:H1313)=0,"금액이 비었어요",IF(COUNTIF(C1313:H1313,"&lt;0")&gt;0,"금액이 0보다 작아요",IF(AND(L1313&lt;&gt;"",OR(NOT(ISNUMBER(L1313)),L1313&lt;0,L1313&lt;&gt;INT(N(L1313)))),"손님 수를 확인하세요",""))))))))</f>
        <v/>
      </c>
      <c r="P1313">
        <f>IF(I1313="","",WEEKDAY(A1313,2))</f>
        <v/>
      </c>
      <c r="Q1313" s="19">
        <f>IF(I1313="","",A1313-WEEKDAY(A1313,3))</f>
        <v/>
      </c>
    </row>
    <row r="1314">
      <c r="A1314" s="12" t="n"/>
      <c r="B1314" s="13">
        <f>IF(ISNUMBER(A1314),CHOOSE(WEEKDAY(A1314),"일","월","화","수","목","금","토"),"")</f>
        <v/>
      </c>
      <c r="C1314" s="14" t="n"/>
      <c r="D1314" s="14" t="n"/>
      <c r="E1314" s="14" t="n"/>
      <c r="F1314" s="14" t="n"/>
      <c r="G1314" s="14" t="n"/>
      <c r="H1314" s="14" t="n"/>
      <c r="I1314" s="15">
        <f>IF(OR(A1314="",NOT(N1314="")),"",SUM(C1314:H1314))</f>
        <v/>
      </c>
      <c r="J1314" s="16">
        <f>IF(I1314="","",SUM(C1314:E1314))</f>
        <v/>
      </c>
      <c r="K1314" s="16">
        <f>IF(I1314="","",SUM(F1314:H1314))</f>
        <v/>
      </c>
      <c r="L1314" s="14" t="n"/>
      <c r="M1314" s="17" t="n"/>
      <c r="N1314" s="18">
        <f>IF(COUNTA(A1314,C1314:H1314,L1314)=0,"",IF(NOT(ISNUMBER(A1314)),"날짜를 확인하세요",IF(A1314&gt;TODAY(),"오늘 이후 날짜예요",IF(COUNTIF($A$6:$A$1505,A1314)&gt;1,"같은 날짜가 또 있어요",IF(COUNT(C1314:H1314)&lt;COUNTA(C1314:H1314),"금액에 글자가 있어요",IF(COUNTA(C1314:H1314)=0,"금액이 비었어요",IF(COUNTIF(C1314:H1314,"&lt;0")&gt;0,"금액이 0보다 작아요",IF(AND(L1314&lt;&gt;"",OR(NOT(ISNUMBER(L1314)),L1314&lt;0,L1314&lt;&gt;INT(N(L1314)))),"손님 수를 확인하세요",""))))))))</f>
        <v/>
      </c>
      <c r="P1314">
        <f>IF(I1314="","",WEEKDAY(A1314,2))</f>
        <v/>
      </c>
      <c r="Q1314" s="19">
        <f>IF(I1314="","",A1314-WEEKDAY(A1314,3))</f>
        <v/>
      </c>
    </row>
    <row r="1315">
      <c r="A1315" s="12" t="n"/>
      <c r="B1315" s="13">
        <f>IF(ISNUMBER(A1315),CHOOSE(WEEKDAY(A1315),"일","월","화","수","목","금","토"),"")</f>
        <v/>
      </c>
      <c r="C1315" s="14" t="n"/>
      <c r="D1315" s="14" t="n"/>
      <c r="E1315" s="14" t="n"/>
      <c r="F1315" s="14" t="n"/>
      <c r="G1315" s="14" t="n"/>
      <c r="H1315" s="14" t="n"/>
      <c r="I1315" s="15">
        <f>IF(OR(A1315="",NOT(N1315="")),"",SUM(C1315:H1315))</f>
        <v/>
      </c>
      <c r="J1315" s="16">
        <f>IF(I1315="","",SUM(C1315:E1315))</f>
        <v/>
      </c>
      <c r="K1315" s="16">
        <f>IF(I1315="","",SUM(F1315:H1315))</f>
        <v/>
      </c>
      <c r="L1315" s="14" t="n"/>
      <c r="M1315" s="17" t="n"/>
      <c r="N1315" s="18">
        <f>IF(COUNTA(A1315,C1315:H1315,L1315)=0,"",IF(NOT(ISNUMBER(A1315)),"날짜를 확인하세요",IF(A1315&gt;TODAY(),"오늘 이후 날짜예요",IF(COUNTIF($A$6:$A$1505,A1315)&gt;1,"같은 날짜가 또 있어요",IF(COUNT(C1315:H1315)&lt;COUNTA(C1315:H1315),"금액에 글자가 있어요",IF(COUNTA(C1315:H1315)=0,"금액이 비었어요",IF(COUNTIF(C1315:H1315,"&lt;0")&gt;0,"금액이 0보다 작아요",IF(AND(L1315&lt;&gt;"",OR(NOT(ISNUMBER(L1315)),L1315&lt;0,L1315&lt;&gt;INT(N(L1315)))),"손님 수를 확인하세요",""))))))))</f>
        <v/>
      </c>
      <c r="P1315">
        <f>IF(I1315="","",WEEKDAY(A1315,2))</f>
        <v/>
      </c>
      <c r="Q1315" s="19">
        <f>IF(I1315="","",A1315-WEEKDAY(A1315,3))</f>
        <v/>
      </c>
    </row>
    <row r="1316">
      <c r="A1316" s="12" t="n"/>
      <c r="B1316" s="13">
        <f>IF(ISNUMBER(A1316),CHOOSE(WEEKDAY(A1316),"일","월","화","수","목","금","토"),"")</f>
        <v/>
      </c>
      <c r="C1316" s="14" t="n"/>
      <c r="D1316" s="14" t="n"/>
      <c r="E1316" s="14" t="n"/>
      <c r="F1316" s="14" t="n"/>
      <c r="G1316" s="14" t="n"/>
      <c r="H1316" s="14" t="n"/>
      <c r="I1316" s="15">
        <f>IF(OR(A1316="",NOT(N1316="")),"",SUM(C1316:H1316))</f>
        <v/>
      </c>
      <c r="J1316" s="16">
        <f>IF(I1316="","",SUM(C1316:E1316))</f>
        <v/>
      </c>
      <c r="K1316" s="16">
        <f>IF(I1316="","",SUM(F1316:H1316))</f>
        <v/>
      </c>
      <c r="L1316" s="14" t="n"/>
      <c r="M1316" s="17" t="n"/>
      <c r="N1316" s="18">
        <f>IF(COUNTA(A1316,C1316:H1316,L1316)=0,"",IF(NOT(ISNUMBER(A1316)),"날짜를 확인하세요",IF(A1316&gt;TODAY(),"오늘 이후 날짜예요",IF(COUNTIF($A$6:$A$1505,A1316)&gt;1,"같은 날짜가 또 있어요",IF(COUNT(C1316:H1316)&lt;COUNTA(C1316:H1316),"금액에 글자가 있어요",IF(COUNTA(C1316:H1316)=0,"금액이 비었어요",IF(COUNTIF(C1316:H1316,"&lt;0")&gt;0,"금액이 0보다 작아요",IF(AND(L1316&lt;&gt;"",OR(NOT(ISNUMBER(L1316)),L1316&lt;0,L1316&lt;&gt;INT(N(L1316)))),"손님 수를 확인하세요",""))))))))</f>
        <v/>
      </c>
      <c r="P1316">
        <f>IF(I1316="","",WEEKDAY(A1316,2))</f>
        <v/>
      </c>
      <c r="Q1316" s="19">
        <f>IF(I1316="","",A1316-WEEKDAY(A1316,3))</f>
        <v/>
      </c>
    </row>
    <row r="1317">
      <c r="A1317" s="12" t="n"/>
      <c r="B1317" s="13">
        <f>IF(ISNUMBER(A1317),CHOOSE(WEEKDAY(A1317),"일","월","화","수","목","금","토"),"")</f>
        <v/>
      </c>
      <c r="C1317" s="14" t="n"/>
      <c r="D1317" s="14" t="n"/>
      <c r="E1317" s="14" t="n"/>
      <c r="F1317" s="14" t="n"/>
      <c r="G1317" s="14" t="n"/>
      <c r="H1317" s="14" t="n"/>
      <c r="I1317" s="15">
        <f>IF(OR(A1317="",NOT(N1317="")),"",SUM(C1317:H1317))</f>
        <v/>
      </c>
      <c r="J1317" s="16">
        <f>IF(I1317="","",SUM(C1317:E1317))</f>
        <v/>
      </c>
      <c r="K1317" s="16">
        <f>IF(I1317="","",SUM(F1317:H1317))</f>
        <v/>
      </c>
      <c r="L1317" s="14" t="n"/>
      <c r="M1317" s="17" t="n"/>
      <c r="N1317" s="18">
        <f>IF(COUNTA(A1317,C1317:H1317,L1317)=0,"",IF(NOT(ISNUMBER(A1317)),"날짜를 확인하세요",IF(A1317&gt;TODAY(),"오늘 이후 날짜예요",IF(COUNTIF($A$6:$A$1505,A1317)&gt;1,"같은 날짜가 또 있어요",IF(COUNT(C1317:H1317)&lt;COUNTA(C1317:H1317),"금액에 글자가 있어요",IF(COUNTA(C1317:H1317)=0,"금액이 비었어요",IF(COUNTIF(C1317:H1317,"&lt;0")&gt;0,"금액이 0보다 작아요",IF(AND(L1317&lt;&gt;"",OR(NOT(ISNUMBER(L1317)),L1317&lt;0,L1317&lt;&gt;INT(N(L1317)))),"손님 수를 확인하세요",""))))))))</f>
        <v/>
      </c>
      <c r="P1317">
        <f>IF(I1317="","",WEEKDAY(A1317,2))</f>
        <v/>
      </c>
      <c r="Q1317" s="19">
        <f>IF(I1317="","",A1317-WEEKDAY(A1317,3))</f>
        <v/>
      </c>
    </row>
    <row r="1318">
      <c r="A1318" s="12" t="n"/>
      <c r="B1318" s="13">
        <f>IF(ISNUMBER(A1318),CHOOSE(WEEKDAY(A1318),"일","월","화","수","목","금","토"),"")</f>
        <v/>
      </c>
      <c r="C1318" s="14" t="n"/>
      <c r="D1318" s="14" t="n"/>
      <c r="E1318" s="14" t="n"/>
      <c r="F1318" s="14" t="n"/>
      <c r="G1318" s="14" t="n"/>
      <c r="H1318" s="14" t="n"/>
      <c r="I1318" s="15">
        <f>IF(OR(A1318="",NOT(N1318="")),"",SUM(C1318:H1318))</f>
        <v/>
      </c>
      <c r="J1318" s="16">
        <f>IF(I1318="","",SUM(C1318:E1318))</f>
        <v/>
      </c>
      <c r="K1318" s="16">
        <f>IF(I1318="","",SUM(F1318:H1318))</f>
        <v/>
      </c>
      <c r="L1318" s="14" t="n"/>
      <c r="M1318" s="17" t="n"/>
      <c r="N1318" s="18">
        <f>IF(COUNTA(A1318,C1318:H1318,L1318)=0,"",IF(NOT(ISNUMBER(A1318)),"날짜를 확인하세요",IF(A1318&gt;TODAY(),"오늘 이후 날짜예요",IF(COUNTIF($A$6:$A$1505,A1318)&gt;1,"같은 날짜가 또 있어요",IF(COUNT(C1318:H1318)&lt;COUNTA(C1318:H1318),"금액에 글자가 있어요",IF(COUNTA(C1318:H1318)=0,"금액이 비었어요",IF(COUNTIF(C1318:H1318,"&lt;0")&gt;0,"금액이 0보다 작아요",IF(AND(L1318&lt;&gt;"",OR(NOT(ISNUMBER(L1318)),L1318&lt;0,L1318&lt;&gt;INT(N(L1318)))),"손님 수를 확인하세요",""))))))))</f>
        <v/>
      </c>
      <c r="P1318">
        <f>IF(I1318="","",WEEKDAY(A1318,2))</f>
        <v/>
      </c>
      <c r="Q1318" s="19">
        <f>IF(I1318="","",A1318-WEEKDAY(A1318,3))</f>
        <v/>
      </c>
    </row>
    <row r="1319">
      <c r="A1319" s="12" t="n"/>
      <c r="B1319" s="13">
        <f>IF(ISNUMBER(A1319),CHOOSE(WEEKDAY(A1319),"일","월","화","수","목","금","토"),"")</f>
        <v/>
      </c>
      <c r="C1319" s="14" t="n"/>
      <c r="D1319" s="14" t="n"/>
      <c r="E1319" s="14" t="n"/>
      <c r="F1319" s="14" t="n"/>
      <c r="G1319" s="14" t="n"/>
      <c r="H1319" s="14" t="n"/>
      <c r="I1319" s="15">
        <f>IF(OR(A1319="",NOT(N1319="")),"",SUM(C1319:H1319))</f>
        <v/>
      </c>
      <c r="J1319" s="16">
        <f>IF(I1319="","",SUM(C1319:E1319))</f>
        <v/>
      </c>
      <c r="K1319" s="16">
        <f>IF(I1319="","",SUM(F1319:H1319))</f>
        <v/>
      </c>
      <c r="L1319" s="14" t="n"/>
      <c r="M1319" s="17" t="n"/>
      <c r="N1319" s="18">
        <f>IF(COUNTA(A1319,C1319:H1319,L1319)=0,"",IF(NOT(ISNUMBER(A1319)),"날짜를 확인하세요",IF(A1319&gt;TODAY(),"오늘 이후 날짜예요",IF(COUNTIF($A$6:$A$1505,A1319)&gt;1,"같은 날짜가 또 있어요",IF(COUNT(C1319:H1319)&lt;COUNTA(C1319:H1319),"금액에 글자가 있어요",IF(COUNTA(C1319:H1319)=0,"금액이 비었어요",IF(COUNTIF(C1319:H1319,"&lt;0")&gt;0,"금액이 0보다 작아요",IF(AND(L1319&lt;&gt;"",OR(NOT(ISNUMBER(L1319)),L1319&lt;0,L1319&lt;&gt;INT(N(L1319)))),"손님 수를 확인하세요",""))))))))</f>
        <v/>
      </c>
      <c r="P1319">
        <f>IF(I1319="","",WEEKDAY(A1319,2))</f>
        <v/>
      </c>
      <c r="Q1319" s="19">
        <f>IF(I1319="","",A1319-WEEKDAY(A1319,3))</f>
        <v/>
      </c>
    </row>
    <row r="1320">
      <c r="A1320" s="12" t="n"/>
      <c r="B1320" s="13">
        <f>IF(ISNUMBER(A1320),CHOOSE(WEEKDAY(A1320),"일","월","화","수","목","금","토"),"")</f>
        <v/>
      </c>
      <c r="C1320" s="14" t="n"/>
      <c r="D1320" s="14" t="n"/>
      <c r="E1320" s="14" t="n"/>
      <c r="F1320" s="14" t="n"/>
      <c r="G1320" s="14" t="n"/>
      <c r="H1320" s="14" t="n"/>
      <c r="I1320" s="15">
        <f>IF(OR(A1320="",NOT(N1320="")),"",SUM(C1320:H1320))</f>
        <v/>
      </c>
      <c r="J1320" s="16">
        <f>IF(I1320="","",SUM(C1320:E1320))</f>
        <v/>
      </c>
      <c r="K1320" s="16">
        <f>IF(I1320="","",SUM(F1320:H1320))</f>
        <v/>
      </c>
      <c r="L1320" s="14" t="n"/>
      <c r="M1320" s="17" t="n"/>
      <c r="N1320" s="18">
        <f>IF(COUNTA(A1320,C1320:H1320,L1320)=0,"",IF(NOT(ISNUMBER(A1320)),"날짜를 확인하세요",IF(A1320&gt;TODAY(),"오늘 이후 날짜예요",IF(COUNTIF($A$6:$A$1505,A1320)&gt;1,"같은 날짜가 또 있어요",IF(COUNT(C1320:H1320)&lt;COUNTA(C1320:H1320),"금액에 글자가 있어요",IF(COUNTA(C1320:H1320)=0,"금액이 비었어요",IF(COUNTIF(C1320:H1320,"&lt;0")&gt;0,"금액이 0보다 작아요",IF(AND(L1320&lt;&gt;"",OR(NOT(ISNUMBER(L1320)),L1320&lt;0,L1320&lt;&gt;INT(N(L1320)))),"손님 수를 확인하세요",""))))))))</f>
        <v/>
      </c>
      <c r="P1320">
        <f>IF(I1320="","",WEEKDAY(A1320,2))</f>
        <v/>
      </c>
      <c r="Q1320" s="19">
        <f>IF(I1320="","",A1320-WEEKDAY(A1320,3))</f>
        <v/>
      </c>
    </row>
    <row r="1321">
      <c r="A1321" s="12" t="n"/>
      <c r="B1321" s="13">
        <f>IF(ISNUMBER(A1321),CHOOSE(WEEKDAY(A1321),"일","월","화","수","목","금","토"),"")</f>
        <v/>
      </c>
      <c r="C1321" s="14" t="n"/>
      <c r="D1321" s="14" t="n"/>
      <c r="E1321" s="14" t="n"/>
      <c r="F1321" s="14" t="n"/>
      <c r="G1321" s="14" t="n"/>
      <c r="H1321" s="14" t="n"/>
      <c r="I1321" s="15">
        <f>IF(OR(A1321="",NOT(N1321="")),"",SUM(C1321:H1321))</f>
        <v/>
      </c>
      <c r="J1321" s="16">
        <f>IF(I1321="","",SUM(C1321:E1321))</f>
        <v/>
      </c>
      <c r="K1321" s="16">
        <f>IF(I1321="","",SUM(F1321:H1321))</f>
        <v/>
      </c>
      <c r="L1321" s="14" t="n"/>
      <c r="M1321" s="17" t="n"/>
      <c r="N1321" s="18">
        <f>IF(COUNTA(A1321,C1321:H1321,L1321)=0,"",IF(NOT(ISNUMBER(A1321)),"날짜를 확인하세요",IF(A1321&gt;TODAY(),"오늘 이후 날짜예요",IF(COUNTIF($A$6:$A$1505,A1321)&gt;1,"같은 날짜가 또 있어요",IF(COUNT(C1321:H1321)&lt;COUNTA(C1321:H1321),"금액에 글자가 있어요",IF(COUNTA(C1321:H1321)=0,"금액이 비었어요",IF(COUNTIF(C1321:H1321,"&lt;0")&gt;0,"금액이 0보다 작아요",IF(AND(L1321&lt;&gt;"",OR(NOT(ISNUMBER(L1321)),L1321&lt;0,L1321&lt;&gt;INT(N(L1321)))),"손님 수를 확인하세요",""))))))))</f>
        <v/>
      </c>
      <c r="P1321">
        <f>IF(I1321="","",WEEKDAY(A1321,2))</f>
        <v/>
      </c>
      <c r="Q1321" s="19">
        <f>IF(I1321="","",A1321-WEEKDAY(A1321,3))</f>
        <v/>
      </c>
    </row>
    <row r="1322">
      <c r="A1322" s="12" t="n"/>
      <c r="B1322" s="13">
        <f>IF(ISNUMBER(A1322),CHOOSE(WEEKDAY(A1322),"일","월","화","수","목","금","토"),"")</f>
        <v/>
      </c>
      <c r="C1322" s="14" t="n"/>
      <c r="D1322" s="14" t="n"/>
      <c r="E1322" s="14" t="n"/>
      <c r="F1322" s="14" t="n"/>
      <c r="G1322" s="14" t="n"/>
      <c r="H1322" s="14" t="n"/>
      <c r="I1322" s="15">
        <f>IF(OR(A1322="",NOT(N1322="")),"",SUM(C1322:H1322))</f>
        <v/>
      </c>
      <c r="J1322" s="16">
        <f>IF(I1322="","",SUM(C1322:E1322))</f>
        <v/>
      </c>
      <c r="K1322" s="16">
        <f>IF(I1322="","",SUM(F1322:H1322))</f>
        <v/>
      </c>
      <c r="L1322" s="14" t="n"/>
      <c r="M1322" s="17" t="n"/>
      <c r="N1322" s="18">
        <f>IF(COUNTA(A1322,C1322:H1322,L1322)=0,"",IF(NOT(ISNUMBER(A1322)),"날짜를 확인하세요",IF(A1322&gt;TODAY(),"오늘 이후 날짜예요",IF(COUNTIF($A$6:$A$1505,A1322)&gt;1,"같은 날짜가 또 있어요",IF(COUNT(C1322:H1322)&lt;COUNTA(C1322:H1322),"금액에 글자가 있어요",IF(COUNTA(C1322:H1322)=0,"금액이 비었어요",IF(COUNTIF(C1322:H1322,"&lt;0")&gt;0,"금액이 0보다 작아요",IF(AND(L1322&lt;&gt;"",OR(NOT(ISNUMBER(L1322)),L1322&lt;0,L1322&lt;&gt;INT(N(L1322)))),"손님 수를 확인하세요",""))))))))</f>
        <v/>
      </c>
      <c r="P1322">
        <f>IF(I1322="","",WEEKDAY(A1322,2))</f>
        <v/>
      </c>
      <c r="Q1322" s="19">
        <f>IF(I1322="","",A1322-WEEKDAY(A1322,3))</f>
        <v/>
      </c>
    </row>
    <row r="1323">
      <c r="A1323" s="12" t="n"/>
      <c r="B1323" s="13">
        <f>IF(ISNUMBER(A1323),CHOOSE(WEEKDAY(A1323),"일","월","화","수","목","금","토"),"")</f>
        <v/>
      </c>
      <c r="C1323" s="14" t="n"/>
      <c r="D1323" s="14" t="n"/>
      <c r="E1323" s="14" t="n"/>
      <c r="F1323" s="14" t="n"/>
      <c r="G1323" s="14" t="n"/>
      <c r="H1323" s="14" t="n"/>
      <c r="I1323" s="15">
        <f>IF(OR(A1323="",NOT(N1323="")),"",SUM(C1323:H1323))</f>
        <v/>
      </c>
      <c r="J1323" s="16">
        <f>IF(I1323="","",SUM(C1323:E1323))</f>
        <v/>
      </c>
      <c r="K1323" s="16">
        <f>IF(I1323="","",SUM(F1323:H1323))</f>
        <v/>
      </c>
      <c r="L1323" s="14" t="n"/>
      <c r="M1323" s="17" t="n"/>
      <c r="N1323" s="18">
        <f>IF(COUNTA(A1323,C1323:H1323,L1323)=0,"",IF(NOT(ISNUMBER(A1323)),"날짜를 확인하세요",IF(A1323&gt;TODAY(),"오늘 이후 날짜예요",IF(COUNTIF($A$6:$A$1505,A1323)&gt;1,"같은 날짜가 또 있어요",IF(COUNT(C1323:H1323)&lt;COUNTA(C1323:H1323),"금액에 글자가 있어요",IF(COUNTA(C1323:H1323)=0,"금액이 비었어요",IF(COUNTIF(C1323:H1323,"&lt;0")&gt;0,"금액이 0보다 작아요",IF(AND(L1323&lt;&gt;"",OR(NOT(ISNUMBER(L1323)),L1323&lt;0,L1323&lt;&gt;INT(N(L1323)))),"손님 수를 확인하세요",""))))))))</f>
        <v/>
      </c>
      <c r="P1323">
        <f>IF(I1323="","",WEEKDAY(A1323,2))</f>
        <v/>
      </c>
      <c r="Q1323" s="19">
        <f>IF(I1323="","",A1323-WEEKDAY(A1323,3))</f>
        <v/>
      </c>
    </row>
    <row r="1324">
      <c r="A1324" s="12" t="n"/>
      <c r="B1324" s="13">
        <f>IF(ISNUMBER(A1324),CHOOSE(WEEKDAY(A1324),"일","월","화","수","목","금","토"),"")</f>
        <v/>
      </c>
      <c r="C1324" s="14" t="n"/>
      <c r="D1324" s="14" t="n"/>
      <c r="E1324" s="14" t="n"/>
      <c r="F1324" s="14" t="n"/>
      <c r="G1324" s="14" t="n"/>
      <c r="H1324" s="14" t="n"/>
      <c r="I1324" s="15">
        <f>IF(OR(A1324="",NOT(N1324="")),"",SUM(C1324:H1324))</f>
        <v/>
      </c>
      <c r="J1324" s="16">
        <f>IF(I1324="","",SUM(C1324:E1324))</f>
        <v/>
      </c>
      <c r="K1324" s="16">
        <f>IF(I1324="","",SUM(F1324:H1324))</f>
        <v/>
      </c>
      <c r="L1324" s="14" t="n"/>
      <c r="M1324" s="17" t="n"/>
      <c r="N1324" s="18">
        <f>IF(COUNTA(A1324,C1324:H1324,L1324)=0,"",IF(NOT(ISNUMBER(A1324)),"날짜를 확인하세요",IF(A1324&gt;TODAY(),"오늘 이후 날짜예요",IF(COUNTIF($A$6:$A$1505,A1324)&gt;1,"같은 날짜가 또 있어요",IF(COUNT(C1324:H1324)&lt;COUNTA(C1324:H1324),"금액에 글자가 있어요",IF(COUNTA(C1324:H1324)=0,"금액이 비었어요",IF(COUNTIF(C1324:H1324,"&lt;0")&gt;0,"금액이 0보다 작아요",IF(AND(L1324&lt;&gt;"",OR(NOT(ISNUMBER(L1324)),L1324&lt;0,L1324&lt;&gt;INT(N(L1324)))),"손님 수를 확인하세요",""))))))))</f>
        <v/>
      </c>
      <c r="P1324">
        <f>IF(I1324="","",WEEKDAY(A1324,2))</f>
        <v/>
      </c>
      <c r="Q1324" s="19">
        <f>IF(I1324="","",A1324-WEEKDAY(A1324,3))</f>
        <v/>
      </c>
    </row>
    <row r="1325">
      <c r="A1325" s="12" t="n"/>
      <c r="B1325" s="13">
        <f>IF(ISNUMBER(A1325),CHOOSE(WEEKDAY(A1325),"일","월","화","수","목","금","토"),"")</f>
        <v/>
      </c>
      <c r="C1325" s="14" t="n"/>
      <c r="D1325" s="14" t="n"/>
      <c r="E1325" s="14" t="n"/>
      <c r="F1325" s="14" t="n"/>
      <c r="G1325" s="14" t="n"/>
      <c r="H1325" s="14" t="n"/>
      <c r="I1325" s="15">
        <f>IF(OR(A1325="",NOT(N1325="")),"",SUM(C1325:H1325))</f>
        <v/>
      </c>
      <c r="J1325" s="16">
        <f>IF(I1325="","",SUM(C1325:E1325))</f>
        <v/>
      </c>
      <c r="K1325" s="16">
        <f>IF(I1325="","",SUM(F1325:H1325))</f>
        <v/>
      </c>
      <c r="L1325" s="14" t="n"/>
      <c r="M1325" s="17" t="n"/>
      <c r="N1325" s="18">
        <f>IF(COUNTA(A1325,C1325:H1325,L1325)=0,"",IF(NOT(ISNUMBER(A1325)),"날짜를 확인하세요",IF(A1325&gt;TODAY(),"오늘 이후 날짜예요",IF(COUNTIF($A$6:$A$1505,A1325)&gt;1,"같은 날짜가 또 있어요",IF(COUNT(C1325:H1325)&lt;COUNTA(C1325:H1325),"금액에 글자가 있어요",IF(COUNTA(C1325:H1325)=0,"금액이 비었어요",IF(COUNTIF(C1325:H1325,"&lt;0")&gt;0,"금액이 0보다 작아요",IF(AND(L1325&lt;&gt;"",OR(NOT(ISNUMBER(L1325)),L1325&lt;0,L1325&lt;&gt;INT(N(L1325)))),"손님 수를 확인하세요",""))))))))</f>
        <v/>
      </c>
      <c r="P1325">
        <f>IF(I1325="","",WEEKDAY(A1325,2))</f>
        <v/>
      </c>
      <c r="Q1325" s="19">
        <f>IF(I1325="","",A1325-WEEKDAY(A1325,3))</f>
        <v/>
      </c>
    </row>
    <row r="1326">
      <c r="A1326" s="12" t="n"/>
      <c r="B1326" s="13">
        <f>IF(ISNUMBER(A1326),CHOOSE(WEEKDAY(A1326),"일","월","화","수","목","금","토"),"")</f>
        <v/>
      </c>
      <c r="C1326" s="14" t="n"/>
      <c r="D1326" s="14" t="n"/>
      <c r="E1326" s="14" t="n"/>
      <c r="F1326" s="14" t="n"/>
      <c r="G1326" s="14" t="n"/>
      <c r="H1326" s="14" t="n"/>
      <c r="I1326" s="15">
        <f>IF(OR(A1326="",NOT(N1326="")),"",SUM(C1326:H1326))</f>
        <v/>
      </c>
      <c r="J1326" s="16">
        <f>IF(I1326="","",SUM(C1326:E1326))</f>
        <v/>
      </c>
      <c r="K1326" s="16">
        <f>IF(I1326="","",SUM(F1326:H1326))</f>
        <v/>
      </c>
      <c r="L1326" s="14" t="n"/>
      <c r="M1326" s="17" t="n"/>
      <c r="N1326" s="18">
        <f>IF(COUNTA(A1326,C1326:H1326,L1326)=0,"",IF(NOT(ISNUMBER(A1326)),"날짜를 확인하세요",IF(A1326&gt;TODAY(),"오늘 이후 날짜예요",IF(COUNTIF($A$6:$A$1505,A1326)&gt;1,"같은 날짜가 또 있어요",IF(COUNT(C1326:H1326)&lt;COUNTA(C1326:H1326),"금액에 글자가 있어요",IF(COUNTA(C1326:H1326)=0,"금액이 비었어요",IF(COUNTIF(C1326:H1326,"&lt;0")&gt;0,"금액이 0보다 작아요",IF(AND(L1326&lt;&gt;"",OR(NOT(ISNUMBER(L1326)),L1326&lt;0,L1326&lt;&gt;INT(N(L1326)))),"손님 수를 확인하세요",""))))))))</f>
        <v/>
      </c>
      <c r="P1326">
        <f>IF(I1326="","",WEEKDAY(A1326,2))</f>
        <v/>
      </c>
      <c r="Q1326" s="19">
        <f>IF(I1326="","",A1326-WEEKDAY(A1326,3))</f>
        <v/>
      </c>
    </row>
    <row r="1327">
      <c r="A1327" s="12" t="n"/>
      <c r="B1327" s="13">
        <f>IF(ISNUMBER(A1327),CHOOSE(WEEKDAY(A1327),"일","월","화","수","목","금","토"),"")</f>
        <v/>
      </c>
      <c r="C1327" s="14" t="n"/>
      <c r="D1327" s="14" t="n"/>
      <c r="E1327" s="14" t="n"/>
      <c r="F1327" s="14" t="n"/>
      <c r="G1327" s="14" t="n"/>
      <c r="H1327" s="14" t="n"/>
      <c r="I1327" s="15">
        <f>IF(OR(A1327="",NOT(N1327="")),"",SUM(C1327:H1327))</f>
        <v/>
      </c>
      <c r="J1327" s="16">
        <f>IF(I1327="","",SUM(C1327:E1327))</f>
        <v/>
      </c>
      <c r="K1327" s="16">
        <f>IF(I1327="","",SUM(F1327:H1327))</f>
        <v/>
      </c>
      <c r="L1327" s="14" t="n"/>
      <c r="M1327" s="17" t="n"/>
      <c r="N1327" s="18">
        <f>IF(COUNTA(A1327,C1327:H1327,L1327)=0,"",IF(NOT(ISNUMBER(A1327)),"날짜를 확인하세요",IF(A1327&gt;TODAY(),"오늘 이후 날짜예요",IF(COUNTIF($A$6:$A$1505,A1327)&gt;1,"같은 날짜가 또 있어요",IF(COUNT(C1327:H1327)&lt;COUNTA(C1327:H1327),"금액에 글자가 있어요",IF(COUNTA(C1327:H1327)=0,"금액이 비었어요",IF(COUNTIF(C1327:H1327,"&lt;0")&gt;0,"금액이 0보다 작아요",IF(AND(L1327&lt;&gt;"",OR(NOT(ISNUMBER(L1327)),L1327&lt;0,L1327&lt;&gt;INT(N(L1327)))),"손님 수를 확인하세요",""))))))))</f>
        <v/>
      </c>
      <c r="P1327">
        <f>IF(I1327="","",WEEKDAY(A1327,2))</f>
        <v/>
      </c>
      <c r="Q1327" s="19">
        <f>IF(I1327="","",A1327-WEEKDAY(A1327,3))</f>
        <v/>
      </c>
    </row>
    <row r="1328">
      <c r="A1328" s="12" t="n"/>
      <c r="B1328" s="13">
        <f>IF(ISNUMBER(A1328),CHOOSE(WEEKDAY(A1328),"일","월","화","수","목","금","토"),"")</f>
        <v/>
      </c>
      <c r="C1328" s="14" t="n"/>
      <c r="D1328" s="14" t="n"/>
      <c r="E1328" s="14" t="n"/>
      <c r="F1328" s="14" t="n"/>
      <c r="G1328" s="14" t="n"/>
      <c r="H1328" s="14" t="n"/>
      <c r="I1328" s="15">
        <f>IF(OR(A1328="",NOT(N1328="")),"",SUM(C1328:H1328))</f>
        <v/>
      </c>
      <c r="J1328" s="16">
        <f>IF(I1328="","",SUM(C1328:E1328))</f>
        <v/>
      </c>
      <c r="K1328" s="16">
        <f>IF(I1328="","",SUM(F1328:H1328))</f>
        <v/>
      </c>
      <c r="L1328" s="14" t="n"/>
      <c r="M1328" s="17" t="n"/>
      <c r="N1328" s="18">
        <f>IF(COUNTA(A1328,C1328:H1328,L1328)=0,"",IF(NOT(ISNUMBER(A1328)),"날짜를 확인하세요",IF(A1328&gt;TODAY(),"오늘 이후 날짜예요",IF(COUNTIF($A$6:$A$1505,A1328)&gt;1,"같은 날짜가 또 있어요",IF(COUNT(C1328:H1328)&lt;COUNTA(C1328:H1328),"금액에 글자가 있어요",IF(COUNTA(C1328:H1328)=0,"금액이 비었어요",IF(COUNTIF(C1328:H1328,"&lt;0")&gt;0,"금액이 0보다 작아요",IF(AND(L1328&lt;&gt;"",OR(NOT(ISNUMBER(L1328)),L1328&lt;0,L1328&lt;&gt;INT(N(L1328)))),"손님 수를 확인하세요",""))))))))</f>
        <v/>
      </c>
      <c r="P1328">
        <f>IF(I1328="","",WEEKDAY(A1328,2))</f>
        <v/>
      </c>
      <c r="Q1328" s="19">
        <f>IF(I1328="","",A1328-WEEKDAY(A1328,3))</f>
        <v/>
      </c>
    </row>
    <row r="1329">
      <c r="A1329" s="12" t="n"/>
      <c r="B1329" s="13">
        <f>IF(ISNUMBER(A1329),CHOOSE(WEEKDAY(A1329),"일","월","화","수","목","금","토"),"")</f>
        <v/>
      </c>
      <c r="C1329" s="14" t="n"/>
      <c r="D1329" s="14" t="n"/>
      <c r="E1329" s="14" t="n"/>
      <c r="F1329" s="14" t="n"/>
      <c r="G1329" s="14" t="n"/>
      <c r="H1329" s="14" t="n"/>
      <c r="I1329" s="15">
        <f>IF(OR(A1329="",NOT(N1329="")),"",SUM(C1329:H1329))</f>
        <v/>
      </c>
      <c r="J1329" s="16">
        <f>IF(I1329="","",SUM(C1329:E1329))</f>
        <v/>
      </c>
      <c r="K1329" s="16">
        <f>IF(I1329="","",SUM(F1329:H1329))</f>
        <v/>
      </c>
      <c r="L1329" s="14" t="n"/>
      <c r="M1329" s="17" t="n"/>
      <c r="N1329" s="18">
        <f>IF(COUNTA(A1329,C1329:H1329,L1329)=0,"",IF(NOT(ISNUMBER(A1329)),"날짜를 확인하세요",IF(A1329&gt;TODAY(),"오늘 이후 날짜예요",IF(COUNTIF($A$6:$A$1505,A1329)&gt;1,"같은 날짜가 또 있어요",IF(COUNT(C1329:H1329)&lt;COUNTA(C1329:H1329),"금액에 글자가 있어요",IF(COUNTA(C1329:H1329)=0,"금액이 비었어요",IF(COUNTIF(C1329:H1329,"&lt;0")&gt;0,"금액이 0보다 작아요",IF(AND(L1329&lt;&gt;"",OR(NOT(ISNUMBER(L1329)),L1329&lt;0,L1329&lt;&gt;INT(N(L1329)))),"손님 수를 확인하세요",""))))))))</f>
        <v/>
      </c>
      <c r="P1329">
        <f>IF(I1329="","",WEEKDAY(A1329,2))</f>
        <v/>
      </c>
      <c r="Q1329" s="19">
        <f>IF(I1329="","",A1329-WEEKDAY(A1329,3))</f>
        <v/>
      </c>
    </row>
    <row r="1330">
      <c r="A1330" s="12" t="n"/>
      <c r="B1330" s="13">
        <f>IF(ISNUMBER(A1330),CHOOSE(WEEKDAY(A1330),"일","월","화","수","목","금","토"),"")</f>
        <v/>
      </c>
      <c r="C1330" s="14" t="n"/>
      <c r="D1330" s="14" t="n"/>
      <c r="E1330" s="14" t="n"/>
      <c r="F1330" s="14" t="n"/>
      <c r="G1330" s="14" t="n"/>
      <c r="H1330" s="14" t="n"/>
      <c r="I1330" s="15">
        <f>IF(OR(A1330="",NOT(N1330="")),"",SUM(C1330:H1330))</f>
        <v/>
      </c>
      <c r="J1330" s="16">
        <f>IF(I1330="","",SUM(C1330:E1330))</f>
        <v/>
      </c>
      <c r="K1330" s="16">
        <f>IF(I1330="","",SUM(F1330:H1330))</f>
        <v/>
      </c>
      <c r="L1330" s="14" t="n"/>
      <c r="M1330" s="17" t="n"/>
      <c r="N1330" s="18">
        <f>IF(COUNTA(A1330,C1330:H1330,L1330)=0,"",IF(NOT(ISNUMBER(A1330)),"날짜를 확인하세요",IF(A1330&gt;TODAY(),"오늘 이후 날짜예요",IF(COUNTIF($A$6:$A$1505,A1330)&gt;1,"같은 날짜가 또 있어요",IF(COUNT(C1330:H1330)&lt;COUNTA(C1330:H1330),"금액에 글자가 있어요",IF(COUNTA(C1330:H1330)=0,"금액이 비었어요",IF(COUNTIF(C1330:H1330,"&lt;0")&gt;0,"금액이 0보다 작아요",IF(AND(L1330&lt;&gt;"",OR(NOT(ISNUMBER(L1330)),L1330&lt;0,L1330&lt;&gt;INT(N(L1330)))),"손님 수를 확인하세요",""))))))))</f>
        <v/>
      </c>
      <c r="P1330">
        <f>IF(I1330="","",WEEKDAY(A1330,2))</f>
        <v/>
      </c>
      <c r="Q1330" s="19">
        <f>IF(I1330="","",A1330-WEEKDAY(A1330,3))</f>
        <v/>
      </c>
    </row>
    <row r="1331">
      <c r="A1331" s="12" t="n"/>
      <c r="B1331" s="13">
        <f>IF(ISNUMBER(A1331),CHOOSE(WEEKDAY(A1331),"일","월","화","수","목","금","토"),"")</f>
        <v/>
      </c>
      <c r="C1331" s="14" t="n"/>
      <c r="D1331" s="14" t="n"/>
      <c r="E1331" s="14" t="n"/>
      <c r="F1331" s="14" t="n"/>
      <c r="G1331" s="14" t="n"/>
      <c r="H1331" s="14" t="n"/>
      <c r="I1331" s="15">
        <f>IF(OR(A1331="",NOT(N1331="")),"",SUM(C1331:H1331))</f>
        <v/>
      </c>
      <c r="J1331" s="16">
        <f>IF(I1331="","",SUM(C1331:E1331))</f>
        <v/>
      </c>
      <c r="K1331" s="16">
        <f>IF(I1331="","",SUM(F1331:H1331))</f>
        <v/>
      </c>
      <c r="L1331" s="14" t="n"/>
      <c r="M1331" s="17" t="n"/>
      <c r="N1331" s="18">
        <f>IF(COUNTA(A1331,C1331:H1331,L1331)=0,"",IF(NOT(ISNUMBER(A1331)),"날짜를 확인하세요",IF(A1331&gt;TODAY(),"오늘 이후 날짜예요",IF(COUNTIF($A$6:$A$1505,A1331)&gt;1,"같은 날짜가 또 있어요",IF(COUNT(C1331:H1331)&lt;COUNTA(C1331:H1331),"금액에 글자가 있어요",IF(COUNTA(C1331:H1331)=0,"금액이 비었어요",IF(COUNTIF(C1331:H1331,"&lt;0")&gt;0,"금액이 0보다 작아요",IF(AND(L1331&lt;&gt;"",OR(NOT(ISNUMBER(L1331)),L1331&lt;0,L1331&lt;&gt;INT(N(L1331)))),"손님 수를 확인하세요",""))))))))</f>
        <v/>
      </c>
      <c r="P1331">
        <f>IF(I1331="","",WEEKDAY(A1331,2))</f>
        <v/>
      </c>
      <c r="Q1331" s="19">
        <f>IF(I1331="","",A1331-WEEKDAY(A1331,3))</f>
        <v/>
      </c>
    </row>
    <row r="1332">
      <c r="A1332" s="12" t="n"/>
      <c r="B1332" s="13">
        <f>IF(ISNUMBER(A1332),CHOOSE(WEEKDAY(A1332),"일","월","화","수","목","금","토"),"")</f>
        <v/>
      </c>
      <c r="C1332" s="14" t="n"/>
      <c r="D1332" s="14" t="n"/>
      <c r="E1332" s="14" t="n"/>
      <c r="F1332" s="14" t="n"/>
      <c r="G1332" s="14" t="n"/>
      <c r="H1332" s="14" t="n"/>
      <c r="I1332" s="15">
        <f>IF(OR(A1332="",NOT(N1332="")),"",SUM(C1332:H1332))</f>
        <v/>
      </c>
      <c r="J1332" s="16">
        <f>IF(I1332="","",SUM(C1332:E1332))</f>
        <v/>
      </c>
      <c r="K1332" s="16">
        <f>IF(I1332="","",SUM(F1332:H1332))</f>
        <v/>
      </c>
      <c r="L1332" s="14" t="n"/>
      <c r="M1332" s="17" t="n"/>
      <c r="N1332" s="18">
        <f>IF(COUNTA(A1332,C1332:H1332,L1332)=0,"",IF(NOT(ISNUMBER(A1332)),"날짜를 확인하세요",IF(A1332&gt;TODAY(),"오늘 이후 날짜예요",IF(COUNTIF($A$6:$A$1505,A1332)&gt;1,"같은 날짜가 또 있어요",IF(COUNT(C1332:H1332)&lt;COUNTA(C1332:H1332),"금액에 글자가 있어요",IF(COUNTA(C1332:H1332)=0,"금액이 비었어요",IF(COUNTIF(C1332:H1332,"&lt;0")&gt;0,"금액이 0보다 작아요",IF(AND(L1332&lt;&gt;"",OR(NOT(ISNUMBER(L1332)),L1332&lt;0,L1332&lt;&gt;INT(N(L1332)))),"손님 수를 확인하세요",""))))))))</f>
        <v/>
      </c>
      <c r="P1332">
        <f>IF(I1332="","",WEEKDAY(A1332,2))</f>
        <v/>
      </c>
      <c r="Q1332" s="19">
        <f>IF(I1332="","",A1332-WEEKDAY(A1332,3))</f>
        <v/>
      </c>
    </row>
    <row r="1333">
      <c r="A1333" s="12" t="n"/>
      <c r="B1333" s="13">
        <f>IF(ISNUMBER(A1333),CHOOSE(WEEKDAY(A1333),"일","월","화","수","목","금","토"),"")</f>
        <v/>
      </c>
      <c r="C1333" s="14" t="n"/>
      <c r="D1333" s="14" t="n"/>
      <c r="E1333" s="14" t="n"/>
      <c r="F1333" s="14" t="n"/>
      <c r="G1333" s="14" t="n"/>
      <c r="H1333" s="14" t="n"/>
      <c r="I1333" s="15">
        <f>IF(OR(A1333="",NOT(N1333="")),"",SUM(C1333:H1333))</f>
        <v/>
      </c>
      <c r="J1333" s="16">
        <f>IF(I1333="","",SUM(C1333:E1333))</f>
        <v/>
      </c>
      <c r="K1333" s="16">
        <f>IF(I1333="","",SUM(F1333:H1333))</f>
        <v/>
      </c>
      <c r="L1333" s="14" t="n"/>
      <c r="M1333" s="17" t="n"/>
      <c r="N1333" s="18">
        <f>IF(COUNTA(A1333,C1333:H1333,L1333)=0,"",IF(NOT(ISNUMBER(A1333)),"날짜를 확인하세요",IF(A1333&gt;TODAY(),"오늘 이후 날짜예요",IF(COUNTIF($A$6:$A$1505,A1333)&gt;1,"같은 날짜가 또 있어요",IF(COUNT(C1333:H1333)&lt;COUNTA(C1333:H1333),"금액에 글자가 있어요",IF(COUNTA(C1333:H1333)=0,"금액이 비었어요",IF(COUNTIF(C1333:H1333,"&lt;0")&gt;0,"금액이 0보다 작아요",IF(AND(L1333&lt;&gt;"",OR(NOT(ISNUMBER(L1333)),L1333&lt;0,L1333&lt;&gt;INT(N(L1333)))),"손님 수를 확인하세요",""))))))))</f>
        <v/>
      </c>
      <c r="P1333">
        <f>IF(I1333="","",WEEKDAY(A1333,2))</f>
        <v/>
      </c>
      <c r="Q1333" s="19">
        <f>IF(I1333="","",A1333-WEEKDAY(A1333,3))</f>
        <v/>
      </c>
    </row>
    <row r="1334">
      <c r="A1334" s="12" t="n"/>
      <c r="B1334" s="13">
        <f>IF(ISNUMBER(A1334),CHOOSE(WEEKDAY(A1334),"일","월","화","수","목","금","토"),"")</f>
        <v/>
      </c>
      <c r="C1334" s="14" t="n"/>
      <c r="D1334" s="14" t="n"/>
      <c r="E1334" s="14" t="n"/>
      <c r="F1334" s="14" t="n"/>
      <c r="G1334" s="14" t="n"/>
      <c r="H1334" s="14" t="n"/>
      <c r="I1334" s="15">
        <f>IF(OR(A1334="",NOT(N1334="")),"",SUM(C1334:H1334))</f>
        <v/>
      </c>
      <c r="J1334" s="16">
        <f>IF(I1334="","",SUM(C1334:E1334))</f>
        <v/>
      </c>
      <c r="K1334" s="16">
        <f>IF(I1334="","",SUM(F1334:H1334))</f>
        <v/>
      </c>
      <c r="L1334" s="14" t="n"/>
      <c r="M1334" s="17" t="n"/>
      <c r="N1334" s="18">
        <f>IF(COUNTA(A1334,C1334:H1334,L1334)=0,"",IF(NOT(ISNUMBER(A1334)),"날짜를 확인하세요",IF(A1334&gt;TODAY(),"오늘 이후 날짜예요",IF(COUNTIF($A$6:$A$1505,A1334)&gt;1,"같은 날짜가 또 있어요",IF(COUNT(C1334:H1334)&lt;COUNTA(C1334:H1334),"금액에 글자가 있어요",IF(COUNTA(C1334:H1334)=0,"금액이 비었어요",IF(COUNTIF(C1334:H1334,"&lt;0")&gt;0,"금액이 0보다 작아요",IF(AND(L1334&lt;&gt;"",OR(NOT(ISNUMBER(L1334)),L1334&lt;0,L1334&lt;&gt;INT(N(L1334)))),"손님 수를 확인하세요",""))))))))</f>
        <v/>
      </c>
      <c r="P1334">
        <f>IF(I1334="","",WEEKDAY(A1334,2))</f>
        <v/>
      </c>
      <c r="Q1334" s="19">
        <f>IF(I1334="","",A1334-WEEKDAY(A1334,3))</f>
        <v/>
      </c>
    </row>
    <row r="1335">
      <c r="A1335" s="12" t="n"/>
      <c r="B1335" s="13">
        <f>IF(ISNUMBER(A1335),CHOOSE(WEEKDAY(A1335),"일","월","화","수","목","금","토"),"")</f>
        <v/>
      </c>
      <c r="C1335" s="14" t="n"/>
      <c r="D1335" s="14" t="n"/>
      <c r="E1335" s="14" t="n"/>
      <c r="F1335" s="14" t="n"/>
      <c r="G1335" s="14" t="n"/>
      <c r="H1335" s="14" t="n"/>
      <c r="I1335" s="15">
        <f>IF(OR(A1335="",NOT(N1335="")),"",SUM(C1335:H1335))</f>
        <v/>
      </c>
      <c r="J1335" s="16">
        <f>IF(I1335="","",SUM(C1335:E1335))</f>
        <v/>
      </c>
      <c r="K1335" s="16">
        <f>IF(I1335="","",SUM(F1335:H1335))</f>
        <v/>
      </c>
      <c r="L1335" s="14" t="n"/>
      <c r="M1335" s="17" t="n"/>
      <c r="N1335" s="18">
        <f>IF(COUNTA(A1335,C1335:H1335,L1335)=0,"",IF(NOT(ISNUMBER(A1335)),"날짜를 확인하세요",IF(A1335&gt;TODAY(),"오늘 이후 날짜예요",IF(COUNTIF($A$6:$A$1505,A1335)&gt;1,"같은 날짜가 또 있어요",IF(COUNT(C1335:H1335)&lt;COUNTA(C1335:H1335),"금액에 글자가 있어요",IF(COUNTA(C1335:H1335)=0,"금액이 비었어요",IF(COUNTIF(C1335:H1335,"&lt;0")&gt;0,"금액이 0보다 작아요",IF(AND(L1335&lt;&gt;"",OR(NOT(ISNUMBER(L1335)),L1335&lt;0,L1335&lt;&gt;INT(N(L1335)))),"손님 수를 확인하세요",""))))))))</f>
        <v/>
      </c>
      <c r="P1335">
        <f>IF(I1335="","",WEEKDAY(A1335,2))</f>
        <v/>
      </c>
      <c r="Q1335" s="19">
        <f>IF(I1335="","",A1335-WEEKDAY(A1335,3))</f>
        <v/>
      </c>
    </row>
    <row r="1336">
      <c r="A1336" s="12" t="n"/>
      <c r="B1336" s="13">
        <f>IF(ISNUMBER(A1336),CHOOSE(WEEKDAY(A1336),"일","월","화","수","목","금","토"),"")</f>
        <v/>
      </c>
      <c r="C1336" s="14" t="n"/>
      <c r="D1336" s="14" t="n"/>
      <c r="E1336" s="14" t="n"/>
      <c r="F1336" s="14" t="n"/>
      <c r="G1336" s="14" t="n"/>
      <c r="H1336" s="14" t="n"/>
      <c r="I1336" s="15">
        <f>IF(OR(A1336="",NOT(N1336="")),"",SUM(C1336:H1336))</f>
        <v/>
      </c>
      <c r="J1336" s="16">
        <f>IF(I1336="","",SUM(C1336:E1336))</f>
        <v/>
      </c>
      <c r="K1336" s="16">
        <f>IF(I1336="","",SUM(F1336:H1336))</f>
        <v/>
      </c>
      <c r="L1336" s="14" t="n"/>
      <c r="M1336" s="17" t="n"/>
      <c r="N1336" s="18">
        <f>IF(COUNTA(A1336,C1336:H1336,L1336)=0,"",IF(NOT(ISNUMBER(A1336)),"날짜를 확인하세요",IF(A1336&gt;TODAY(),"오늘 이후 날짜예요",IF(COUNTIF($A$6:$A$1505,A1336)&gt;1,"같은 날짜가 또 있어요",IF(COUNT(C1336:H1336)&lt;COUNTA(C1336:H1336),"금액에 글자가 있어요",IF(COUNTA(C1336:H1336)=0,"금액이 비었어요",IF(COUNTIF(C1336:H1336,"&lt;0")&gt;0,"금액이 0보다 작아요",IF(AND(L1336&lt;&gt;"",OR(NOT(ISNUMBER(L1336)),L1336&lt;0,L1336&lt;&gt;INT(N(L1336)))),"손님 수를 확인하세요",""))))))))</f>
        <v/>
      </c>
      <c r="P1336">
        <f>IF(I1336="","",WEEKDAY(A1336,2))</f>
        <v/>
      </c>
      <c r="Q1336" s="19">
        <f>IF(I1336="","",A1336-WEEKDAY(A1336,3))</f>
        <v/>
      </c>
    </row>
    <row r="1337">
      <c r="A1337" s="12" t="n"/>
      <c r="B1337" s="13">
        <f>IF(ISNUMBER(A1337),CHOOSE(WEEKDAY(A1337),"일","월","화","수","목","금","토"),"")</f>
        <v/>
      </c>
      <c r="C1337" s="14" t="n"/>
      <c r="D1337" s="14" t="n"/>
      <c r="E1337" s="14" t="n"/>
      <c r="F1337" s="14" t="n"/>
      <c r="G1337" s="14" t="n"/>
      <c r="H1337" s="14" t="n"/>
      <c r="I1337" s="15">
        <f>IF(OR(A1337="",NOT(N1337="")),"",SUM(C1337:H1337))</f>
        <v/>
      </c>
      <c r="J1337" s="16">
        <f>IF(I1337="","",SUM(C1337:E1337))</f>
        <v/>
      </c>
      <c r="K1337" s="16">
        <f>IF(I1337="","",SUM(F1337:H1337))</f>
        <v/>
      </c>
      <c r="L1337" s="14" t="n"/>
      <c r="M1337" s="17" t="n"/>
      <c r="N1337" s="18">
        <f>IF(COUNTA(A1337,C1337:H1337,L1337)=0,"",IF(NOT(ISNUMBER(A1337)),"날짜를 확인하세요",IF(A1337&gt;TODAY(),"오늘 이후 날짜예요",IF(COUNTIF($A$6:$A$1505,A1337)&gt;1,"같은 날짜가 또 있어요",IF(COUNT(C1337:H1337)&lt;COUNTA(C1337:H1337),"금액에 글자가 있어요",IF(COUNTA(C1337:H1337)=0,"금액이 비었어요",IF(COUNTIF(C1337:H1337,"&lt;0")&gt;0,"금액이 0보다 작아요",IF(AND(L1337&lt;&gt;"",OR(NOT(ISNUMBER(L1337)),L1337&lt;0,L1337&lt;&gt;INT(N(L1337)))),"손님 수를 확인하세요",""))))))))</f>
        <v/>
      </c>
      <c r="P1337">
        <f>IF(I1337="","",WEEKDAY(A1337,2))</f>
        <v/>
      </c>
      <c r="Q1337" s="19">
        <f>IF(I1337="","",A1337-WEEKDAY(A1337,3))</f>
        <v/>
      </c>
    </row>
    <row r="1338">
      <c r="A1338" s="12" t="n"/>
      <c r="B1338" s="13">
        <f>IF(ISNUMBER(A1338),CHOOSE(WEEKDAY(A1338),"일","월","화","수","목","금","토"),"")</f>
        <v/>
      </c>
      <c r="C1338" s="14" t="n"/>
      <c r="D1338" s="14" t="n"/>
      <c r="E1338" s="14" t="n"/>
      <c r="F1338" s="14" t="n"/>
      <c r="G1338" s="14" t="n"/>
      <c r="H1338" s="14" t="n"/>
      <c r="I1338" s="15">
        <f>IF(OR(A1338="",NOT(N1338="")),"",SUM(C1338:H1338))</f>
        <v/>
      </c>
      <c r="J1338" s="16">
        <f>IF(I1338="","",SUM(C1338:E1338))</f>
        <v/>
      </c>
      <c r="K1338" s="16">
        <f>IF(I1338="","",SUM(F1338:H1338))</f>
        <v/>
      </c>
      <c r="L1338" s="14" t="n"/>
      <c r="M1338" s="17" t="n"/>
      <c r="N1338" s="18">
        <f>IF(COUNTA(A1338,C1338:H1338,L1338)=0,"",IF(NOT(ISNUMBER(A1338)),"날짜를 확인하세요",IF(A1338&gt;TODAY(),"오늘 이후 날짜예요",IF(COUNTIF($A$6:$A$1505,A1338)&gt;1,"같은 날짜가 또 있어요",IF(COUNT(C1338:H1338)&lt;COUNTA(C1338:H1338),"금액에 글자가 있어요",IF(COUNTA(C1338:H1338)=0,"금액이 비었어요",IF(COUNTIF(C1338:H1338,"&lt;0")&gt;0,"금액이 0보다 작아요",IF(AND(L1338&lt;&gt;"",OR(NOT(ISNUMBER(L1338)),L1338&lt;0,L1338&lt;&gt;INT(N(L1338)))),"손님 수를 확인하세요",""))))))))</f>
        <v/>
      </c>
      <c r="P1338">
        <f>IF(I1338="","",WEEKDAY(A1338,2))</f>
        <v/>
      </c>
      <c r="Q1338" s="19">
        <f>IF(I1338="","",A1338-WEEKDAY(A1338,3))</f>
        <v/>
      </c>
    </row>
    <row r="1339">
      <c r="A1339" s="12" t="n"/>
      <c r="B1339" s="13">
        <f>IF(ISNUMBER(A1339),CHOOSE(WEEKDAY(A1339),"일","월","화","수","목","금","토"),"")</f>
        <v/>
      </c>
      <c r="C1339" s="14" t="n"/>
      <c r="D1339" s="14" t="n"/>
      <c r="E1339" s="14" t="n"/>
      <c r="F1339" s="14" t="n"/>
      <c r="G1339" s="14" t="n"/>
      <c r="H1339" s="14" t="n"/>
      <c r="I1339" s="15">
        <f>IF(OR(A1339="",NOT(N1339="")),"",SUM(C1339:H1339))</f>
        <v/>
      </c>
      <c r="J1339" s="16">
        <f>IF(I1339="","",SUM(C1339:E1339))</f>
        <v/>
      </c>
      <c r="K1339" s="16">
        <f>IF(I1339="","",SUM(F1339:H1339))</f>
        <v/>
      </c>
      <c r="L1339" s="14" t="n"/>
      <c r="M1339" s="17" t="n"/>
      <c r="N1339" s="18">
        <f>IF(COUNTA(A1339,C1339:H1339,L1339)=0,"",IF(NOT(ISNUMBER(A1339)),"날짜를 확인하세요",IF(A1339&gt;TODAY(),"오늘 이후 날짜예요",IF(COUNTIF($A$6:$A$1505,A1339)&gt;1,"같은 날짜가 또 있어요",IF(COUNT(C1339:H1339)&lt;COUNTA(C1339:H1339),"금액에 글자가 있어요",IF(COUNTA(C1339:H1339)=0,"금액이 비었어요",IF(COUNTIF(C1339:H1339,"&lt;0")&gt;0,"금액이 0보다 작아요",IF(AND(L1339&lt;&gt;"",OR(NOT(ISNUMBER(L1339)),L1339&lt;0,L1339&lt;&gt;INT(N(L1339)))),"손님 수를 확인하세요",""))))))))</f>
        <v/>
      </c>
      <c r="P1339">
        <f>IF(I1339="","",WEEKDAY(A1339,2))</f>
        <v/>
      </c>
      <c r="Q1339" s="19">
        <f>IF(I1339="","",A1339-WEEKDAY(A1339,3))</f>
        <v/>
      </c>
    </row>
    <row r="1340">
      <c r="A1340" s="12" t="n"/>
      <c r="B1340" s="13">
        <f>IF(ISNUMBER(A1340),CHOOSE(WEEKDAY(A1340),"일","월","화","수","목","금","토"),"")</f>
        <v/>
      </c>
      <c r="C1340" s="14" t="n"/>
      <c r="D1340" s="14" t="n"/>
      <c r="E1340" s="14" t="n"/>
      <c r="F1340" s="14" t="n"/>
      <c r="G1340" s="14" t="n"/>
      <c r="H1340" s="14" t="n"/>
      <c r="I1340" s="15">
        <f>IF(OR(A1340="",NOT(N1340="")),"",SUM(C1340:H1340))</f>
        <v/>
      </c>
      <c r="J1340" s="16">
        <f>IF(I1340="","",SUM(C1340:E1340))</f>
        <v/>
      </c>
      <c r="K1340" s="16">
        <f>IF(I1340="","",SUM(F1340:H1340))</f>
        <v/>
      </c>
      <c r="L1340" s="14" t="n"/>
      <c r="M1340" s="17" t="n"/>
      <c r="N1340" s="18">
        <f>IF(COUNTA(A1340,C1340:H1340,L1340)=0,"",IF(NOT(ISNUMBER(A1340)),"날짜를 확인하세요",IF(A1340&gt;TODAY(),"오늘 이후 날짜예요",IF(COUNTIF($A$6:$A$1505,A1340)&gt;1,"같은 날짜가 또 있어요",IF(COUNT(C1340:H1340)&lt;COUNTA(C1340:H1340),"금액에 글자가 있어요",IF(COUNTA(C1340:H1340)=0,"금액이 비었어요",IF(COUNTIF(C1340:H1340,"&lt;0")&gt;0,"금액이 0보다 작아요",IF(AND(L1340&lt;&gt;"",OR(NOT(ISNUMBER(L1340)),L1340&lt;0,L1340&lt;&gt;INT(N(L1340)))),"손님 수를 확인하세요",""))))))))</f>
        <v/>
      </c>
      <c r="P1340">
        <f>IF(I1340="","",WEEKDAY(A1340,2))</f>
        <v/>
      </c>
      <c r="Q1340" s="19">
        <f>IF(I1340="","",A1340-WEEKDAY(A1340,3))</f>
        <v/>
      </c>
    </row>
    <row r="1341">
      <c r="A1341" s="12" t="n"/>
      <c r="B1341" s="13">
        <f>IF(ISNUMBER(A1341),CHOOSE(WEEKDAY(A1341),"일","월","화","수","목","금","토"),"")</f>
        <v/>
      </c>
      <c r="C1341" s="14" t="n"/>
      <c r="D1341" s="14" t="n"/>
      <c r="E1341" s="14" t="n"/>
      <c r="F1341" s="14" t="n"/>
      <c r="G1341" s="14" t="n"/>
      <c r="H1341" s="14" t="n"/>
      <c r="I1341" s="15">
        <f>IF(OR(A1341="",NOT(N1341="")),"",SUM(C1341:H1341))</f>
        <v/>
      </c>
      <c r="J1341" s="16">
        <f>IF(I1341="","",SUM(C1341:E1341))</f>
        <v/>
      </c>
      <c r="K1341" s="16">
        <f>IF(I1341="","",SUM(F1341:H1341))</f>
        <v/>
      </c>
      <c r="L1341" s="14" t="n"/>
      <c r="M1341" s="17" t="n"/>
      <c r="N1341" s="18">
        <f>IF(COUNTA(A1341,C1341:H1341,L1341)=0,"",IF(NOT(ISNUMBER(A1341)),"날짜를 확인하세요",IF(A1341&gt;TODAY(),"오늘 이후 날짜예요",IF(COUNTIF($A$6:$A$1505,A1341)&gt;1,"같은 날짜가 또 있어요",IF(COUNT(C1341:H1341)&lt;COUNTA(C1341:H1341),"금액에 글자가 있어요",IF(COUNTA(C1341:H1341)=0,"금액이 비었어요",IF(COUNTIF(C1341:H1341,"&lt;0")&gt;0,"금액이 0보다 작아요",IF(AND(L1341&lt;&gt;"",OR(NOT(ISNUMBER(L1341)),L1341&lt;0,L1341&lt;&gt;INT(N(L1341)))),"손님 수를 확인하세요",""))))))))</f>
        <v/>
      </c>
      <c r="P1341">
        <f>IF(I1341="","",WEEKDAY(A1341,2))</f>
        <v/>
      </c>
      <c r="Q1341" s="19">
        <f>IF(I1341="","",A1341-WEEKDAY(A1341,3))</f>
        <v/>
      </c>
    </row>
    <row r="1342">
      <c r="A1342" s="12" t="n"/>
      <c r="B1342" s="13">
        <f>IF(ISNUMBER(A1342),CHOOSE(WEEKDAY(A1342),"일","월","화","수","목","금","토"),"")</f>
        <v/>
      </c>
      <c r="C1342" s="14" t="n"/>
      <c r="D1342" s="14" t="n"/>
      <c r="E1342" s="14" t="n"/>
      <c r="F1342" s="14" t="n"/>
      <c r="G1342" s="14" t="n"/>
      <c r="H1342" s="14" t="n"/>
      <c r="I1342" s="15">
        <f>IF(OR(A1342="",NOT(N1342="")),"",SUM(C1342:H1342))</f>
        <v/>
      </c>
      <c r="J1342" s="16">
        <f>IF(I1342="","",SUM(C1342:E1342))</f>
        <v/>
      </c>
      <c r="K1342" s="16">
        <f>IF(I1342="","",SUM(F1342:H1342))</f>
        <v/>
      </c>
      <c r="L1342" s="14" t="n"/>
      <c r="M1342" s="17" t="n"/>
      <c r="N1342" s="18">
        <f>IF(COUNTA(A1342,C1342:H1342,L1342)=0,"",IF(NOT(ISNUMBER(A1342)),"날짜를 확인하세요",IF(A1342&gt;TODAY(),"오늘 이후 날짜예요",IF(COUNTIF($A$6:$A$1505,A1342)&gt;1,"같은 날짜가 또 있어요",IF(COUNT(C1342:H1342)&lt;COUNTA(C1342:H1342),"금액에 글자가 있어요",IF(COUNTA(C1342:H1342)=0,"금액이 비었어요",IF(COUNTIF(C1342:H1342,"&lt;0")&gt;0,"금액이 0보다 작아요",IF(AND(L1342&lt;&gt;"",OR(NOT(ISNUMBER(L1342)),L1342&lt;0,L1342&lt;&gt;INT(N(L1342)))),"손님 수를 확인하세요",""))))))))</f>
        <v/>
      </c>
      <c r="P1342">
        <f>IF(I1342="","",WEEKDAY(A1342,2))</f>
        <v/>
      </c>
      <c r="Q1342" s="19">
        <f>IF(I1342="","",A1342-WEEKDAY(A1342,3))</f>
        <v/>
      </c>
    </row>
    <row r="1343">
      <c r="A1343" s="12" t="n"/>
      <c r="B1343" s="13">
        <f>IF(ISNUMBER(A1343),CHOOSE(WEEKDAY(A1343),"일","월","화","수","목","금","토"),"")</f>
        <v/>
      </c>
      <c r="C1343" s="14" t="n"/>
      <c r="D1343" s="14" t="n"/>
      <c r="E1343" s="14" t="n"/>
      <c r="F1343" s="14" t="n"/>
      <c r="G1343" s="14" t="n"/>
      <c r="H1343" s="14" t="n"/>
      <c r="I1343" s="15">
        <f>IF(OR(A1343="",NOT(N1343="")),"",SUM(C1343:H1343))</f>
        <v/>
      </c>
      <c r="J1343" s="16">
        <f>IF(I1343="","",SUM(C1343:E1343))</f>
        <v/>
      </c>
      <c r="K1343" s="16">
        <f>IF(I1343="","",SUM(F1343:H1343))</f>
        <v/>
      </c>
      <c r="L1343" s="14" t="n"/>
      <c r="M1343" s="17" t="n"/>
      <c r="N1343" s="18">
        <f>IF(COUNTA(A1343,C1343:H1343,L1343)=0,"",IF(NOT(ISNUMBER(A1343)),"날짜를 확인하세요",IF(A1343&gt;TODAY(),"오늘 이후 날짜예요",IF(COUNTIF($A$6:$A$1505,A1343)&gt;1,"같은 날짜가 또 있어요",IF(COUNT(C1343:H1343)&lt;COUNTA(C1343:H1343),"금액에 글자가 있어요",IF(COUNTA(C1343:H1343)=0,"금액이 비었어요",IF(COUNTIF(C1343:H1343,"&lt;0")&gt;0,"금액이 0보다 작아요",IF(AND(L1343&lt;&gt;"",OR(NOT(ISNUMBER(L1343)),L1343&lt;0,L1343&lt;&gt;INT(N(L1343)))),"손님 수를 확인하세요",""))))))))</f>
        <v/>
      </c>
      <c r="P1343">
        <f>IF(I1343="","",WEEKDAY(A1343,2))</f>
        <v/>
      </c>
      <c r="Q1343" s="19">
        <f>IF(I1343="","",A1343-WEEKDAY(A1343,3))</f>
        <v/>
      </c>
    </row>
    <row r="1344">
      <c r="A1344" s="12" t="n"/>
      <c r="B1344" s="13">
        <f>IF(ISNUMBER(A1344),CHOOSE(WEEKDAY(A1344),"일","월","화","수","목","금","토"),"")</f>
        <v/>
      </c>
      <c r="C1344" s="14" t="n"/>
      <c r="D1344" s="14" t="n"/>
      <c r="E1344" s="14" t="n"/>
      <c r="F1344" s="14" t="n"/>
      <c r="G1344" s="14" t="n"/>
      <c r="H1344" s="14" t="n"/>
      <c r="I1344" s="15">
        <f>IF(OR(A1344="",NOT(N1344="")),"",SUM(C1344:H1344))</f>
        <v/>
      </c>
      <c r="J1344" s="16">
        <f>IF(I1344="","",SUM(C1344:E1344))</f>
        <v/>
      </c>
      <c r="K1344" s="16">
        <f>IF(I1344="","",SUM(F1344:H1344))</f>
        <v/>
      </c>
      <c r="L1344" s="14" t="n"/>
      <c r="M1344" s="17" t="n"/>
      <c r="N1344" s="18">
        <f>IF(COUNTA(A1344,C1344:H1344,L1344)=0,"",IF(NOT(ISNUMBER(A1344)),"날짜를 확인하세요",IF(A1344&gt;TODAY(),"오늘 이후 날짜예요",IF(COUNTIF($A$6:$A$1505,A1344)&gt;1,"같은 날짜가 또 있어요",IF(COUNT(C1344:H1344)&lt;COUNTA(C1344:H1344),"금액에 글자가 있어요",IF(COUNTA(C1344:H1344)=0,"금액이 비었어요",IF(COUNTIF(C1344:H1344,"&lt;0")&gt;0,"금액이 0보다 작아요",IF(AND(L1344&lt;&gt;"",OR(NOT(ISNUMBER(L1344)),L1344&lt;0,L1344&lt;&gt;INT(N(L1344)))),"손님 수를 확인하세요",""))))))))</f>
        <v/>
      </c>
      <c r="P1344">
        <f>IF(I1344="","",WEEKDAY(A1344,2))</f>
        <v/>
      </c>
      <c r="Q1344" s="19">
        <f>IF(I1344="","",A1344-WEEKDAY(A1344,3))</f>
        <v/>
      </c>
    </row>
    <row r="1345">
      <c r="A1345" s="12" t="n"/>
      <c r="B1345" s="13">
        <f>IF(ISNUMBER(A1345),CHOOSE(WEEKDAY(A1345),"일","월","화","수","목","금","토"),"")</f>
        <v/>
      </c>
      <c r="C1345" s="14" t="n"/>
      <c r="D1345" s="14" t="n"/>
      <c r="E1345" s="14" t="n"/>
      <c r="F1345" s="14" t="n"/>
      <c r="G1345" s="14" t="n"/>
      <c r="H1345" s="14" t="n"/>
      <c r="I1345" s="15">
        <f>IF(OR(A1345="",NOT(N1345="")),"",SUM(C1345:H1345))</f>
        <v/>
      </c>
      <c r="J1345" s="16">
        <f>IF(I1345="","",SUM(C1345:E1345))</f>
        <v/>
      </c>
      <c r="K1345" s="16">
        <f>IF(I1345="","",SUM(F1345:H1345))</f>
        <v/>
      </c>
      <c r="L1345" s="14" t="n"/>
      <c r="M1345" s="17" t="n"/>
      <c r="N1345" s="18">
        <f>IF(COUNTA(A1345,C1345:H1345,L1345)=0,"",IF(NOT(ISNUMBER(A1345)),"날짜를 확인하세요",IF(A1345&gt;TODAY(),"오늘 이후 날짜예요",IF(COUNTIF($A$6:$A$1505,A1345)&gt;1,"같은 날짜가 또 있어요",IF(COUNT(C1345:H1345)&lt;COUNTA(C1345:H1345),"금액에 글자가 있어요",IF(COUNTA(C1345:H1345)=0,"금액이 비었어요",IF(COUNTIF(C1345:H1345,"&lt;0")&gt;0,"금액이 0보다 작아요",IF(AND(L1345&lt;&gt;"",OR(NOT(ISNUMBER(L1345)),L1345&lt;0,L1345&lt;&gt;INT(N(L1345)))),"손님 수를 확인하세요",""))))))))</f>
        <v/>
      </c>
      <c r="P1345">
        <f>IF(I1345="","",WEEKDAY(A1345,2))</f>
        <v/>
      </c>
      <c r="Q1345" s="19">
        <f>IF(I1345="","",A1345-WEEKDAY(A1345,3))</f>
        <v/>
      </c>
    </row>
    <row r="1346">
      <c r="A1346" s="12" t="n"/>
      <c r="B1346" s="13">
        <f>IF(ISNUMBER(A1346),CHOOSE(WEEKDAY(A1346),"일","월","화","수","목","금","토"),"")</f>
        <v/>
      </c>
      <c r="C1346" s="14" t="n"/>
      <c r="D1346" s="14" t="n"/>
      <c r="E1346" s="14" t="n"/>
      <c r="F1346" s="14" t="n"/>
      <c r="G1346" s="14" t="n"/>
      <c r="H1346" s="14" t="n"/>
      <c r="I1346" s="15">
        <f>IF(OR(A1346="",NOT(N1346="")),"",SUM(C1346:H1346))</f>
        <v/>
      </c>
      <c r="J1346" s="16">
        <f>IF(I1346="","",SUM(C1346:E1346))</f>
        <v/>
      </c>
      <c r="K1346" s="16">
        <f>IF(I1346="","",SUM(F1346:H1346))</f>
        <v/>
      </c>
      <c r="L1346" s="14" t="n"/>
      <c r="M1346" s="17" t="n"/>
      <c r="N1346" s="18">
        <f>IF(COUNTA(A1346,C1346:H1346,L1346)=0,"",IF(NOT(ISNUMBER(A1346)),"날짜를 확인하세요",IF(A1346&gt;TODAY(),"오늘 이후 날짜예요",IF(COUNTIF($A$6:$A$1505,A1346)&gt;1,"같은 날짜가 또 있어요",IF(COUNT(C1346:H1346)&lt;COUNTA(C1346:H1346),"금액에 글자가 있어요",IF(COUNTA(C1346:H1346)=0,"금액이 비었어요",IF(COUNTIF(C1346:H1346,"&lt;0")&gt;0,"금액이 0보다 작아요",IF(AND(L1346&lt;&gt;"",OR(NOT(ISNUMBER(L1346)),L1346&lt;0,L1346&lt;&gt;INT(N(L1346)))),"손님 수를 확인하세요",""))))))))</f>
        <v/>
      </c>
      <c r="P1346">
        <f>IF(I1346="","",WEEKDAY(A1346,2))</f>
        <v/>
      </c>
      <c r="Q1346" s="19">
        <f>IF(I1346="","",A1346-WEEKDAY(A1346,3))</f>
        <v/>
      </c>
    </row>
    <row r="1347">
      <c r="A1347" s="12" t="n"/>
      <c r="B1347" s="13">
        <f>IF(ISNUMBER(A1347),CHOOSE(WEEKDAY(A1347),"일","월","화","수","목","금","토"),"")</f>
        <v/>
      </c>
      <c r="C1347" s="14" t="n"/>
      <c r="D1347" s="14" t="n"/>
      <c r="E1347" s="14" t="n"/>
      <c r="F1347" s="14" t="n"/>
      <c r="G1347" s="14" t="n"/>
      <c r="H1347" s="14" t="n"/>
      <c r="I1347" s="15">
        <f>IF(OR(A1347="",NOT(N1347="")),"",SUM(C1347:H1347))</f>
        <v/>
      </c>
      <c r="J1347" s="16">
        <f>IF(I1347="","",SUM(C1347:E1347))</f>
        <v/>
      </c>
      <c r="K1347" s="16">
        <f>IF(I1347="","",SUM(F1347:H1347))</f>
        <v/>
      </c>
      <c r="L1347" s="14" t="n"/>
      <c r="M1347" s="17" t="n"/>
      <c r="N1347" s="18">
        <f>IF(COUNTA(A1347,C1347:H1347,L1347)=0,"",IF(NOT(ISNUMBER(A1347)),"날짜를 확인하세요",IF(A1347&gt;TODAY(),"오늘 이후 날짜예요",IF(COUNTIF($A$6:$A$1505,A1347)&gt;1,"같은 날짜가 또 있어요",IF(COUNT(C1347:H1347)&lt;COUNTA(C1347:H1347),"금액에 글자가 있어요",IF(COUNTA(C1347:H1347)=0,"금액이 비었어요",IF(COUNTIF(C1347:H1347,"&lt;0")&gt;0,"금액이 0보다 작아요",IF(AND(L1347&lt;&gt;"",OR(NOT(ISNUMBER(L1347)),L1347&lt;0,L1347&lt;&gt;INT(N(L1347)))),"손님 수를 확인하세요",""))))))))</f>
        <v/>
      </c>
      <c r="P1347">
        <f>IF(I1347="","",WEEKDAY(A1347,2))</f>
        <v/>
      </c>
      <c r="Q1347" s="19">
        <f>IF(I1347="","",A1347-WEEKDAY(A1347,3))</f>
        <v/>
      </c>
    </row>
    <row r="1348">
      <c r="A1348" s="12" t="n"/>
      <c r="B1348" s="13">
        <f>IF(ISNUMBER(A1348),CHOOSE(WEEKDAY(A1348),"일","월","화","수","목","금","토"),"")</f>
        <v/>
      </c>
      <c r="C1348" s="14" t="n"/>
      <c r="D1348" s="14" t="n"/>
      <c r="E1348" s="14" t="n"/>
      <c r="F1348" s="14" t="n"/>
      <c r="G1348" s="14" t="n"/>
      <c r="H1348" s="14" t="n"/>
      <c r="I1348" s="15">
        <f>IF(OR(A1348="",NOT(N1348="")),"",SUM(C1348:H1348))</f>
        <v/>
      </c>
      <c r="J1348" s="16">
        <f>IF(I1348="","",SUM(C1348:E1348))</f>
        <v/>
      </c>
      <c r="K1348" s="16">
        <f>IF(I1348="","",SUM(F1348:H1348))</f>
        <v/>
      </c>
      <c r="L1348" s="14" t="n"/>
      <c r="M1348" s="17" t="n"/>
      <c r="N1348" s="18">
        <f>IF(COUNTA(A1348,C1348:H1348,L1348)=0,"",IF(NOT(ISNUMBER(A1348)),"날짜를 확인하세요",IF(A1348&gt;TODAY(),"오늘 이후 날짜예요",IF(COUNTIF($A$6:$A$1505,A1348)&gt;1,"같은 날짜가 또 있어요",IF(COUNT(C1348:H1348)&lt;COUNTA(C1348:H1348),"금액에 글자가 있어요",IF(COUNTA(C1348:H1348)=0,"금액이 비었어요",IF(COUNTIF(C1348:H1348,"&lt;0")&gt;0,"금액이 0보다 작아요",IF(AND(L1348&lt;&gt;"",OR(NOT(ISNUMBER(L1348)),L1348&lt;0,L1348&lt;&gt;INT(N(L1348)))),"손님 수를 확인하세요",""))))))))</f>
        <v/>
      </c>
      <c r="P1348">
        <f>IF(I1348="","",WEEKDAY(A1348,2))</f>
        <v/>
      </c>
      <c r="Q1348" s="19">
        <f>IF(I1348="","",A1348-WEEKDAY(A1348,3))</f>
        <v/>
      </c>
    </row>
    <row r="1349">
      <c r="A1349" s="12" t="n"/>
      <c r="B1349" s="13">
        <f>IF(ISNUMBER(A1349),CHOOSE(WEEKDAY(A1349),"일","월","화","수","목","금","토"),"")</f>
        <v/>
      </c>
      <c r="C1349" s="14" t="n"/>
      <c r="D1349" s="14" t="n"/>
      <c r="E1349" s="14" t="n"/>
      <c r="F1349" s="14" t="n"/>
      <c r="G1349" s="14" t="n"/>
      <c r="H1349" s="14" t="n"/>
      <c r="I1349" s="15">
        <f>IF(OR(A1349="",NOT(N1349="")),"",SUM(C1349:H1349))</f>
        <v/>
      </c>
      <c r="J1349" s="16">
        <f>IF(I1349="","",SUM(C1349:E1349))</f>
        <v/>
      </c>
      <c r="K1349" s="16">
        <f>IF(I1349="","",SUM(F1349:H1349))</f>
        <v/>
      </c>
      <c r="L1349" s="14" t="n"/>
      <c r="M1349" s="17" t="n"/>
      <c r="N1349" s="18">
        <f>IF(COUNTA(A1349,C1349:H1349,L1349)=0,"",IF(NOT(ISNUMBER(A1349)),"날짜를 확인하세요",IF(A1349&gt;TODAY(),"오늘 이후 날짜예요",IF(COUNTIF($A$6:$A$1505,A1349)&gt;1,"같은 날짜가 또 있어요",IF(COUNT(C1349:H1349)&lt;COUNTA(C1349:H1349),"금액에 글자가 있어요",IF(COUNTA(C1349:H1349)=0,"금액이 비었어요",IF(COUNTIF(C1349:H1349,"&lt;0")&gt;0,"금액이 0보다 작아요",IF(AND(L1349&lt;&gt;"",OR(NOT(ISNUMBER(L1349)),L1349&lt;0,L1349&lt;&gt;INT(N(L1349)))),"손님 수를 확인하세요",""))))))))</f>
        <v/>
      </c>
      <c r="P1349">
        <f>IF(I1349="","",WEEKDAY(A1349,2))</f>
        <v/>
      </c>
      <c r="Q1349" s="19">
        <f>IF(I1349="","",A1349-WEEKDAY(A1349,3))</f>
        <v/>
      </c>
    </row>
    <row r="1350">
      <c r="A1350" s="12" t="n"/>
      <c r="B1350" s="13">
        <f>IF(ISNUMBER(A1350),CHOOSE(WEEKDAY(A1350),"일","월","화","수","목","금","토"),"")</f>
        <v/>
      </c>
      <c r="C1350" s="14" t="n"/>
      <c r="D1350" s="14" t="n"/>
      <c r="E1350" s="14" t="n"/>
      <c r="F1350" s="14" t="n"/>
      <c r="G1350" s="14" t="n"/>
      <c r="H1350" s="14" t="n"/>
      <c r="I1350" s="15">
        <f>IF(OR(A1350="",NOT(N1350="")),"",SUM(C1350:H1350))</f>
        <v/>
      </c>
      <c r="J1350" s="16">
        <f>IF(I1350="","",SUM(C1350:E1350))</f>
        <v/>
      </c>
      <c r="K1350" s="16">
        <f>IF(I1350="","",SUM(F1350:H1350))</f>
        <v/>
      </c>
      <c r="L1350" s="14" t="n"/>
      <c r="M1350" s="17" t="n"/>
      <c r="N1350" s="18">
        <f>IF(COUNTA(A1350,C1350:H1350,L1350)=0,"",IF(NOT(ISNUMBER(A1350)),"날짜를 확인하세요",IF(A1350&gt;TODAY(),"오늘 이후 날짜예요",IF(COUNTIF($A$6:$A$1505,A1350)&gt;1,"같은 날짜가 또 있어요",IF(COUNT(C1350:H1350)&lt;COUNTA(C1350:H1350),"금액에 글자가 있어요",IF(COUNTA(C1350:H1350)=0,"금액이 비었어요",IF(COUNTIF(C1350:H1350,"&lt;0")&gt;0,"금액이 0보다 작아요",IF(AND(L1350&lt;&gt;"",OR(NOT(ISNUMBER(L1350)),L1350&lt;0,L1350&lt;&gt;INT(N(L1350)))),"손님 수를 확인하세요",""))))))))</f>
        <v/>
      </c>
      <c r="P1350">
        <f>IF(I1350="","",WEEKDAY(A1350,2))</f>
        <v/>
      </c>
      <c r="Q1350" s="19">
        <f>IF(I1350="","",A1350-WEEKDAY(A1350,3))</f>
        <v/>
      </c>
    </row>
    <row r="1351">
      <c r="A1351" s="12" t="n"/>
      <c r="B1351" s="13">
        <f>IF(ISNUMBER(A1351),CHOOSE(WEEKDAY(A1351),"일","월","화","수","목","금","토"),"")</f>
        <v/>
      </c>
      <c r="C1351" s="14" t="n"/>
      <c r="D1351" s="14" t="n"/>
      <c r="E1351" s="14" t="n"/>
      <c r="F1351" s="14" t="n"/>
      <c r="G1351" s="14" t="n"/>
      <c r="H1351" s="14" t="n"/>
      <c r="I1351" s="15">
        <f>IF(OR(A1351="",NOT(N1351="")),"",SUM(C1351:H1351))</f>
        <v/>
      </c>
      <c r="J1351" s="16">
        <f>IF(I1351="","",SUM(C1351:E1351))</f>
        <v/>
      </c>
      <c r="K1351" s="16">
        <f>IF(I1351="","",SUM(F1351:H1351))</f>
        <v/>
      </c>
      <c r="L1351" s="14" t="n"/>
      <c r="M1351" s="17" t="n"/>
      <c r="N1351" s="18">
        <f>IF(COUNTA(A1351,C1351:H1351,L1351)=0,"",IF(NOT(ISNUMBER(A1351)),"날짜를 확인하세요",IF(A1351&gt;TODAY(),"오늘 이후 날짜예요",IF(COUNTIF($A$6:$A$1505,A1351)&gt;1,"같은 날짜가 또 있어요",IF(COUNT(C1351:H1351)&lt;COUNTA(C1351:H1351),"금액에 글자가 있어요",IF(COUNTA(C1351:H1351)=0,"금액이 비었어요",IF(COUNTIF(C1351:H1351,"&lt;0")&gt;0,"금액이 0보다 작아요",IF(AND(L1351&lt;&gt;"",OR(NOT(ISNUMBER(L1351)),L1351&lt;0,L1351&lt;&gt;INT(N(L1351)))),"손님 수를 확인하세요",""))))))))</f>
        <v/>
      </c>
      <c r="P1351">
        <f>IF(I1351="","",WEEKDAY(A1351,2))</f>
        <v/>
      </c>
      <c r="Q1351" s="19">
        <f>IF(I1351="","",A1351-WEEKDAY(A1351,3))</f>
        <v/>
      </c>
    </row>
    <row r="1352">
      <c r="A1352" s="12" t="n"/>
      <c r="B1352" s="13">
        <f>IF(ISNUMBER(A1352),CHOOSE(WEEKDAY(A1352),"일","월","화","수","목","금","토"),"")</f>
        <v/>
      </c>
      <c r="C1352" s="14" t="n"/>
      <c r="D1352" s="14" t="n"/>
      <c r="E1352" s="14" t="n"/>
      <c r="F1352" s="14" t="n"/>
      <c r="G1352" s="14" t="n"/>
      <c r="H1352" s="14" t="n"/>
      <c r="I1352" s="15">
        <f>IF(OR(A1352="",NOT(N1352="")),"",SUM(C1352:H1352))</f>
        <v/>
      </c>
      <c r="J1352" s="16">
        <f>IF(I1352="","",SUM(C1352:E1352))</f>
        <v/>
      </c>
      <c r="K1352" s="16">
        <f>IF(I1352="","",SUM(F1352:H1352))</f>
        <v/>
      </c>
      <c r="L1352" s="14" t="n"/>
      <c r="M1352" s="17" t="n"/>
      <c r="N1352" s="18">
        <f>IF(COUNTA(A1352,C1352:H1352,L1352)=0,"",IF(NOT(ISNUMBER(A1352)),"날짜를 확인하세요",IF(A1352&gt;TODAY(),"오늘 이후 날짜예요",IF(COUNTIF($A$6:$A$1505,A1352)&gt;1,"같은 날짜가 또 있어요",IF(COUNT(C1352:H1352)&lt;COUNTA(C1352:H1352),"금액에 글자가 있어요",IF(COUNTA(C1352:H1352)=0,"금액이 비었어요",IF(COUNTIF(C1352:H1352,"&lt;0")&gt;0,"금액이 0보다 작아요",IF(AND(L1352&lt;&gt;"",OR(NOT(ISNUMBER(L1352)),L1352&lt;0,L1352&lt;&gt;INT(N(L1352)))),"손님 수를 확인하세요",""))))))))</f>
        <v/>
      </c>
      <c r="P1352">
        <f>IF(I1352="","",WEEKDAY(A1352,2))</f>
        <v/>
      </c>
      <c r="Q1352" s="19">
        <f>IF(I1352="","",A1352-WEEKDAY(A1352,3))</f>
        <v/>
      </c>
    </row>
    <row r="1353">
      <c r="A1353" s="12" t="n"/>
      <c r="B1353" s="13">
        <f>IF(ISNUMBER(A1353),CHOOSE(WEEKDAY(A1353),"일","월","화","수","목","금","토"),"")</f>
        <v/>
      </c>
      <c r="C1353" s="14" t="n"/>
      <c r="D1353" s="14" t="n"/>
      <c r="E1353" s="14" t="n"/>
      <c r="F1353" s="14" t="n"/>
      <c r="G1353" s="14" t="n"/>
      <c r="H1353" s="14" t="n"/>
      <c r="I1353" s="15">
        <f>IF(OR(A1353="",NOT(N1353="")),"",SUM(C1353:H1353))</f>
        <v/>
      </c>
      <c r="J1353" s="16">
        <f>IF(I1353="","",SUM(C1353:E1353))</f>
        <v/>
      </c>
      <c r="K1353" s="16">
        <f>IF(I1353="","",SUM(F1353:H1353))</f>
        <v/>
      </c>
      <c r="L1353" s="14" t="n"/>
      <c r="M1353" s="17" t="n"/>
      <c r="N1353" s="18">
        <f>IF(COUNTA(A1353,C1353:H1353,L1353)=0,"",IF(NOT(ISNUMBER(A1353)),"날짜를 확인하세요",IF(A1353&gt;TODAY(),"오늘 이후 날짜예요",IF(COUNTIF($A$6:$A$1505,A1353)&gt;1,"같은 날짜가 또 있어요",IF(COUNT(C1353:H1353)&lt;COUNTA(C1353:H1353),"금액에 글자가 있어요",IF(COUNTA(C1353:H1353)=0,"금액이 비었어요",IF(COUNTIF(C1353:H1353,"&lt;0")&gt;0,"금액이 0보다 작아요",IF(AND(L1353&lt;&gt;"",OR(NOT(ISNUMBER(L1353)),L1353&lt;0,L1353&lt;&gt;INT(N(L1353)))),"손님 수를 확인하세요",""))))))))</f>
        <v/>
      </c>
      <c r="P1353">
        <f>IF(I1353="","",WEEKDAY(A1353,2))</f>
        <v/>
      </c>
      <c r="Q1353" s="19">
        <f>IF(I1353="","",A1353-WEEKDAY(A1353,3))</f>
        <v/>
      </c>
    </row>
    <row r="1354">
      <c r="A1354" s="12" t="n"/>
      <c r="B1354" s="13">
        <f>IF(ISNUMBER(A1354),CHOOSE(WEEKDAY(A1354),"일","월","화","수","목","금","토"),"")</f>
        <v/>
      </c>
      <c r="C1354" s="14" t="n"/>
      <c r="D1354" s="14" t="n"/>
      <c r="E1354" s="14" t="n"/>
      <c r="F1354" s="14" t="n"/>
      <c r="G1354" s="14" t="n"/>
      <c r="H1354" s="14" t="n"/>
      <c r="I1354" s="15">
        <f>IF(OR(A1354="",NOT(N1354="")),"",SUM(C1354:H1354))</f>
        <v/>
      </c>
      <c r="J1354" s="16">
        <f>IF(I1354="","",SUM(C1354:E1354))</f>
        <v/>
      </c>
      <c r="K1354" s="16">
        <f>IF(I1354="","",SUM(F1354:H1354))</f>
        <v/>
      </c>
      <c r="L1354" s="14" t="n"/>
      <c r="M1354" s="17" t="n"/>
      <c r="N1354" s="18">
        <f>IF(COUNTA(A1354,C1354:H1354,L1354)=0,"",IF(NOT(ISNUMBER(A1354)),"날짜를 확인하세요",IF(A1354&gt;TODAY(),"오늘 이후 날짜예요",IF(COUNTIF($A$6:$A$1505,A1354)&gt;1,"같은 날짜가 또 있어요",IF(COUNT(C1354:H1354)&lt;COUNTA(C1354:H1354),"금액에 글자가 있어요",IF(COUNTA(C1354:H1354)=0,"금액이 비었어요",IF(COUNTIF(C1354:H1354,"&lt;0")&gt;0,"금액이 0보다 작아요",IF(AND(L1354&lt;&gt;"",OR(NOT(ISNUMBER(L1354)),L1354&lt;0,L1354&lt;&gt;INT(N(L1354)))),"손님 수를 확인하세요",""))))))))</f>
        <v/>
      </c>
      <c r="P1354">
        <f>IF(I1354="","",WEEKDAY(A1354,2))</f>
        <v/>
      </c>
      <c r="Q1354" s="19">
        <f>IF(I1354="","",A1354-WEEKDAY(A1354,3))</f>
        <v/>
      </c>
    </row>
    <row r="1355">
      <c r="A1355" s="12" t="n"/>
      <c r="B1355" s="13">
        <f>IF(ISNUMBER(A1355),CHOOSE(WEEKDAY(A1355),"일","월","화","수","목","금","토"),"")</f>
        <v/>
      </c>
      <c r="C1355" s="14" t="n"/>
      <c r="D1355" s="14" t="n"/>
      <c r="E1355" s="14" t="n"/>
      <c r="F1355" s="14" t="n"/>
      <c r="G1355" s="14" t="n"/>
      <c r="H1355" s="14" t="n"/>
      <c r="I1355" s="15">
        <f>IF(OR(A1355="",NOT(N1355="")),"",SUM(C1355:H1355))</f>
        <v/>
      </c>
      <c r="J1355" s="16">
        <f>IF(I1355="","",SUM(C1355:E1355))</f>
        <v/>
      </c>
      <c r="K1355" s="16">
        <f>IF(I1355="","",SUM(F1355:H1355))</f>
        <v/>
      </c>
      <c r="L1355" s="14" t="n"/>
      <c r="M1355" s="17" t="n"/>
      <c r="N1355" s="18">
        <f>IF(COUNTA(A1355,C1355:H1355,L1355)=0,"",IF(NOT(ISNUMBER(A1355)),"날짜를 확인하세요",IF(A1355&gt;TODAY(),"오늘 이후 날짜예요",IF(COUNTIF($A$6:$A$1505,A1355)&gt;1,"같은 날짜가 또 있어요",IF(COUNT(C1355:H1355)&lt;COUNTA(C1355:H1355),"금액에 글자가 있어요",IF(COUNTA(C1355:H1355)=0,"금액이 비었어요",IF(COUNTIF(C1355:H1355,"&lt;0")&gt;0,"금액이 0보다 작아요",IF(AND(L1355&lt;&gt;"",OR(NOT(ISNUMBER(L1355)),L1355&lt;0,L1355&lt;&gt;INT(N(L1355)))),"손님 수를 확인하세요",""))))))))</f>
        <v/>
      </c>
      <c r="P1355">
        <f>IF(I1355="","",WEEKDAY(A1355,2))</f>
        <v/>
      </c>
      <c r="Q1355" s="19">
        <f>IF(I1355="","",A1355-WEEKDAY(A1355,3))</f>
        <v/>
      </c>
    </row>
    <row r="1356">
      <c r="A1356" s="12" t="n"/>
      <c r="B1356" s="13">
        <f>IF(ISNUMBER(A1356),CHOOSE(WEEKDAY(A1356),"일","월","화","수","목","금","토"),"")</f>
        <v/>
      </c>
      <c r="C1356" s="14" t="n"/>
      <c r="D1356" s="14" t="n"/>
      <c r="E1356" s="14" t="n"/>
      <c r="F1356" s="14" t="n"/>
      <c r="G1356" s="14" t="n"/>
      <c r="H1356" s="14" t="n"/>
      <c r="I1356" s="15">
        <f>IF(OR(A1356="",NOT(N1356="")),"",SUM(C1356:H1356))</f>
        <v/>
      </c>
      <c r="J1356" s="16">
        <f>IF(I1356="","",SUM(C1356:E1356))</f>
        <v/>
      </c>
      <c r="K1356" s="16">
        <f>IF(I1356="","",SUM(F1356:H1356))</f>
        <v/>
      </c>
      <c r="L1356" s="14" t="n"/>
      <c r="M1356" s="17" t="n"/>
      <c r="N1356" s="18">
        <f>IF(COUNTA(A1356,C1356:H1356,L1356)=0,"",IF(NOT(ISNUMBER(A1356)),"날짜를 확인하세요",IF(A1356&gt;TODAY(),"오늘 이후 날짜예요",IF(COUNTIF($A$6:$A$1505,A1356)&gt;1,"같은 날짜가 또 있어요",IF(COUNT(C1356:H1356)&lt;COUNTA(C1356:H1356),"금액에 글자가 있어요",IF(COUNTA(C1356:H1356)=0,"금액이 비었어요",IF(COUNTIF(C1356:H1356,"&lt;0")&gt;0,"금액이 0보다 작아요",IF(AND(L1356&lt;&gt;"",OR(NOT(ISNUMBER(L1356)),L1356&lt;0,L1356&lt;&gt;INT(N(L1356)))),"손님 수를 확인하세요",""))))))))</f>
        <v/>
      </c>
      <c r="P1356">
        <f>IF(I1356="","",WEEKDAY(A1356,2))</f>
        <v/>
      </c>
      <c r="Q1356" s="19">
        <f>IF(I1356="","",A1356-WEEKDAY(A1356,3))</f>
        <v/>
      </c>
    </row>
    <row r="1357">
      <c r="A1357" s="12" t="n"/>
      <c r="B1357" s="13">
        <f>IF(ISNUMBER(A1357),CHOOSE(WEEKDAY(A1357),"일","월","화","수","목","금","토"),"")</f>
        <v/>
      </c>
      <c r="C1357" s="14" t="n"/>
      <c r="D1357" s="14" t="n"/>
      <c r="E1357" s="14" t="n"/>
      <c r="F1357" s="14" t="n"/>
      <c r="G1357" s="14" t="n"/>
      <c r="H1357" s="14" t="n"/>
      <c r="I1357" s="15">
        <f>IF(OR(A1357="",NOT(N1357="")),"",SUM(C1357:H1357))</f>
        <v/>
      </c>
      <c r="J1357" s="16">
        <f>IF(I1357="","",SUM(C1357:E1357))</f>
        <v/>
      </c>
      <c r="K1357" s="16">
        <f>IF(I1357="","",SUM(F1357:H1357))</f>
        <v/>
      </c>
      <c r="L1357" s="14" t="n"/>
      <c r="M1357" s="17" t="n"/>
      <c r="N1357" s="18">
        <f>IF(COUNTA(A1357,C1357:H1357,L1357)=0,"",IF(NOT(ISNUMBER(A1357)),"날짜를 확인하세요",IF(A1357&gt;TODAY(),"오늘 이후 날짜예요",IF(COUNTIF($A$6:$A$1505,A1357)&gt;1,"같은 날짜가 또 있어요",IF(COUNT(C1357:H1357)&lt;COUNTA(C1357:H1357),"금액에 글자가 있어요",IF(COUNTA(C1357:H1357)=0,"금액이 비었어요",IF(COUNTIF(C1357:H1357,"&lt;0")&gt;0,"금액이 0보다 작아요",IF(AND(L1357&lt;&gt;"",OR(NOT(ISNUMBER(L1357)),L1357&lt;0,L1357&lt;&gt;INT(N(L1357)))),"손님 수를 확인하세요",""))))))))</f>
        <v/>
      </c>
      <c r="P1357">
        <f>IF(I1357="","",WEEKDAY(A1357,2))</f>
        <v/>
      </c>
      <c r="Q1357" s="19">
        <f>IF(I1357="","",A1357-WEEKDAY(A1357,3))</f>
        <v/>
      </c>
    </row>
    <row r="1358">
      <c r="A1358" s="12" t="n"/>
      <c r="B1358" s="13">
        <f>IF(ISNUMBER(A1358),CHOOSE(WEEKDAY(A1358),"일","월","화","수","목","금","토"),"")</f>
        <v/>
      </c>
      <c r="C1358" s="14" t="n"/>
      <c r="D1358" s="14" t="n"/>
      <c r="E1358" s="14" t="n"/>
      <c r="F1358" s="14" t="n"/>
      <c r="G1358" s="14" t="n"/>
      <c r="H1358" s="14" t="n"/>
      <c r="I1358" s="15">
        <f>IF(OR(A1358="",NOT(N1358="")),"",SUM(C1358:H1358))</f>
        <v/>
      </c>
      <c r="J1358" s="16">
        <f>IF(I1358="","",SUM(C1358:E1358))</f>
        <v/>
      </c>
      <c r="K1358" s="16">
        <f>IF(I1358="","",SUM(F1358:H1358))</f>
        <v/>
      </c>
      <c r="L1358" s="14" t="n"/>
      <c r="M1358" s="17" t="n"/>
      <c r="N1358" s="18">
        <f>IF(COUNTA(A1358,C1358:H1358,L1358)=0,"",IF(NOT(ISNUMBER(A1358)),"날짜를 확인하세요",IF(A1358&gt;TODAY(),"오늘 이후 날짜예요",IF(COUNTIF($A$6:$A$1505,A1358)&gt;1,"같은 날짜가 또 있어요",IF(COUNT(C1358:H1358)&lt;COUNTA(C1358:H1358),"금액에 글자가 있어요",IF(COUNTA(C1358:H1358)=0,"금액이 비었어요",IF(COUNTIF(C1358:H1358,"&lt;0")&gt;0,"금액이 0보다 작아요",IF(AND(L1358&lt;&gt;"",OR(NOT(ISNUMBER(L1358)),L1358&lt;0,L1358&lt;&gt;INT(N(L1358)))),"손님 수를 확인하세요",""))))))))</f>
        <v/>
      </c>
      <c r="P1358">
        <f>IF(I1358="","",WEEKDAY(A1358,2))</f>
        <v/>
      </c>
      <c r="Q1358" s="19">
        <f>IF(I1358="","",A1358-WEEKDAY(A1358,3))</f>
        <v/>
      </c>
    </row>
    <row r="1359">
      <c r="A1359" s="12" t="n"/>
      <c r="B1359" s="13">
        <f>IF(ISNUMBER(A1359),CHOOSE(WEEKDAY(A1359),"일","월","화","수","목","금","토"),"")</f>
        <v/>
      </c>
      <c r="C1359" s="14" t="n"/>
      <c r="D1359" s="14" t="n"/>
      <c r="E1359" s="14" t="n"/>
      <c r="F1359" s="14" t="n"/>
      <c r="G1359" s="14" t="n"/>
      <c r="H1359" s="14" t="n"/>
      <c r="I1359" s="15">
        <f>IF(OR(A1359="",NOT(N1359="")),"",SUM(C1359:H1359))</f>
        <v/>
      </c>
      <c r="J1359" s="16">
        <f>IF(I1359="","",SUM(C1359:E1359))</f>
        <v/>
      </c>
      <c r="K1359" s="16">
        <f>IF(I1359="","",SUM(F1359:H1359))</f>
        <v/>
      </c>
      <c r="L1359" s="14" t="n"/>
      <c r="M1359" s="17" t="n"/>
      <c r="N1359" s="18">
        <f>IF(COUNTA(A1359,C1359:H1359,L1359)=0,"",IF(NOT(ISNUMBER(A1359)),"날짜를 확인하세요",IF(A1359&gt;TODAY(),"오늘 이후 날짜예요",IF(COUNTIF($A$6:$A$1505,A1359)&gt;1,"같은 날짜가 또 있어요",IF(COUNT(C1359:H1359)&lt;COUNTA(C1359:H1359),"금액에 글자가 있어요",IF(COUNTA(C1359:H1359)=0,"금액이 비었어요",IF(COUNTIF(C1359:H1359,"&lt;0")&gt;0,"금액이 0보다 작아요",IF(AND(L1359&lt;&gt;"",OR(NOT(ISNUMBER(L1359)),L1359&lt;0,L1359&lt;&gt;INT(N(L1359)))),"손님 수를 확인하세요",""))))))))</f>
        <v/>
      </c>
      <c r="P1359">
        <f>IF(I1359="","",WEEKDAY(A1359,2))</f>
        <v/>
      </c>
      <c r="Q1359" s="19">
        <f>IF(I1359="","",A1359-WEEKDAY(A1359,3))</f>
        <v/>
      </c>
    </row>
    <row r="1360">
      <c r="A1360" s="12" t="n"/>
      <c r="B1360" s="13">
        <f>IF(ISNUMBER(A1360),CHOOSE(WEEKDAY(A1360),"일","월","화","수","목","금","토"),"")</f>
        <v/>
      </c>
      <c r="C1360" s="14" t="n"/>
      <c r="D1360" s="14" t="n"/>
      <c r="E1360" s="14" t="n"/>
      <c r="F1360" s="14" t="n"/>
      <c r="G1360" s="14" t="n"/>
      <c r="H1360" s="14" t="n"/>
      <c r="I1360" s="15">
        <f>IF(OR(A1360="",NOT(N1360="")),"",SUM(C1360:H1360))</f>
        <v/>
      </c>
      <c r="J1360" s="16">
        <f>IF(I1360="","",SUM(C1360:E1360))</f>
        <v/>
      </c>
      <c r="K1360" s="16">
        <f>IF(I1360="","",SUM(F1360:H1360))</f>
        <v/>
      </c>
      <c r="L1360" s="14" t="n"/>
      <c r="M1360" s="17" t="n"/>
      <c r="N1360" s="18">
        <f>IF(COUNTA(A1360,C1360:H1360,L1360)=0,"",IF(NOT(ISNUMBER(A1360)),"날짜를 확인하세요",IF(A1360&gt;TODAY(),"오늘 이후 날짜예요",IF(COUNTIF($A$6:$A$1505,A1360)&gt;1,"같은 날짜가 또 있어요",IF(COUNT(C1360:H1360)&lt;COUNTA(C1360:H1360),"금액에 글자가 있어요",IF(COUNTA(C1360:H1360)=0,"금액이 비었어요",IF(COUNTIF(C1360:H1360,"&lt;0")&gt;0,"금액이 0보다 작아요",IF(AND(L1360&lt;&gt;"",OR(NOT(ISNUMBER(L1360)),L1360&lt;0,L1360&lt;&gt;INT(N(L1360)))),"손님 수를 확인하세요",""))))))))</f>
        <v/>
      </c>
      <c r="P1360">
        <f>IF(I1360="","",WEEKDAY(A1360,2))</f>
        <v/>
      </c>
      <c r="Q1360" s="19">
        <f>IF(I1360="","",A1360-WEEKDAY(A1360,3))</f>
        <v/>
      </c>
    </row>
    <row r="1361">
      <c r="A1361" s="12" t="n"/>
      <c r="B1361" s="13">
        <f>IF(ISNUMBER(A1361),CHOOSE(WEEKDAY(A1361),"일","월","화","수","목","금","토"),"")</f>
        <v/>
      </c>
      <c r="C1361" s="14" t="n"/>
      <c r="D1361" s="14" t="n"/>
      <c r="E1361" s="14" t="n"/>
      <c r="F1361" s="14" t="n"/>
      <c r="G1361" s="14" t="n"/>
      <c r="H1361" s="14" t="n"/>
      <c r="I1361" s="15">
        <f>IF(OR(A1361="",NOT(N1361="")),"",SUM(C1361:H1361))</f>
        <v/>
      </c>
      <c r="J1361" s="16">
        <f>IF(I1361="","",SUM(C1361:E1361))</f>
        <v/>
      </c>
      <c r="K1361" s="16">
        <f>IF(I1361="","",SUM(F1361:H1361))</f>
        <v/>
      </c>
      <c r="L1361" s="14" t="n"/>
      <c r="M1361" s="17" t="n"/>
      <c r="N1361" s="18">
        <f>IF(COUNTA(A1361,C1361:H1361,L1361)=0,"",IF(NOT(ISNUMBER(A1361)),"날짜를 확인하세요",IF(A1361&gt;TODAY(),"오늘 이후 날짜예요",IF(COUNTIF($A$6:$A$1505,A1361)&gt;1,"같은 날짜가 또 있어요",IF(COUNT(C1361:H1361)&lt;COUNTA(C1361:H1361),"금액에 글자가 있어요",IF(COUNTA(C1361:H1361)=0,"금액이 비었어요",IF(COUNTIF(C1361:H1361,"&lt;0")&gt;0,"금액이 0보다 작아요",IF(AND(L1361&lt;&gt;"",OR(NOT(ISNUMBER(L1361)),L1361&lt;0,L1361&lt;&gt;INT(N(L1361)))),"손님 수를 확인하세요",""))))))))</f>
        <v/>
      </c>
      <c r="P1361">
        <f>IF(I1361="","",WEEKDAY(A1361,2))</f>
        <v/>
      </c>
      <c r="Q1361" s="19">
        <f>IF(I1361="","",A1361-WEEKDAY(A1361,3))</f>
        <v/>
      </c>
    </row>
    <row r="1362">
      <c r="A1362" s="12" t="n"/>
      <c r="B1362" s="13">
        <f>IF(ISNUMBER(A1362),CHOOSE(WEEKDAY(A1362),"일","월","화","수","목","금","토"),"")</f>
        <v/>
      </c>
      <c r="C1362" s="14" t="n"/>
      <c r="D1362" s="14" t="n"/>
      <c r="E1362" s="14" t="n"/>
      <c r="F1362" s="14" t="n"/>
      <c r="G1362" s="14" t="n"/>
      <c r="H1362" s="14" t="n"/>
      <c r="I1362" s="15">
        <f>IF(OR(A1362="",NOT(N1362="")),"",SUM(C1362:H1362))</f>
        <v/>
      </c>
      <c r="J1362" s="16">
        <f>IF(I1362="","",SUM(C1362:E1362))</f>
        <v/>
      </c>
      <c r="K1362" s="16">
        <f>IF(I1362="","",SUM(F1362:H1362))</f>
        <v/>
      </c>
      <c r="L1362" s="14" t="n"/>
      <c r="M1362" s="17" t="n"/>
      <c r="N1362" s="18">
        <f>IF(COUNTA(A1362,C1362:H1362,L1362)=0,"",IF(NOT(ISNUMBER(A1362)),"날짜를 확인하세요",IF(A1362&gt;TODAY(),"오늘 이후 날짜예요",IF(COUNTIF($A$6:$A$1505,A1362)&gt;1,"같은 날짜가 또 있어요",IF(COUNT(C1362:H1362)&lt;COUNTA(C1362:H1362),"금액에 글자가 있어요",IF(COUNTA(C1362:H1362)=0,"금액이 비었어요",IF(COUNTIF(C1362:H1362,"&lt;0")&gt;0,"금액이 0보다 작아요",IF(AND(L1362&lt;&gt;"",OR(NOT(ISNUMBER(L1362)),L1362&lt;0,L1362&lt;&gt;INT(N(L1362)))),"손님 수를 확인하세요",""))))))))</f>
        <v/>
      </c>
      <c r="P1362">
        <f>IF(I1362="","",WEEKDAY(A1362,2))</f>
        <v/>
      </c>
      <c r="Q1362" s="19">
        <f>IF(I1362="","",A1362-WEEKDAY(A1362,3))</f>
        <v/>
      </c>
    </row>
    <row r="1363">
      <c r="A1363" s="12" t="n"/>
      <c r="B1363" s="13">
        <f>IF(ISNUMBER(A1363),CHOOSE(WEEKDAY(A1363),"일","월","화","수","목","금","토"),"")</f>
        <v/>
      </c>
      <c r="C1363" s="14" t="n"/>
      <c r="D1363" s="14" t="n"/>
      <c r="E1363" s="14" t="n"/>
      <c r="F1363" s="14" t="n"/>
      <c r="G1363" s="14" t="n"/>
      <c r="H1363" s="14" t="n"/>
      <c r="I1363" s="15">
        <f>IF(OR(A1363="",NOT(N1363="")),"",SUM(C1363:H1363))</f>
        <v/>
      </c>
      <c r="J1363" s="16">
        <f>IF(I1363="","",SUM(C1363:E1363))</f>
        <v/>
      </c>
      <c r="K1363" s="16">
        <f>IF(I1363="","",SUM(F1363:H1363))</f>
        <v/>
      </c>
      <c r="L1363" s="14" t="n"/>
      <c r="M1363" s="17" t="n"/>
      <c r="N1363" s="18">
        <f>IF(COUNTA(A1363,C1363:H1363,L1363)=0,"",IF(NOT(ISNUMBER(A1363)),"날짜를 확인하세요",IF(A1363&gt;TODAY(),"오늘 이후 날짜예요",IF(COUNTIF($A$6:$A$1505,A1363)&gt;1,"같은 날짜가 또 있어요",IF(COUNT(C1363:H1363)&lt;COUNTA(C1363:H1363),"금액에 글자가 있어요",IF(COUNTA(C1363:H1363)=0,"금액이 비었어요",IF(COUNTIF(C1363:H1363,"&lt;0")&gt;0,"금액이 0보다 작아요",IF(AND(L1363&lt;&gt;"",OR(NOT(ISNUMBER(L1363)),L1363&lt;0,L1363&lt;&gt;INT(N(L1363)))),"손님 수를 확인하세요",""))))))))</f>
        <v/>
      </c>
      <c r="P1363">
        <f>IF(I1363="","",WEEKDAY(A1363,2))</f>
        <v/>
      </c>
      <c r="Q1363" s="19">
        <f>IF(I1363="","",A1363-WEEKDAY(A1363,3))</f>
        <v/>
      </c>
    </row>
    <row r="1364">
      <c r="A1364" s="12" t="n"/>
      <c r="B1364" s="13">
        <f>IF(ISNUMBER(A1364),CHOOSE(WEEKDAY(A1364),"일","월","화","수","목","금","토"),"")</f>
        <v/>
      </c>
      <c r="C1364" s="14" t="n"/>
      <c r="D1364" s="14" t="n"/>
      <c r="E1364" s="14" t="n"/>
      <c r="F1364" s="14" t="n"/>
      <c r="G1364" s="14" t="n"/>
      <c r="H1364" s="14" t="n"/>
      <c r="I1364" s="15">
        <f>IF(OR(A1364="",NOT(N1364="")),"",SUM(C1364:H1364))</f>
        <v/>
      </c>
      <c r="J1364" s="16">
        <f>IF(I1364="","",SUM(C1364:E1364))</f>
        <v/>
      </c>
      <c r="K1364" s="16">
        <f>IF(I1364="","",SUM(F1364:H1364))</f>
        <v/>
      </c>
      <c r="L1364" s="14" t="n"/>
      <c r="M1364" s="17" t="n"/>
      <c r="N1364" s="18">
        <f>IF(COUNTA(A1364,C1364:H1364,L1364)=0,"",IF(NOT(ISNUMBER(A1364)),"날짜를 확인하세요",IF(A1364&gt;TODAY(),"오늘 이후 날짜예요",IF(COUNTIF($A$6:$A$1505,A1364)&gt;1,"같은 날짜가 또 있어요",IF(COUNT(C1364:H1364)&lt;COUNTA(C1364:H1364),"금액에 글자가 있어요",IF(COUNTA(C1364:H1364)=0,"금액이 비었어요",IF(COUNTIF(C1364:H1364,"&lt;0")&gt;0,"금액이 0보다 작아요",IF(AND(L1364&lt;&gt;"",OR(NOT(ISNUMBER(L1364)),L1364&lt;0,L1364&lt;&gt;INT(N(L1364)))),"손님 수를 확인하세요",""))))))))</f>
        <v/>
      </c>
      <c r="P1364">
        <f>IF(I1364="","",WEEKDAY(A1364,2))</f>
        <v/>
      </c>
      <c r="Q1364" s="19">
        <f>IF(I1364="","",A1364-WEEKDAY(A1364,3))</f>
        <v/>
      </c>
    </row>
    <row r="1365">
      <c r="A1365" s="12" t="n"/>
      <c r="B1365" s="13">
        <f>IF(ISNUMBER(A1365),CHOOSE(WEEKDAY(A1365),"일","월","화","수","목","금","토"),"")</f>
        <v/>
      </c>
      <c r="C1365" s="14" t="n"/>
      <c r="D1365" s="14" t="n"/>
      <c r="E1365" s="14" t="n"/>
      <c r="F1365" s="14" t="n"/>
      <c r="G1365" s="14" t="n"/>
      <c r="H1365" s="14" t="n"/>
      <c r="I1365" s="15">
        <f>IF(OR(A1365="",NOT(N1365="")),"",SUM(C1365:H1365))</f>
        <v/>
      </c>
      <c r="J1365" s="16">
        <f>IF(I1365="","",SUM(C1365:E1365))</f>
        <v/>
      </c>
      <c r="K1365" s="16">
        <f>IF(I1365="","",SUM(F1365:H1365))</f>
        <v/>
      </c>
      <c r="L1365" s="14" t="n"/>
      <c r="M1365" s="17" t="n"/>
      <c r="N1365" s="18">
        <f>IF(COUNTA(A1365,C1365:H1365,L1365)=0,"",IF(NOT(ISNUMBER(A1365)),"날짜를 확인하세요",IF(A1365&gt;TODAY(),"오늘 이후 날짜예요",IF(COUNTIF($A$6:$A$1505,A1365)&gt;1,"같은 날짜가 또 있어요",IF(COUNT(C1365:H1365)&lt;COUNTA(C1365:H1365),"금액에 글자가 있어요",IF(COUNTA(C1365:H1365)=0,"금액이 비었어요",IF(COUNTIF(C1365:H1365,"&lt;0")&gt;0,"금액이 0보다 작아요",IF(AND(L1365&lt;&gt;"",OR(NOT(ISNUMBER(L1365)),L1365&lt;0,L1365&lt;&gt;INT(N(L1365)))),"손님 수를 확인하세요",""))))))))</f>
        <v/>
      </c>
      <c r="P1365">
        <f>IF(I1365="","",WEEKDAY(A1365,2))</f>
        <v/>
      </c>
      <c r="Q1365" s="19">
        <f>IF(I1365="","",A1365-WEEKDAY(A1365,3))</f>
        <v/>
      </c>
    </row>
    <row r="1366">
      <c r="A1366" s="12" t="n"/>
      <c r="B1366" s="13">
        <f>IF(ISNUMBER(A1366),CHOOSE(WEEKDAY(A1366),"일","월","화","수","목","금","토"),"")</f>
        <v/>
      </c>
      <c r="C1366" s="14" t="n"/>
      <c r="D1366" s="14" t="n"/>
      <c r="E1366" s="14" t="n"/>
      <c r="F1366" s="14" t="n"/>
      <c r="G1366" s="14" t="n"/>
      <c r="H1366" s="14" t="n"/>
      <c r="I1366" s="15">
        <f>IF(OR(A1366="",NOT(N1366="")),"",SUM(C1366:H1366))</f>
        <v/>
      </c>
      <c r="J1366" s="16">
        <f>IF(I1366="","",SUM(C1366:E1366))</f>
        <v/>
      </c>
      <c r="K1366" s="16">
        <f>IF(I1366="","",SUM(F1366:H1366))</f>
        <v/>
      </c>
      <c r="L1366" s="14" t="n"/>
      <c r="M1366" s="17" t="n"/>
      <c r="N1366" s="18">
        <f>IF(COUNTA(A1366,C1366:H1366,L1366)=0,"",IF(NOT(ISNUMBER(A1366)),"날짜를 확인하세요",IF(A1366&gt;TODAY(),"오늘 이후 날짜예요",IF(COUNTIF($A$6:$A$1505,A1366)&gt;1,"같은 날짜가 또 있어요",IF(COUNT(C1366:H1366)&lt;COUNTA(C1366:H1366),"금액에 글자가 있어요",IF(COUNTA(C1366:H1366)=0,"금액이 비었어요",IF(COUNTIF(C1366:H1366,"&lt;0")&gt;0,"금액이 0보다 작아요",IF(AND(L1366&lt;&gt;"",OR(NOT(ISNUMBER(L1366)),L1366&lt;0,L1366&lt;&gt;INT(N(L1366)))),"손님 수를 확인하세요",""))))))))</f>
        <v/>
      </c>
      <c r="P1366">
        <f>IF(I1366="","",WEEKDAY(A1366,2))</f>
        <v/>
      </c>
      <c r="Q1366" s="19">
        <f>IF(I1366="","",A1366-WEEKDAY(A1366,3))</f>
        <v/>
      </c>
    </row>
    <row r="1367">
      <c r="A1367" s="12" t="n"/>
      <c r="B1367" s="13">
        <f>IF(ISNUMBER(A1367),CHOOSE(WEEKDAY(A1367),"일","월","화","수","목","금","토"),"")</f>
        <v/>
      </c>
      <c r="C1367" s="14" t="n"/>
      <c r="D1367" s="14" t="n"/>
      <c r="E1367" s="14" t="n"/>
      <c r="F1367" s="14" t="n"/>
      <c r="G1367" s="14" t="n"/>
      <c r="H1367" s="14" t="n"/>
      <c r="I1367" s="15">
        <f>IF(OR(A1367="",NOT(N1367="")),"",SUM(C1367:H1367))</f>
        <v/>
      </c>
      <c r="J1367" s="16">
        <f>IF(I1367="","",SUM(C1367:E1367))</f>
        <v/>
      </c>
      <c r="K1367" s="16">
        <f>IF(I1367="","",SUM(F1367:H1367))</f>
        <v/>
      </c>
      <c r="L1367" s="14" t="n"/>
      <c r="M1367" s="17" t="n"/>
      <c r="N1367" s="18">
        <f>IF(COUNTA(A1367,C1367:H1367,L1367)=0,"",IF(NOT(ISNUMBER(A1367)),"날짜를 확인하세요",IF(A1367&gt;TODAY(),"오늘 이후 날짜예요",IF(COUNTIF($A$6:$A$1505,A1367)&gt;1,"같은 날짜가 또 있어요",IF(COUNT(C1367:H1367)&lt;COUNTA(C1367:H1367),"금액에 글자가 있어요",IF(COUNTA(C1367:H1367)=0,"금액이 비었어요",IF(COUNTIF(C1367:H1367,"&lt;0")&gt;0,"금액이 0보다 작아요",IF(AND(L1367&lt;&gt;"",OR(NOT(ISNUMBER(L1367)),L1367&lt;0,L1367&lt;&gt;INT(N(L1367)))),"손님 수를 확인하세요",""))))))))</f>
        <v/>
      </c>
      <c r="P1367">
        <f>IF(I1367="","",WEEKDAY(A1367,2))</f>
        <v/>
      </c>
      <c r="Q1367" s="19">
        <f>IF(I1367="","",A1367-WEEKDAY(A1367,3))</f>
        <v/>
      </c>
    </row>
    <row r="1368">
      <c r="A1368" s="12" t="n"/>
      <c r="B1368" s="13">
        <f>IF(ISNUMBER(A1368),CHOOSE(WEEKDAY(A1368),"일","월","화","수","목","금","토"),"")</f>
        <v/>
      </c>
      <c r="C1368" s="14" t="n"/>
      <c r="D1368" s="14" t="n"/>
      <c r="E1368" s="14" t="n"/>
      <c r="F1368" s="14" t="n"/>
      <c r="G1368" s="14" t="n"/>
      <c r="H1368" s="14" t="n"/>
      <c r="I1368" s="15">
        <f>IF(OR(A1368="",NOT(N1368="")),"",SUM(C1368:H1368))</f>
        <v/>
      </c>
      <c r="J1368" s="16">
        <f>IF(I1368="","",SUM(C1368:E1368))</f>
        <v/>
      </c>
      <c r="K1368" s="16">
        <f>IF(I1368="","",SUM(F1368:H1368))</f>
        <v/>
      </c>
      <c r="L1368" s="14" t="n"/>
      <c r="M1368" s="17" t="n"/>
      <c r="N1368" s="18">
        <f>IF(COUNTA(A1368,C1368:H1368,L1368)=0,"",IF(NOT(ISNUMBER(A1368)),"날짜를 확인하세요",IF(A1368&gt;TODAY(),"오늘 이후 날짜예요",IF(COUNTIF($A$6:$A$1505,A1368)&gt;1,"같은 날짜가 또 있어요",IF(COUNT(C1368:H1368)&lt;COUNTA(C1368:H1368),"금액에 글자가 있어요",IF(COUNTA(C1368:H1368)=0,"금액이 비었어요",IF(COUNTIF(C1368:H1368,"&lt;0")&gt;0,"금액이 0보다 작아요",IF(AND(L1368&lt;&gt;"",OR(NOT(ISNUMBER(L1368)),L1368&lt;0,L1368&lt;&gt;INT(N(L1368)))),"손님 수를 확인하세요",""))))))))</f>
        <v/>
      </c>
      <c r="P1368">
        <f>IF(I1368="","",WEEKDAY(A1368,2))</f>
        <v/>
      </c>
      <c r="Q1368" s="19">
        <f>IF(I1368="","",A1368-WEEKDAY(A1368,3))</f>
        <v/>
      </c>
    </row>
    <row r="1369">
      <c r="A1369" s="12" t="n"/>
      <c r="B1369" s="13">
        <f>IF(ISNUMBER(A1369),CHOOSE(WEEKDAY(A1369),"일","월","화","수","목","금","토"),"")</f>
        <v/>
      </c>
      <c r="C1369" s="14" t="n"/>
      <c r="D1369" s="14" t="n"/>
      <c r="E1369" s="14" t="n"/>
      <c r="F1369" s="14" t="n"/>
      <c r="G1369" s="14" t="n"/>
      <c r="H1369" s="14" t="n"/>
      <c r="I1369" s="15">
        <f>IF(OR(A1369="",NOT(N1369="")),"",SUM(C1369:H1369))</f>
        <v/>
      </c>
      <c r="J1369" s="16">
        <f>IF(I1369="","",SUM(C1369:E1369))</f>
        <v/>
      </c>
      <c r="K1369" s="16">
        <f>IF(I1369="","",SUM(F1369:H1369))</f>
        <v/>
      </c>
      <c r="L1369" s="14" t="n"/>
      <c r="M1369" s="17" t="n"/>
      <c r="N1369" s="18">
        <f>IF(COUNTA(A1369,C1369:H1369,L1369)=0,"",IF(NOT(ISNUMBER(A1369)),"날짜를 확인하세요",IF(A1369&gt;TODAY(),"오늘 이후 날짜예요",IF(COUNTIF($A$6:$A$1505,A1369)&gt;1,"같은 날짜가 또 있어요",IF(COUNT(C1369:H1369)&lt;COUNTA(C1369:H1369),"금액에 글자가 있어요",IF(COUNTA(C1369:H1369)=0,"금액이 비었어요",IF(COUNTIF(C1369:H1369,"&lt;0")&gt;0,"금액이 0보다 작아요",IF(AND(L1369&lt;&gt;"",OR(NOT(ISNUMBER(L1369)),L1369&lt;0,L1369&lt;&gt;INT(N(L1369)))),"손님 수를 확인하세요",""))))))))</f>
        <v/>
      </c>
      <c r="P1369">
        <f>IF(I1369="","",WEEKDAY(A1369,2))</f>
        <v/>
      </c>
      <c r="Q1369" s="19">
        <f>IF(I1369="","",A1369-WEEKDAY(A1369,3))</f>
        <v/>
      </c>
    </row>
    <row r="1370">
      <c r="A1370" s="12" t="n"/>
      <c r="B1370" s="13">
        <f>IF(ISNUMBER(A1370),CHOOSE(WEEKDAY(A1370),"일","월","화","수","목","금","토"),"")</f>
        <v/>
      </c>
      <c r="C1370" s="14" t="n"/>
      <c r="D1370" s="14" t="n"/>
      <c r="E1370" s="14" t="n"/>
      <c r="F1370" s="14" t="n"/>
      <c r="G1370" s="14" t="n"/>
      <c r="H1370" s="14" t="n"/>
      <c r="I1370" s="15">
        <f>IF(OR(A1370="",NOT(N1370="")),"",SUM(C1370:H1370))</f>
        <v/>
      </c>
      <c r="J1370" s="16">
        <f>IF(I1370="","",SUM(C1370:E1370))</f>
        <v/>
      </c>
      <c r="K1370" s="16">
        <f>IF(I1370="","",SUM(F1370:H1370))</f>
        <v/>
      </c>
      <c r="L1370" s="14" t="n"/>
      <c r="M1370" s="17" t="n"/>
      <c r="N1370" s="18">
        <f>IF(COUNTA(A1370,C1370:H1370,L1370)=0,"",IF(NOT(ISNUMBER(A1370)),"날짜를 확인하세요",IF(A1370&gt;TODAY(),"오늘 이후 날짜예요",IF(COUNTIF($A$6:$A$1505,A1370)&gt;1,"같은 날짜가 또 있어요",IF(COUNT(C1370:H1370)&lt;COUNTA(C1370:H1370),"금액에 글자가 있어요",IF(COUNTA(C1370:H1370)=0,"금액이 비었어요",IF(COUNTIF(C1370:H1370,"&lt;0")&gt;0,"금액이 0보다 작아요",IF(AND(L1370&lt;&gt;"",OR(NOT(ISNUMBER(L1370)),L1370&lt;0,L1370&lt;&gt;INT(N(L1370)))),"손님 수를 확인하세요",""))))))))</f>
        <v/>
      </c>
      <c r="P1370">
        <f>IF(I1370="","",WEEKDAY(A1370,2))</f>
        <v/>
      </c>
      <c r="Q1370" s="19">
        <f>IF(I1370="","",A1370-WEEKDAY(A1370,3))</f>
        <v/>
      </c>
    </row>
    <row r="1371">
      <c r="A1371" s="12" t="n"/>
      <c r="B1371" s="13">
        <f>IF(ISNUMBER(A1371),CHOOSE(WEEKDAY(A1371),"일","월","화","수","목","금","토"),"")</f>
        <v/>
      </c>
      <c r="C1371" s="14" t="n"/>
      <c r="D1371" s="14" t="n"/>
      <c r="E1371" s="14" t="n"/>
      <c r="F1371" s="14" t="n"/>
      <c r="G1371" s="14" t="n"/>
      <c r="H1371" s="14" t="n"/>
      <c r="I1371" s="15">
        <f>IF(OR(A1371="",NOT(N1371="")),"",SUM(C1371:H1371))</f>
        <v/>
      </c>
      <c r="J1371" s="16">
        <f>IF(I1371="","",SUM(C1371:E1371))</f>
        <v/>
      </c>
      <c r="K1371" s="16">
        <f>IF(I1371="","",SUM(F1371:H1371))</f>
        <v/>
      </c>
      <c r="L1371" s="14" t="n"/>
      <c r="M1371" s="17" t="n"/>
      <c r="N1371" s="18">
        <f>IF(COUNTA(A1371,C1371:H1371,L1371)=0,"",IF(NOT(ISNUMBER(A1371)),"날짜를 확인하세요",IF(A1371&gt;TODAY(),"오늘 이후 날짜예요",IF(COUNTIF($A$6:$A$1505,A1371)&gt;1,"같은 날짜가 또 있어요",IF(COUNT(C1371:H1371)&lt;COUNTA(C1371:H1371),"금액에 글자가 있어요",IF(COUNTA(C1371:H1371)=0,"금액이 비었어요",IF(COUNTIF(C1371:H1371,"&lt;0")&gt;0,"금액이 0보다 작아요",IF(AND(L1371&lt;&gt;"",OR(NOT(ISNUMBER(L1371)),L1371&lt;0,L1371&lt;&gt;INT(N(L1371)))),"손님 수를 확인하세요",""))))))))</f>
        <v/>
      </c>
      <c r="P1371">
        <f>IF(I1371="","",WEEKDAY(A1371,2))</f>
        <v/>
      </c>
      <c r="Q1371" s="19">
        <f>IF(I1371="","",A1371-WEEKDAY(A1371,3))</f>
        <v/>
      </c>
    </row>
    <row r="1372">
      <c r="A1372" s="12" t="n"/>
      <c r="B1372" s="13">
        <f>IF(ISNUMBER(A1372),CHOOSE(WEEKDAY(A1372),"일","월","화","수","목","금","토"),"")</f>
        <v/>
      </c>
      <c r="C1372" s="14" t="n"/>
      <c r="D1372" s="14" t="n"/>
      <c r="E1372" s="14" t="n"/>
      <c r="F1372" s="14" t="n"/>
      <c r="G1372" s="14" t="n"/>
      <c r="H1372" s="14" t="n"/>
      <c r="I1372" s="15">
        <f>IF(OR(A1372="",NOT(N1372="")),"",SUM(C1372:H1372))</f>
        <v/>
      </c>
      <c r="J1372" s="16">
        <f>IF(I1372="","",SUM(C1372:E1372))</f>
        <v/>
      </c>
      <c r="K1372" s="16">
        <f>IF(I1372="","",SUM(F1372:H1372))</f>
        <v/>
      </c>
      <c r="L1372" s="14" t="n"/>
      <c r="M1372" s="17" t="n"/>
      <c r="N1372" s="18">
        <f>IF(COUNTA(A1372,C1372:H1372,L1372)=0,"",IF(NOT(ISNUMBER(A1372)),"날짜를 확인하세요",IF(A1372&gt;TODAY(),"오늘 이후 날짜예요",IF(COUNTIF($A$6:$A$1505,A1372)&gt;1,"같은 날짜가 또 있어요",IF(COUNT(C1372:H1372)&lt;COUNTA(C1372:H1372),"금액에 글자가 있어요",IF(COUNTA(C1372:H1372)=0,"금액이 비었어요",IF(COUNTIF(C1372:H1372,"&lt;0")&gt;0,"금액이 0보다 작아요",IF(AND(L1372&lt;&gt;"",OR(NOT(ISNUMBER(L1372)),L1372&lt;0,L1372&lt;&gt;INT(N(L1372)))),"손님 수를 확인하세요",""))))))))</f>
        <v/>
      </c>
      <c r="P1372">
        <f>IF(I1372="","",WEEKDAY(A1372,2))</f>
        <v/>
      </c>
      <c r="Q1372" s="19">
        <f>IF(I1372="","",A1372-WEEKDAY(A1372,3))</f>
        <v/>
      </c>
    </row>
    <row r="1373">
      <c r="A1373" s="12" t="n"/>
      <c r="B1373" s="13">
        <f>IF(ISNUMBER(A1373),CHOOSE(WEEKDAY(A1373),"일","월","화","수","목","금","토"),"")</f>
        <v/>
      </c>
      <c r="C1373" s="14" t="n"/>
      <c r="D1373" s="14" t="n"/>
      <c r="E1373" s="14" t="n"/>
      <c r="F1373" s="14" t="n"/>
      <c r="G1373" s="14" t="n"/>
      <c r="H1373" s="14" t="n"/>
      <c r="I1373" s="15">
        <f>IF(OR(A1373="",NOT(N1373="")),"",SUM(C1373:H1373))</f>
        <v/>
      </c>
      <c r="J1373" s="16">
        <f>IF(I1373="","",SUM(C1373:E1373))</f>
        <v/>
      </c>
      <c r="K1373" s="16">
        <f>IF(I1373="","",SUM(F1373:H1373))</f>
        <v/>
      </c>
      <c r="L1373" s="14" t="n"/>
      <c r="M1373" s="17" t="n"/>
      <c r="N1373" s="18">
        <f>IF(COUNTA(A1373,C1373:H1373,L1373)=0,"",IF(NOT(ISNUMBER(A1373)),"날짜를 확인하세요",IF(A1373&gt;TODAY(),"오늘 이후 날짜예요",IF(COUNTIF($A$6:$A$1505,A1373)&gt;1,"같은 날짜가 또 있어요",IF(COUNT(C1373:H1373)&lt;COUNTA(C1373:H1373),"금액에 글자가 있어요",IF(COUNTA(C1373:H1373)=0,"금액이 비었어요",IF(COUNTIF(C1373:H1373,"&lt;0")&gt;0,"금액이 0보다 작아요",IF(AND(L1373&lt;&gt;"",OR(NOT(ISNUMBER(L1373)),L1373&lt;0,L1373&lt;&gt;INT(N(L1373)))),"손님 수를 확인하세요",""))))))))</f>
        <v/>
      </c>
      <c r="P1373">
        <f>IF(I1373="","",WEEKDAY(A1373,2))</f>
        <v/>
      </c>
      <c r="Q1373" s="19">
        <f>IF(I1373="","",A1373-WEEKDAY(A1373,3))</f>
        <v/>
      </c>
    </row>
    <row r="1374">
      <c r="A1374" s="12" t="n"/>
      <c r="B1374" s="13">
        <f>IF(ISNUMBER(A1374),CHOOSE(WEEKDAY(A1374),"일","월","화","수","목","금","토"),"")</f>
        <v/>
      </c>
      <c r="C1374" s="14" t="n"/>
      <c r="D1374" s="14" t="n"/>
      <c r="E1374" s="14" t="n"/>
      <c r="F1374" s="14" t="n"/>
      <c r="G1374" s="14" t="n"/>
      <c r="H1374" s="14" t="n"/>
      <c r="I1374" s="15">
        <f>IF(OR(A1374="",NOT(N1374="")),"",SUM(C1374:H1374))</f>
        <v/>
      </c>
      <c r="J1374" s="16">
        <f>IF(I1374="","",SUM(C1374:E1374))</f>
        <v/>
      </c>
      <c r="K1374" s="16">
        <f>IF(I1374="","",SUM(F1374:H1374))</f>
        <v/>
      </c>
      <c r="L1374" s="14" t="n"/>
      <c r="M1374" s="17" t="n"/>
      <c r="N1374" s="18">
        <f>IF(COUNTA(A1374,C1374:H1374,L1374)=0,"",IF(NOT(ISNUMBER(A1374)),"날짜를 확인하세요",IF(A1374&gt;TODAY(),"오늘 이후 날짜예요",IF(COUNTIF($A$6:$A$1505,A1374)&gt;1,"같은 날짜가 또 있어요",IF(COUNT(C1374:H1374)&lt;COUNTA(C1374:H1374),"금액에 글자가 있어요",IF(COUNTA(C1374:H1374)=0,"금액이 비었어요",IF(COUNTIF(C1374:H1374,"&lt;0")&gt;0,"금액이 0보다 작아요",IF(AND(L1374&lt;&gt;"",OR(NOT(ISNUMBER(L1374)),L1374&lt;0,L1374&lt;&gt;INT(N(L1374)))),"손님 수를 확인하세요",""))))))))</f>
        <v/>
      </c>
      <c r="P1374">
        <f>IF(I1374="","",WEEKDAY(A1374,2))</f>
        <v/>
      </c>
      <c r="Q1374" s="19">
        <f>IF(I1374="","",A1374-WEEKDAY(A1374,3))</f>
        <v/>
      </c>
    </row>
    <row r="1375">
      <c r="A1375" s="12" t="n"/>
      <c r="B1375" s="13">
        <f>IF(ISNUMBER(A1375),CHOOSE(WEEKDAY(A1375),"일","월","화","수","목","금","토"),"")</f>
        <v/>
      </c>
      <c r="C1375" s="14" t="n"/>
      <c r="D1375" s="14" t="n"/>
      <c r="E1375" s="14" t="n"/>
      <c r="F1375" s="14" t="n"/>
      <c r="G1375" s="14" t="n"/>
      <c r="H1375" s="14" t="n"/>
      <c r="I1375" s="15">
        <f>IF(OR(A1375="",NOT(N1375="")),"",SUM(C1375:H1375))</f>
        <v/>
      </c>
      <c r="J1375" s="16">
        <f>IF(I1375="","",SUM(C1375:E1375))</f>
        <v/>
      </c>
      <c r="K1375" s="16">
        <f>IF(I1375="","",SUM(F1375:H1375))</f>
        <v/>
      </c>
      <c r="L1375" s="14" t="n"/>
      <c r="M1375" s="17" t="n"/>
      <c r="N1375" s="18">
        <f>IF(COUNTA(A1375,C1375:H1375,L1375)=0,"",IF(NOT(ISNUMBER(A1375)),"날짜를 확인하세요",IF(A1375&gt;TODAY(),"오늘 이후 날짜예요",IF(COUNTIF($A$6:$A$1505,A1375)&gt;1,"같은 날짜가 또 있어요",IF(COUNT(C1375:H1375)&lt;COUNTA(C1375:H1375),"금액에 글자가 있어요",IF(COUNTA(C1375:H1375)=0,"금액이 비었어요",IF(COUNTIF(C1375:H1375,"&lt;0")&gt;0,"금액이 0보다 작아요",IF(AND(L1375&lt;&gt;"",OR(NOT(ISNUMBER(L1375)),L1375&lt;0,L1375&lt;&gt;INT(N(L1375)))),"손님 수를 확인하세요",""))))))))</f>
        <v/>
      </c>
      <c r="P1375">
        <f>IF(I1375="","",WEEKDAY(A1375,2))</f>
        <v/>
      </c>
      <c r="Q1375" s="19">
        <f>IF(I1375="","",A1375-WEEKDAY(A1375,3))</f>
        <v/>
      </c>
    </row>
    <row r="1376">
      <c r="A1376" s="12" t="n"/>
      <c r="B1376" s="13">
        <f>IF(ISNUMBER(A1376),CHOOSE(WEEKDAY(A1376),"일","월","화","수","목","금","토"),"")</f>
        <v/>
      </c>
      <c r="C1376" s="14" t="n"/>
      <c r="D1376" s="14" t="n"/>
      <c r="E1376" s="14" t="n"/>
      <c r="F1376" s="14" t="n"/>
      <c r="G1376" s="14" t="n"/>
      <c r="H1376" s="14" t="n"/>
      <c r="I1376" s="15">
        <f>IF(OR(A1376="",NOT(N1376="")),"",SUM(C1376:H1376))</f>
        <v/>
      </c>
      <c r="J1376" s="16">
        <f>IF(I1376="","",SUM(C1376:E1376))</f>
        <v/>
      </c>
      <c r="K1376" s="16">
        <f>IF(I1376="","",SUM(F1376:H1376))</f>
        <v/>
      </c>
      <c r="L1376" s="14" t="n"/>
      <c r="M1376" s="17" t="n"/>
      <c r="N1376" s="18">
        <f>IF(COUNTA(A1376,C1376:H1376,L1376)=0,"",IF(NOT(ISNUMBER(A1376)),"날짜를 확인하세요",IF(A1376&gt;TODAY(),"오늘 이후 날짜예요",IF(COUNTIF($A$6:$A$1505,A1376)&gt;1,"같은 날짜가 또 있어요",IF(COUNT(C1376:H1376)&lt;COUNTA(C1376:H1376),"금액에 글자가 있어요",IF(COUNTA(C1376:H1376)=0,"금액이 비었어요",IF(COUNTIF(C1376:H1376,"&lt;0")&gt;0,"금액이 0보다 작아요",IF(AND(L1376&lt;&gt;"",OR(NOT(ISNUMBER(L1376)),L1376&lt;0,L1376&lt;&gt;INT(N(L1376)))),"손님 수를 확인하세요",""))))))))</f>
        <v/>
      </c>
      <c r="P1376">
        <f>IF(I1376="","",WEEKDAY(A1376,2))</f>
        <v/>
      </c>
      <c r="Q1376" s="19">
        <f>IF(I1376="","",A1376-WEEKDAY(A1376,3))</f>
        <v/>
      </c>
    </row>
    <row r="1377">
      <c r="A1377" s="12" t="n"/>
      <c r="B1377" s="13">
        <f>IF(ISNUMBER(A1377),CHOOSE(WEEKDAY(A1377),"일","월","화","수","목","금","토"),"")</f>
        <v/>
      </c>
      <c r="C1377" s="14" t="n"/>
      <c r="D1377" s="14" t="n"/>
      <c r="E1377" s="14" t="n"/>
      <c r="F1377" s="14" t="n"/>
      <c r="G1377" s="14" t="n"/>
      <c r="H1377" s="14" t="n"/>
      <c r="I1377" s="15">
        <f>IF(OR(A1377="",NOT(N1377="")),"",SUM(C1377:H1377))</f>
        <v/>
      </c>
      <c r="J1377" s="16">
        <f>IF(I1377="","",SUM(C1377:E1377))</f>
        <v/>
      </c>
      <c r="K1377" s="16">
        <f>IF(I1377="","",SUM(F1377:H1377))</f>
        <v/>
      </c>
      <c r="L1377" s="14" t="n"/>
      <c r="M1377" s="17" t="n"/>
      <c r="N1377" s="18">
        <f>IF(COUNTA(A1377,C1377:H1377,L1377)=0,"",IF(NOT(ISNUMBER(A1377)),"날짜를 확인하세요",IF(A1377&gt;TODAY(),"오늘 이후 날짜예요",IF(COUNTIF($A$6:$A$1505,A1377)&gt;1,"같은 날짜가 또 있어요",IF(COUNT(C1377:H1377)&lt;COUNTA(C1377:H1377),"금액에 글자가 있어요",IF(COUNTA(C1377:H1377)=0,"금액이 비었어요",IF(COUNTIF(C1377:H1377,"&lt;0")&gt;0,"금액이 0보다 작아요",IF(AND(L1377&lt;&gt;"",OR(NOT(ISNUMBER(L1377)),L1377&lt;0,L1377&lt;&gt;INT(N(L1377)))),"손님 수를 확인하세요",""))))))))</f>
        <v/>
      </c>
      <c r="P1377">
        <f>IF(I1377="","",WEEKDAY(A1377,2))</f>
        <v/>
      </c>
      <c r="Q1377" s="19">
        <f>IF(I1377="","",A1377-WEEKDAY(A1377,3))</f>
        <v/>
      </c>
    </row>
    <row r="1378">
      <c r="A1378" s="12" t="n"/>
      <c r="B1378" s="13">
        <f>IF(ISNUMBER(A1378),CHOOSE(WEEKDAY(A1378),"일","월","화","수","목","금","토"),"")</f>
        <v/>
      </c>
      <c r="C1378" s="14" t="n"/>
      <c r="D1378" s="14" t="n"/>
      <c r="E1378" s="14" t="n"/>
      <c r="F1378" s="14" t="n"/>
      <c r="G1378" s="14" t="n"/>
      <c r="H1378" s="14" t="n"/>
      <c r="I1378" s="15">
        <f>IF(OR(A1378="",NOT(N1378="")),"",SUM(C1378:H1378))</f>
        <v/>
      </c>
      <c r="J1378" s="16">
        <f>IF(I1378="","",SUM(C1378:E1378))</f>
        <v/>
      </c>
      <c r="K1378" s="16">
        <f>IF(I1378="","",SUM(F1378:H1378))</f>
        <v/>
      </c>
      <c r="L1378" s="14" t="n"/>
      <c r="M1378" s="17" t="n"/>
      <c r="N1378" s="18">
        <f>IF(COUNTA(A1378,C1378:H1378,L1378)=0,"",IF(NOT(ISNUMBER(A1378)),"날짜를 확인하세요",IF(A1378&gt;TODAY(),"오늘 이후 날짜예요",IF(COUNTIF($A$6:$A$1505,A1378)&gt;1,"같은 날짜가 또 있어요",IF(COUNT(C1378:H1378)&lt;COUNTA(C1378:H1378),"금액에 글자가 있어요",IF(COUNTA(C1378:H1378)=0,"금액이 비었어요",IF(COUNTIF(C1378:H1378,"&lt;0")&gt;0,"금액이 0보다 작아요",IF(AND(L1378&lt;&gt;"",OR(NOT(ISNUMBER(L1378)),L1378&lt;0,L1378&lt;&gt;INT(N(L1378)))),"손님 수를 확인하세요",""))))))))</f>
        <v/>
      </c>
      <c r="P1378">
        <f>IF(I1378="","",WEEKDAY(A1378,2))</f>
        <v/>
      </c>
      <c r="Q1378" s="19">
        <f>IF(I1378="","",A1378-WEEKDAY(A1378,3))</f>
        <v/>
      </c>
    </row>
    <row r="1379">
      <c r="A1379" s="12" t="n"/>
      <c r="B1379" s="13">
        <f>IF(ISNUMBER(A1379),CHOOSE(WEEKDAY(A1379),"일","월","화","수","목","금","토"),"")</f>
        <v/>
      </c>
      <c r="C1379" s="14" t="n"/>
      <c r="D1379" s="14" t="n"/>
      <c r="E1379" s="14" t="n"/>
      <c r="F1379" s="14" t="n"/>
      <c r="G1379" s="14" t="n"/>
      <c r="H1379" s="14" t="n"/>
      <c r="I1379" s="15">
        <f>IF(OR(A1379="",NOT(N1379="")),"",SUM(C1379:H1379))</f>
        <v/>
      </c>
      <c r="J1379" s="16">
        <f>IF(I1379="","",SUM(C1379:E1379))</f>
        <v/>
      </c>
      <c r="K1379" s="16">
        <f>IF(I1379="","",SUM(F1379:H1379))</f>
        <v/>
      </c>
      <c r="L1379" s="14" t="n"/>
      <c r="M1379" s="17" t="n"/>
      <c r="N1379" s="18">
        <f>IF(COUNTA(A1379,C1379:H1379,L1379)=0,"",IF(NOT(ISNUMBER(A1379)),"날짜를 확인하세요",IF(A1379&gt;TODAY(),"오늘 이후 날짜예요",IF(COUNTIF($A$6:$A$1505,A1379)&gt;1,"같은 날짜가 또 있어요",IF(COUNT(C1379:H1379)&lt;COUNTA(C1379:H1379),"금액에 글자가 있어요",IF(COUNTA(C1379:H1379)=0,"금액이 비었어요",IF(COUNTIF(C1379:H1379,"&lt;0")&gt;0,"금액이 0보다 작아요",IF(AND(L1379&lt;&gt;"",OR(NOT(ISNUMBER(L1379)),L1379&lt;0,L1379&lt;&gt;INT(N(L1379)))),"손님 수를 확인하세요",""))))))))</f>
        <v/>
      </c>
      <c r="P1379">
        <f>IF(I1379="","",WEEKDAY(A1379,2))</f>
        <v/>
      </c>
      <c r="Q1379" s="19">
        <f>IF(I1379="","",A1379-WEEKDAY(A1379,3))</f>
        <v/>
      </c>
    </row>
    <row r="1380">
      <c r="A1380" s="12" t="n"/>
      <c r="B1380" s="13">
        <f>IF(ISNUMBER(A1380),CHOOSE(WEEKDAY(A1380),"일","월","화","수","목","금","토"),"")</f>
        <v/>
      </c>
      <c r="C1380" s="14" t="n"/>
      <c r="D1380" s="14" t="n"/>
      <c r="E1380" s="14" t="n"/>
      <c r="F1380" s="14" t="n"/>
      <c r="G1380" s="14" t="n"/>
      <c r="H1380" s="14" t="n"/>
      <c r="I1380" s="15">
        <f>IF(OR(A1380="",NOT(N1380="")),"",SUM(C1380:H1380))</f>
        <v/>
      </c>
      <c r="J1380" s="16">
        <f>IF(I1380="","",SUM(C1380:E1380))</f>
        <v/>
      </c>
      <c r="K1380" s="16">
        <f>IF(I1380="","",SUM(F1380:H1380))</f>
        <v/>
      </c>
      <c r="L1380" s="14" t="n"/>
      <c r="M1380" s="17" t="n"/>
      <c r="N1380" s="18">
        <f>IF(COUNTA(A1380,C1380:H1380,L1380)=0,"",IF(NOT(ISNUMBER(A1380)),"날짜를 확인하세요",IF(A1380&gt;TODAY(),"오늘 이후 날짜예요",IF(COUNTIF($A$6:$A$1505,A1380)&gt;1,"같은 날짜가 또 있어요",IF(COUNT(C1380:H1380)&lt;COUNTA(C1380:H1380),"금액에 글자가 있어요",IF(COUNTA(C1380:H1380)=0,"금액이 비었어요",IF(COUNTIF(C1380:H1380,"&lt;0")&gt;0,"금액이 0보다 작아요",IF(AND(L1380&lt;&gt;"",OR(NOT(ISNUMBER(L1380)),L1380&lt;0,L1380&lt;&gt;INT(N(L1380)))),"손님 수를 확인하세요",""))))))))</f>
        <v/>
      </c>
      <c r="P1380">
        <f>IF(I1380="","",WEEKDAY(A1380,2))</f>
        <v/>
      </c>
      <c r="Q1380" s="19">
        <f>IF(I1380="","",A1380-WEEKDAY(A1380,3))</f>
        <v/>
      </c>
    </row>
    <row r="1381">
      <c r="A1381" s="12" t="n"/>
      <c r="B1381" s="13">
        <f>IF(ISNUMBER(A1381),CHOOSE(WEEKDAY(A1381),"일","월","화","수","목","금","토"),"")</f>
        <v/>
      </c>
      <c r="C1381" s="14" t="n"/>
      <c r="D1381" s="14" t="n"/>
      <c r="E1381" s="14" t="n"/>
      <c r="F1381" s="14" t="n"/>
      <c r="G1381" s="14" t="n"/>
      <c r="H1381" s="14" t="n"/>
      <c r="I1381" s="15">
        <f>IF(OR(A1381="",NOT(N1381="")),"",SUM(C1381:H1381))</f>
        <v/>
      </c>
      <c r="J1381" s="16">
        <f>IF(I1381="","",SUM(C1381:E1381))</f>
        <v/>
      </c>
      <c r="K1381" s="16">
        <f>IF(I1381="","",SUM(F1381:H1381))</f>
        <v/>
      </c>
      <c r="L1381" s="14" t="n"/>
      <c r="M1381" s="17" t="n"/>
      <c r="N1381" s="18">
        <f>IF(COUNTA(A1381,C1381:H1381,L1381)=0,"",IF(NOT(ISNUMBER(A1381)),"날짜를 확인하세요",IF(A1381&gt;TODAY(),"오늘 이후 날짜예요",IF(COUNTIF($A$6:$A$1505,A1381)&gt;1,"같은 날짜가 또 있어요",IF(COUNT(C1381:H1381)&lt;COUNTA(C1381:H1381),"금액에 글자가 있어요",IF(COUNTA(C1381:H1381)=0,"금액이 비었어요",IF(COUNTIF(C1381:H1381,"&lt;0")&gt;0,"금액이 0보다 작아요",IF(AND(L1381&lt;&gt;"",OR(NOT(ISNUMBER(L1381)),L1381&lt;0,L1381&lt;&gt;INT(N(L1381)))),"손님 수를 확인하세요",""))))))))</f>
        <v/>
      </c>
      <c r="P1381">
        <f>IF(I1381="","",WEEKDAY(A1381,2))</f>
        <v/>
      </c>
      <c r="Q1381" s="19">
        <f>IF(I1381="","",A1381-WEEKDAY(A1381,3))</f>
        <v/>
      </c>
    </row>
    <row r="1382">
      <c r="A1382" s="12" t="n"/>
      <c r="B1382" s="13">
        <f>IF(ISNUMBER(A1382),CHOOSE(WEEKDAY(A1382),"일","월","화","수","목","금","토"),"")</f>
        <v/>
      </c>
      <c r="C1382" s="14" t="n"/>
      <c r="D1382" s="14" t="n"/>
      <c r="E1382" s="14" t="n"/>
      <c r="F1382" s="14" t="n"/>
      <c r="G1382" s="14" t="n"/>
      <c r="H1382" s="14" t="n"/>
      <c r="I1382" s="15">
        <f>IF(OR(A1382="",NOT(N1382="")),"",SUM(C1382:H1382))</f>
        <v/>
      </c>
      <c r="J1382" s="16">
        <f>IF(I1382="","",SUM(C1382:E1382))</f>
        <v/>
      </c>
      <c r="K1382" s="16">
        <f>IF(I1382="","",SUM(F1382:H1382))</f>
        <v/>
      </c>
      <c r="L1382" s="14" t="n"/>
      <c r="M1382" s="17" t="n"/>
      <c r="N1382" s="18">
        <f>IF(COUNTA(A1382,C1382:H1382,L1382)=0,"",IF(NOT(ISNUMBER(A1382)),"날짜를 확인하세요",IF(A1382&gt;TODAY(),"오늘 이후 날짜예요",IF(COUNTIF($A$6:$A$1505,A1382)&gt;1,"같은 날짜가 또 있어요",IF(COUNT(C1382:H1382)&lt;COUNTA(C1382:H1382),"금액에 글자가 있어요",IF(COUNTA(C1382:H1382)=0,"금액이 비었어요",IF(COUNTIF(C1382:H1382,"&lt;0")&gt;0,"금액이 0보다 작아요",IF(AND(L1382&lt;&gt;"",OR(NOT(ISNUMBER(L1382)),L1382&lt;0,L1382&lt;&gt;INT(N(L1382)))),"손님 수를 확인하세요",""))))))))</f>
        <v/>
      </c>
      <c r="P1382">
        <f>IF(I1382="","",WEEKDAY(A1382,2))</f>
        <v/>
      </c>
      <c r="Q1382" s="19">
        <f>IF(I1382="","",A1382-WEEKDAY(A1382,3))</f>
        <v/>
      </c>
    </row>
    <row r="1383">
      <c r="A1383" s="12" t="n"/>
      <c r="B1383" s="13">
        <f>IF(ISNUMBER(A1383),CHOOSE(WEEKDAY(A1383),"일","월","화","수","목","금","토"),"")</f>
        <v/>
      </c>
      <c r="C1383" s="14" t="n"/>
      <c r="D1383" s="14" t="n"/>
      <c r="E1383" s="14" t="n"/>
      <c r="F1383" s="14" t="n"/>
      <c r="G1383" s="14" t="n"/>
      <c r="H1383" s="14" t="n"/>
      <c r="I1383" s="15">
        <f>IF(OR(A1383="",NOT(N1383="")),"",SUM(C1383:H1383))</f>
        <v/>
      </c>
      <c r="J1383" s="16">
        <f>IF(I1383="","",SUM(C1383:E1383))</f>
        <v/>
      </c>
      <c r="K1383" s="16">
        <f>IF(I1383="","",SUM(F1383:H1383))</f>
        <v/>
      </c>
      <c r="L1383" s="14" t="n"/>
      <c r="M1383" s="17" t="n"/>
      <c r="N1383" s="18">
        <f>IF(COUNTA(A1383,C1383:H1383,L1383)=0,"",IF(NOT(ISNUMBER(A1383)),"날짜를 확인하세요",IF(A1383&gt;TODAY(),"오늘 이후 날짜예요",IF(COUNTIF($A$6:$A$1505,A1383)&gt;1,"같은 날짜가 또 있어요",IF(COUNT(C1383:H1383)&lt;COUNTA(C1383:H1383),"금액에 글자가 있어요",IF(COUNTA(C1383:H1383)=0,"금액이 비었어요",IF(COUNTIF(C1383:H1383,"&lt;0")&gt;0,"금액이 0보다 작아요",IF(AND(L1383&lt;&gt;"",OR(NOT(ISNUMBER(L1383)),L1383&lt;0,L1383&lt;&gt;INT(N(L1383)))),"손님 수를 확인하세요",""))))))))</f>
        <v/>
      </c>
      <c r="P1383">
        <f>IF(I1383="","",WEEKDAY(A1383,2))</f>
        <v/>
      </c>
      <c r="Q1383" s="19">
        <f>IF(I1383="","",A1383-WEEKDAY(A1383,3))</f>
        <v/>
      </c>
    </row>
    <row r="1384">
      <c r="A1384" s="12" t="n"/>
      <c r="B1384" s="13">
        <f>IF(ISNUMBER(A1384),CHOOSE(WEEKDAY(A1384),"일","월","화","수","목","금","토"),"")</f>
        <v/>
      </c>
      <c r="C1384" s="14" t="n"/>
      <c r="D1384" s="14" t="n"/>
      <c r="E1384" s="14" t="n"/>
      <c r="F1384" s="14" t="n"/>
      <c r="G1384" s="14" t="n"/>
      <c r="H1384" s="14" t="n"/>
      <c r="I1384" s="15">
        <f>IF(OR(A1384="",NOT(N1384="")),"",SUM(C1384:H1384))</f>
        <v/>
      </c>
      <c r="J1384" s="16">
        <f>IF(I1384="","",SUM(C1384:E1384))</f>
        <v/>
      </c>
      <c r="K1384" s="16">
        <f>IF(I1384="","",SUM(F1384:H1384))</f>
        <v/>
      </c>
      <c r="L1384" s="14" t="n"/>
      <c r="M1384" s="17" t="n"/>
      <c r="N1384" s="18">
        <f>IF(COUNTA(A1384,C1384:H1384,L1384)=0,"",IF(NOT(ISNUMBER(A1384)),"날짜를 확인하세요",IF(A1384&gt;TODAY(),"오늘 이후 날짜예요",IF(COUNTIF($A$6:$A$1505,A1384)&gt;1,"같은 날짜가 또 있어요",IF(COUNT(C1384:H1384)&lt;COUNTA(C1384:H1384),"금액에 글자가 있어요",IF(COUNTA(C1384:H1384)=0,"금액이 비었어요",IF(COUNTIF(C1384:H1384,"&lt;0")&gt;0,"금액이 0보다 작아요",IF(AND(L1384&lt;&gt;"",OR(NOT(ISNUMBER(L1384)),L1384&lt;0,L1384&lt;&gt;INT(N(L1384)))),"손님 수를 확인하세요",""))))))))</f>
        <v/>
      </c>
      <c r="P1384">
        <f>IF(I1384="","",WEEKDAY(A1384,2))</f>
        <v/>
      </c>
      <c r="Q1384" s="19">
        <f>IF(I1384="","",A1384-WEEKDAY(A1384,3))</f>
        <v/>
      </c>
    </row>
    <row r="1385">
      <c r="A1385" s="12" t="n"/>
      <c r="B1385" s="13">
        <f>IF(ISNUMBER(A1385),CHOOSE(WEEKDAY(A1385),"일","월","화","수","목","금","토"),"")</f>
        <v/>
      </c>
      <c r="C1385" s="14" t="n"/>
      <c r="D1385" s="14" t="n"/>
      <c r="E1385" s="14" t="n"/>
      <c r="F1385" s="14" t="n"/>
      <c r="G1385" s="14" t="n"/>
      <c r="H1385" s="14" t="n"/>
      <c r="I1385" s="15">
        <f>IF(OR(A1385="",NOT(N1385="")),"",SUM(C1385:H1385))</f>
        <v/>
      </c>
      <c r="J1385" s="16">
        <f>IF(I1385="","",SUM(C1385:E1385))</f>
        <v/>
      </c>
      <c r="K1385" s="16">
        <f>IF(I1385="","",SUM(F1385:H1385))</f>
        <v/>
      </c>
      <c r="L1385" s="14" t="n"/>
      <c r="M1385" s="17" t="n"/>
      <c r="N1385" s="18">
        <f>IF(COUNTA(A1385,C1385:H1385,L1385)=0,"",IF(NOT(ISNUMBER(A1385)),"날짜를 확인하세요",IF(A1385&gt;TODAY(),"오늘 이후 날짜예요",IF(COUNTIF($A$6:$A$1505,A1385)&gt;1,"같은 날짜가 또 있어요",IF(COUNT(C1385:H1385)&lt;COUNTA(C1385:H1385),"금액에 글자가 있어요",IF(COUNTA(C1385:H1385)=0,"금액이 비었어요",IF(COUNTIF(C1385:H1385,"&lt;0")&gt;0,"금액이 0보다 작아요",IF(AND(L1385&lt;&gt;"",OR(NOT(ISNUMBER(L1385)),L1385&lt;0,L1385&lt;&gt;INT(N(L1385)))),"손님 수를 확인하세요",""))))))))</f>
        <v/>
      </c>
      <c r="P1385">
        <f>IF(I1385="","",WEEKDAY(A1385,2))</f>
        <v/>
      </c>
      <c r="Q1385" s="19">
        <f>IF(I1385="","",A1385-WEEKDAY(A1385,3))</f>
        <v/>
      </c>
    </row>
    <row r="1386">
      <c r="A1386" s="12" t="n"/>
      <c r="B1386" s="13">
        <f>IF(ISNUMBER(A1386),CHOOSE(WEEKDAY(A1386),"일","월","화","수","목","금","토"),"")</f>
        <v/>
      </c>
      <c r="C1386" s="14" t="n"/>
      <c r="D1386" s="14" t="n"/>
      <c r="E1386" s="14" t="n"/>
      <c r="F1386" s="14" t="n"/>
      <c r="G1386" s="14" t="n"/>
      <c r="H1386" s="14" t="n"/>
      <c r="I1386" s="15">
        <f>IF(OR(A1386="",NOT(N1386="")),"",SUM(C1386:H1386))</f>
        <v/>
      </c>
      <c r="J1386" s="16">
        <f>IF(I1386="","",SUM(C1386:E1386))</f>
        <v/>
      </c>
      <c r="K1386" s="16">
        <f>IF(I1386="","",SUM(F1386:H1386))</f>
        <v/>
      </c>
      <c r="L1386" s="14" t="n"/>
      <c r="M1386" s="17" t="n"/>
      <c r="N1386" s="18">
        <f>IF(COUNTA(A1386,C1386:H1386,L1386)=0,"",IF(NOT(ISNUMBER(A1386)),"날짜를 확인하세요",IF(A1386&gt;TODAY(),"오늘 이후 날짜예요",IF(COUNTIF($A$6:$A$1505,A1386)&gt;1,"같은 날짜가 또 있어요",IF(COUNT(C1386:H1386)&lt;COUNTA(C1386:H1386),"금액에 글자가 있어요",IF(COUNTA(C1386:H1386)=0,"금액이 비었어요",IF(COUNTIF(C1386:H1386,"&lt;0")&gt;0,"금액이 0보다 작아요",IF(AND(L1386&lt;&gt;"",OR(NOT(ISNUMBER(L1386)),L1386&lt;0,L1386&lt;&gt;INT(N(L1386)))),"손님 수를 확인하세요",""))))))))</f>
        <v/>
      </c>
      <c r="P1386">
        <f>IF(I1386="","",WEEKDAY(A1386,2))</f>
        <v/>
      </c>
      <c r="Q1386" s="19">
        <f>IF(I1386="","",A1386-WEEKDAY(A1386,3))</f>
        <v/>
      </c>
    </row>
    <row r="1387">
      <c r="A1387" s="12" t="n"/>
      <c r="B1387" s="13">
        <f>IF(ISNUMBER(A1387),CHOOSE(WEEKDAY(A1387),"일","월","화","수","목","금","토"),"")</f>
        <v/>
      </c>
      <c r="C1387" s="14" t="n"/>
      <c r="D1387" s="14" t="n"/>
      <c r="E1387" s="14" t="n"/>
      <c r="F1387" s="14" t="n"/>
      <c r="G1387" s="14" t="n"/>
      <c r="H1387" s="14" t="n"/>
      <c r="I1387" s="15">
        <f>IF(OR(A1387="",NOT(N1387="")),"",SUM(C1387:H1387))</f>
        <v/>
      </c>
      <c r="J1387" s="16">
        <f>IF(I1387="","",SUM(C1387:E1387))</f>
        <v/>
      </c>
      <c r="K1387" s="16">
        <f>IF(I1387="","",SUM(F1387:H1387))</f>
        <v/>
      </c>
      <c r="L1387" s="14" t="n"/>
      <c r="M1387" s="17" t="n"/>
      <c r="N1387" s="18">
        <f>IF(COUNTA(A1387,C1387:H1387,L1387)=0,"",IF(NOT(ISNUMBER(A1387)),"날짜를 확인하세요",IF(A1387&gt;TODAY(),"오늘 이후 날짜예요",IF(COUNTIF($A$6:$A$1505,A1387)&gt;1,"같은 날짜가 또 있어요",IF(COUNT(C1387:H1387)&lt;COUNTA(C1387:H1387),"금액에 글자가 있어요",IF(COUNTA(C1387:H1387)=0,"금액이 비었어요",IF(COUNTIF(C1387:H1387,"&lt;0")&gt;0,"금액이 0보다 작아요",IF(AND(L1387&lt;&gt;"",OR(NOT(ISNUMBER(L1387)),L1387&lt;0,L1387&lt;&gt;INT(N(L1387)))),"손님 수를 확인하세요",""))))))))</f>
        <v/>
      </c>
      <c r="P1387">
        <f>IF(I1387="","",WEEKDAY(A1387,2))</f>
        <v/>
      </c>
      <c r="Q1387" s="19">
        <f>IF(I1387="","",A1387-WEEKDAY(A1387,3))</f>
        <v/>
      </c>
    </row>
    <row r="1388">
      <c r="A1388" s="12" t="n"/>
      <c r="B1388" s="13">
        <f>IF(ISNUMBER(A1388),CHOOSE(WEEKDAY(A1388),"일","월","화","수","목","금","토"),"")</f>
        <v/>
      </c>
      <c r="C1388" s="14" t="n"/>
      <c r="D1388" s="14" t="n"/>
      <c r="E1388" s="14" t="n"/>
      <c r="F1388" s="14" t="n"/>
      <c r="G1388" s="14" t="n"/>
      <c r="H1388" s="14" t="n"/>
      <c r="I1388" s="15">
        <f>IF(OR(A1388="",NOT(N1388="")),"",SUM(C1388:H1388))</f>
        <v/>
      </c>
      <c r="J1388" s="16">
        <f>IF(I1388="","",SUM(C1388:E1388))</f>
        <v/>
      </c>
      <c r="K1388" s="16">
        <f>IF(I1388="","",SUM(F1388:H1388))</f>
        <v/>
      </c>
      <c r="L1388" s="14" t="n"/>
      <c r="M1388" s="17" t="n"/>
      <c r="N1388" s="18">
        <f>IF(COUNTA(A1388,C1388:H1388,L1388)=0,"",IF(NOT(ISNUMBER(A1388)),"날짜를 확인하세요",IF(A1388&gt;TODAY(),"오늘 이후 날짜예요",IF(COUNTIF($A$6:$A$1505,A1388)&gt;1,"같은 날짜가 또 있어요",IF(COUNT(C1388:H1388)&lt;COUNTA(C1388:H1388),"금액에 글자가 있어요",IF(COUNTA(C1388:H1388)=0,"금액이 비었어요",IF(COUNTIF(C1388:H1388,"&lt;0")&gt;0,"금액이 0보다 작아요",IF(AND(L1388&lt;&gt;"",OR(NOT(ISNUMBER(L1388)),L1388&lt;0,L1388&lt;&gt;INT(N(L1388)))),"손님 수를 확인하세요",""))))))))</f>
        <v/>
      </c>
      <c r="P1388">
        <f>IF(I1388="","",WEEKDAY(A1388,2))</f>
        <v/>
      </c>
      <c r="Q1388" s="19">
        <f>IF(I1388="","",A1388-WEEKDAY(A1388,3))</f>
        <v/>
      </c>
    </row>
    <row r="1389">
      <c r="A1389" s="12" t="n"/>
      <c r="B1389" s="13">
        <f>IF(ISNUMBER(A1389),CHOOSE(WEEKDAY(A1389),"일","월","화","수","목","금","토"),"")</f>
        <v/>
      </c>
      <c r="C1389" s="14" t="n"/>
      <c r="D1389" s="14" t="n"/>
      <c r="E1389" s="14" t="n"/>
      <c r="F1389" s="14" t="n"/>
      <c r="G1389" s="14" t="n"/>
      <c r="H1389" s="14" t="n"/>
      <c r="I1389" s="15">
        <f>IF(OR(A1389="",NOT(N1389="")),"",SUM(C1389:H1389))</f>
        <v/>
      </c>
      <c r="J1389" s="16">
        <f>IF(I1389="","",SUM(C1389:E1389))</f>
        <v/>
      </c>
      <c r="K1389" s="16">
        <f>IF(I1389="","",SUM(F1389:H1389))</f>
        <v/>
      </c>
      <c r="L1389" s="14" t="n"/>
      <c r="M1389" s="17" t="n"/>
      <c r="N1389" s="18">
        <f>IF(COUNTA(A1389,C1389:H1389,L1389)=0,"",IF(NOT(ISNUMBER(A1389)),"날짜를 확인하세요",IF(A1389&gt;TODAY(),"오늘 이후 날짜예요",IF(COUNTIF($A$6:$A$1505,A1389)&gt;1,"같은 날짜가 또 있어요",IF(COUNT(C1389:H1389)&lt;COUNTA(C1389:H1389),"금액에 글자가 있어요",IF(COUNTA(C1389:H1389)=0,"금액이 비었어요",IF(COUNTIF(C1389:H1389,"&lt;0")&gt;0,"금액이 0보다 작아요",IF(AND(L1389&lt;&gt;"",OR(NOT(ISNUMBER(L1389)),L1389&lt;0,L1389&lt;&gt;INT(N(L1389)))),"손님 수를 확인하세요",""))))))))</f>
        <v/>
      </c>
      <c r="P1389">
        <f>IF(I1389="","",WEEKDAY(A1389,2))</f>
        <v/>
      </c>
      <c r="Q1389" s="19">
        <f>IF(I1389="","",A1389-WEEKDAY(A1389,3))</f>
        <v/>
      </c>
    </row>
    <row r="1390">
      <c r="A1390" s="12" t="n"/>
      <c r="B1390" s="13">
        <f>IF(ISNUMBER(A1390),CHOOSE(WEEKDAY(A1390),"일","월","화","수","목","금","토"),"")</f>
        <v/>
      </c>
      <c r="C1390" s="14" t="n"/>
      <c r="D1390" s="14" t="n"/>
      <c r="E1390" s="14" t="n"/>
      <c r="F1390" s="14" t="n"/>
      <c r="G1390" s="14" t="n"/>
      <c r="H1390" s="14" t="n"/>
      <c r="I1390" s="15">
        <f>IF(OR(A1390="",NOT(N1390="")),"",SUM(C1390:H1390))</f>
        <v/>
      </c>
      <c r="J1390" s="16">
        <f>IF(I1390="","",SUM(C1390:E1390))</f>
        <v/>
      </c>
      <c r="K1390" s="16">
        <f>IF(I1390="","",SUM(F1390:H1390))</f>
        <v/>
      </c>
      <c r="L1390" s="14" t="n"/>
      <c r="M1390" s="17" t="n"/>
      <c r="N1390" s="18">
        <f>IF(COUNTA(A1390,C1390:H1390,L1390)=0,"",IF(NOT(ISNUMBER(A1390)),"날짜를 확인하세요",IF(A1390&gt;TODAY(),"오늘 이후 날짜예요",IF(COUNTIF($A$6:$A$1505,A1390)&gt;1,"같은 날짜가 또 있어요",IF(COUNT(C1390:H1390)&lt;COUNTA(C1390:H1390),"금액에 글자가 있어요",IF(COUNTA(C1390:H1390)=0,"금액이 비었어요",IF(COUNTIF(C1390:H1390,"&lt;0")&gt;0,"금액이 0보다 작아요",IF(AND(L1390&lt;&gt;"",OR(NOT(ISNUMBER(L1390)),L1390&lt;0,L1390&lt;&gt;INT(N(L1390)))),"손님 수를 확인하세요",""))))))))</f>
        <v/>
      </c>
      <c r="P1390">
        <f>IF(I1390="","",WEEKDAY(A1390,2))</f>
        <v/>
      </c>
      <c r="Q1390" s="19">
        <f>IF(I1390="","",A1390-WEEKDAY(A1390,3))</f>
        <v/>
      </c>
    </row>
    <row r="1391">
      <c r="A1391" s="12" t="n"/>
      <c r="B1391" s="13">
        <f>IF(ISNUMBER(A1391),CHOOSE(WEEKDAY(A1391),"일","월","화","수","목","금","토"),"")</f>
        <v/>
      </c>
      <c r="C1391" s="14" t="n"/>
      <c r="D1391" s="14" t="n"/>
      <c r="E1391" s="14" t="n"/>
      <c r="F1391" s="14" t="n"/>
      <c r="G1391" s="14" t="n"/>
      <c r="H1391" s="14" t="n"/>
      <c r="I1391" s="15">
        <f>IF(OR(A1391="",NOT(N1391="")),"",SUM(C1391:H1391))</f>
        <v/>
      </c>
      <c r="J1391" s="16">
        <f>IF(I1391="","",SUM(C1391:E1391))</f>
        <v/>
      </c>
      <c r="K1391" s="16">
        <f>IF(I1391="","",SUM(F1391:H1391))</f>
        <v/>
      </c>
      <c r="L1391" s="14" t="n"/>
      <c r="M1391" s="17" t="n"/>
      <c r="N1391" s="18">
        <f>IF(COUNTA(A1391,C1391:H1391,L1391)=0,"",IF(NOT(ISNUMBER(A1391)),"날짜를 확인하세요",IF(A1391&gt;TODAY(),"오늘 이후 날짜예요",IF(COUNTIF($A$6:$A$1505,A1391)&gt;1,"같은 날짜가 또 있어요",IF(COUNT(C1391:H1391)&lt;COUNTA(C1391:H1391),"금액에 글자가 있어요",IF(COUNTA(C1391:H1391)=0,"금액이 비었어요",IF(COUNTIF(C1391:H1391,"&lt;0")&gt;0,"금액이 0보다 작아요",IF(AND(L1391&lt;&gt;"",OR(NOT(ISNUMBER(L1391)),L1391&lt;0,L1391&lt;&gt;INT(N(L1391)))),"손님 수를 확인하세요",""))))))))</f>
        <v/>
      </c>
      <c r="P1391">
        <f>IF(I1391="","",WEEKDAY(A1391,2))</f>
        <v/>
      </c>
      <c r="Q1391" s="19">
        <f>IF(I1391="","",A1391-WEEKDAY(A1391,3))</f>
        <v/>
      </c>
    </row>
    <row r="1392">
      <c r="A1392" s="12" t="n"/>
      <c r="B1392" s="13">
        <f>IF(ISNUMBER(A1392),CHOOSE(WEEKDAY(A1392),"일","월","화","수","목","금","토"),"")</f>
        <v/>
      </c>
      <c r="C1392" s="14" t="n"/>
      <c r="D1392" s="14" t="n"/>
      <c r="E1392" s="14" t="n"/>
      <c r="F1392" s="14" t="n"/>
      <c r="G1392" s="14" t="n"/>
      <c r="H1392" s="14" t="n"/>
      <c r="I1392" s="15">
        <f>IF(OR(A1392="",NOT(N1392="")),"",SUM(C1392:H1392))</f>
        <v/>
      </c>
      <c r="J1392" s="16">
        <f>IF(I1392="","",SUM(C1392:E1392))</f>
        <v/>
      </c>
      <c r="K1392" s="16">
        <f>IF(I1392="","",SUM(F1392:H1392))</f>
        <v/>
      </c>
      <c r="L1392" s="14" t="n"/>
      <c r="M1392" s="17" t="n"/>
      <c r="N1392" s="18">
        <f>IF(COUNTA(A1392,C1392:H1392,L1392)=0,"",IF(NOT(ISNUMBER(A1392)),"날짜를 확인하세요",IF(A1392&gt;TODAY(),"오늘 이후 날짜예요",IF(COUNTIF($A$6:$A$1505,A1392)&gt;1,"같은 날짜가 또 있어요",IF(COUNT(C1392:H1392)&lt;COUNTA(C1392:H1392),"금액에 글자가 있어요",IF(COUNTA(C1392:H1392)=0,"금액이 비었어요",IF(COUNTIF(C1392:H1392,"&lt;0")&gt;0,"금액이 0보다 작아요",IF(AND(L1392&lt;&gt;"",OR(NOT(ISNUMBER(L1392)),L1392&lt;0,L1392&lt;&gt;INT(N(L1392)))),"손님 수를 확인하세요",""))))))))</f>
        <v/>
      </c>
      <c r="P1392">
        <f>IF(I1392="","",WEEKDAY(A1392,2))</f>
        <v/>
      </c>
      <c r="Q1392" s="19">
        <f>IF(I1392="","",A1392-WEEKDAY(A1392,3))</f>
        <v/>
      </c>
    </row>
    <row r="1393">
      <c r="A1393" s="12" t="n"/>
      <c r="B1393" s="13">
        <f>IF(ISNUMBER(A1393),CHOOSE(WEEKDAY(A1393),"일","월","화","수","목","금","토"),"")</f>
        <v/>
      </c>
      <c r="C1393" s="14" t="n"/>
      <c r="D1393" s="14" t="n"/>
      <c r="E1393" s="14" t="n"/>
      <c r="F1393" s="14" t="n"/>
      <c r="G1393" s="14" t="n"/>
      <c r="H1393" s="14" t="n"/>
      <c r="I1393" s="15">
        <f>IF(OR(A1393="",NOT(N1393="")),"",SUM(C1393:H1393))</f>
        <v/>
      </c>
      <c r="J1393" s="16">
        <f>IF(I1393="","",SUM(C1393:E1393))</f>
        <v/>
      </c>
      <c r="K1393" s="16">
        <f>IF(I1393="","",SUM(F1393:H1393))</f>
        <v/>
      </c>
      <c r="L1393" s="14" t="n"/>
      <c r="M1393" s="17" t="n"/>
      <c r="N1393" s="18">
        <f>IF(COUNTA(A1393,C1393:H1393,L1393)=0,"",IF(NOT(ISNUMBER(A1393)),"날짜를 확인하세요",IF(A1393&gt;TODAY(),"오늘 이후 날짜예요",IF(COUNTIF($A$6:$A$1505,A1393)&gt;1,"같은 날짜가 또 있어요",IF(COUNT(C1393:H1393)&lt;COUNTA(C1393:H1393),"금액에 글자가 있어요",IF(COUNTA(C1393:H1393)=0,"금액이 비었어요",IF(COUNTIF(C1393:H1393,"&lt;0")&gt;0,"금액이 0보다 작아요",IF(AND(L1393&lt;&gt;"",OR(NOT(ISNUMBER(L1393)),L1393&lt;0,L1393&lt;&gt;INT(N(L1393)))),"손님 수를 확인하세요",""))))))))</f>
        <v/>
      </c>
      <c r="P1393">
        <f>IF(I1393="","",WEEKDAY(A1393,2))</f>
        <v/>
      </c>
      <c r="Q1393" s="19">
        <f>IF(I1393="","",A1393-WEEKDAY(A1393,3))</f>
        <v/>
      </c>
    </row>
    <row r="1394">
      <c r="A1394" s="12" t="n"/>
      <c r="B1394" s="13">
        <f>IF(ISNUMBER(A1394),CHOOSE(WEEKDAY(A1394),"일","월","화","수","목","금","토"),"")</f>
        <v/>
      </c>
      <c r="C1394" s="14" t="n"/>
      <c r="D1394" s="14" t="n"/>
      <c r="E1394" s="14" t="n"/>
      <c r="F1394" s="14" t="n"/>
      <c r="G1394" s="14" t="n"/>
      <c r="H1394" s="14" t="n"/>
      <c r="I1394" s="15">
        <f>IF(OR(A1394="",NOT(N1394="")),"",SUM(C1394:H1394))</f>
        <v/>
      </c>
      <c r="J1394" s="16">
        <f>IF(I1394="","",SUM(C1394:E1394))</f>
        <v/>
      </c>
      <c r="K1394" s="16">
        <f>IF(I1394="","",SUM(F1394:H1394))</f>
        <v/>
      </c>
      <c r="L1394" s="14" t="n"/>
      <c r="M1394" s="17" t="n"/>
      <c r="N1394" s="18">
        <f>IF(COUNTA(A1394,C1394:H1394,L1394)=0,"",IF(NOT(ISNUMBER(A1394)),"날짜를 확인하세요",IF(A1394&gt;TODAY(),"오늘 이후 날짜예요",IF(COUNTIF($A$6:$A$1505,A1394)&gt;1,"같은 날짜가 또 있어요",IF(COUNT(C1394:H1394)&lt;COUNTA(C1394:H1394),"금액에 글자가 있어요",IF(COUNTA(C1394:H1394)=0,"금액이 비었어요",IF(COUNTIF(C1394:H1394,"&lt;0")&gt;0,"금액이 0보다 작아요",IF(AND(L1394&lt;&gt;"",OR(NOT(ISNUMBER(L1394)),L1394&lt;0,L1394&lt;&gt;INT(N(L1394)))),"손님 수를 확인하세요",""))))))))</f>
        <v/>
      </c>
      <c r="P1394">
        <f>IF(I1394="","",WEEKDAY(A1394,2))</f>
        <v/>
      </c>
      <c r="Q1394" s="19">
        <f>IF(I1394="","",A1394-WEEKDAY(A1394,3))</f>
        <v/>
      </c>
    </row>
    <row r="1395">
      <c r="A1395" s="12" t="n"/>
      <c r="B1395" s="13">
        <f>IF(ISNUMBER(A1395),CHOOSE(WEEKDAY(A1395),"일","월","화","수","목","금","토"),"")</f>
        <v/>
      </c>
      <c r="C1395" s="14" t="n"/>
      <c r="D1395" s="14" t="n"/>
      <c r="E1395" s="14" t="n"/>
      <c r="F1395" s="14" t="n"/>
      <c r="G1395" s="14" t="n"/>
      <c r="H1395" s="14" t="n"/>
      <c r="I1395" s="15">
        <f>IF(OR(A1395="",NOT(N1395="")),"",SUM(C1395:H1395))</f>
        <v/>
      </c>
      <c r="J1395" s="16">
        <f>IF(I1395="","",SUM(C1395:E1395))</f>
        <v/>
      </c>
      <c r="K1395" s="16">
        <f>IF(I1395="","",SUM(F1395:H1395))</f>
        <v/>
      </c>
      <c r="L1395" s="14" t="n"/>
      <c r="M1395" s="17" t="n"/>
      <c r="N1395" s="18">
        <f>IF(COUNTA(A1395,C1395:H1395,L1395)=0,"",IF(NOT(ISNUMBER(A1395)),"날짜를 확인하세요",IF(A1395&gt;TODAY(),"오늘 이후 날짜예요",IF(COUNTIF($A$6:$A$1505,A1395)&gt;1,"같은 날짜가 또 있어요",IF(COUNT(C1395:H1395)&lt;COUNTA(C1395:H1395),"금액에 글자가 있어요",IF(COUNTA(C1395:H1395)=0,"금액이 비었어요",IF(COUNTIF(C1395:H1395,"&lt;0")&gt;0,"금액이 0보다 작아요",IF(AND(L1395&lt;&gt;"",OR(NOT(ISNUMBER(L1395)),L1395&lt;0,L1395&lt;&gt;INT(N(L1395)))),"손님 수를 확인하세요",""))))))))</f>
        <v/>
      </c>
      <c r="P1395">
        <f>IF(I1395="","",WEEKDAY(A1395,2))</f>
        <v/>
      </c>
      <c r="Q1395" s="19">
        <f>IF(I1395="","",A1395-WEEKDAY(A1395,3))</f>
        <v/>
      </c>
    </row>
    <row r="1396">
      <c r="A1396" s="12" t="n"/>
      <c r="B1396" s="13">
        <f>IF(ISNUMBER(A1396),CHOOSE(WEEKDAY(A1396),"일","월","화","수","목","금","토"),"")</f>
        <v/>
      </c>
      <c r="C1396" s="14" t="n"/>
      <c r="D1396" s="14" t="n"/>
      <c r="E1396" s="14" t="n"/>
      <c r="F1396" s="14" t="n"/>
      <c r="G1396" s="14" t="n"/>
      <c r="H1396" s="14" t="n"/>
      <c r="I1396" s="15">
        <f>IF(OR(A1396="",NOT(N1396="")),"",SUM(C1396:H1396))</f>
        <v/>
      </c>
      <c r="J1396" s="16">
        <f>IF(I1396="","",SUM(C1396:E1396))</f>
        <v/>
      </c>
      <c r="K1396" s="16">
        <f>IF(I1396="","",SUM(F1396:H1396))</f>
        <v/>
      </c>
      <c r="L1396" s="14" t="n"/>
      <c r="M1396" s="17" t="n"/>
      <c r="N1396" s="18">
        <f>IF(COUNTA(A1396,C1396:H1396,L1396)=0,"",IF(NOT(ISNUMBER(A1396)),"날짜를 확인하세요",IF(A1396&gt;TODAY(),"오늘 이후 날짜예요",IF(COUNTIF($A$6:$A$1505,A1396)&gt;1,"같은 날짜가 또 있어요",IF(COUNT(C1396:H1396)&lt;COUNTA(C1396:H1396),"금액에 글자가 있어요",IF(COUNTA(C1396:H1396)=0,"금액이 비었어요",IF(COUNTIF(C1396:H1396,"&lt;0")&gt;0,"금액이 0보다 작아요",IF(AND(L1396&lt;&gt;"",OR(NOT(ISNUMBER(L1396)),L1396&lt;0,L1396&lt;&gt;INT(N(L1396)))),"손님 수를 확인하세요",""))))))))</f>
        <v/>
      </c>
      <c r="P1396">
        <f>IF(I1396="","",WEEKDAY(A1396,2))</f>
        <v/>
      </c>
      <c r="Q1396" s="19">
        <f>IF(I1396="","",A1396-WEEKDAY(A1396,3))</f>
        <v/>
      </c>
    </row>
    <row r="1397">
      <c r="A1397" s="12" t="n"/>
      <c r="B1397" s="13">
        <f>IF(ISNUMBER(A1397),CHOOSE(WEEKDAY(A1397),"일","월","화","수","목","금","토"),"")</f>
        <v/>
      </c>
      <c r="C1397" s="14" t="n"/>
      <c r="D1397" s="14" t="n"/>
      <c r="E1397" s="14" t="n"/>
      <c r="F1397" s="14" t="n"/>
      <c r="G1397" s="14" t="n"/>
      <c r="H1397" s="14" t="n"/>
      <c r="I1397" s="15">
        <f>IF(OR(A1397="",NOT(N1397="")),"",SUM(C1397:H1397))</f>
        <v/>
      </c>
      <c r="J1397" s="16">
        <f>IF(I1397="","",SUM(C1397:E1397))</f>
        <v/>
      </c>
      <c r="K1397" s="16">
        <f>IF(I1397="","",SUM(F1397:H1397))</f>
        <v/>
      </c>
      <c r="L1397" s="14" t="n"/>
      <c r="M1397" s="17" t="n"/>
      <c r="N1397" s="18">
        <f>IF(COUNTA(A1397,C1397:H1397,L1397)=0,"",IF(NOT(ISNUMBER(A1397)),"날짜를 확인하세요",IF(A1397&gt;TODAY(),"오늘 이후 날짜예요",IF(COUNTIF($A$6:$A$1505,A1397)&gt;1,"같은 날짜가 또 있어요",IF(COUNT(C1397:H1397)&lt;COUNTA(C1397:H1397),"금액에 글자가 있어요",IF(COUNTA(C1397:H1397)=0,"금액이 비었어요",IF(COUNTIF(C1397:H1397,"&lt;0")&gt;0,"금액이 0보다 작아요",IF(AND(L1397&lt;&gt;"",OR(NOT(ISNUMBER(L1397)),L1397&lt;0,L1397&lt;&gt;INT(N(L1397)))),"손님 수를 확인하세요",""))))))))</f>
        <v/>
      </c>
      <c r="P1397">
        <f>IF(I1397="","",WEEKDAY(A1397,2))</f>
        <v/>
      </c>
      <c r="Q1397" s="19">
        <f>IF(I1397="","",A1397-WEEKDAY(A1397,3))</f>
        <v/>
      </c>
    </row>
    <row r="1398">
      <c r="A1398" s="12" t="n"/>
      <c r="B1398" s="13">
        <f>IF(ISNUMBER(A1398),CHOOSE(WEEKDAY(A1398),"일","월","화","수","목","금","토"),"")</f>
        <v/>
      </c>
      <c r="C1398" s="14" t="n"/>
      <c r="D1398" s="14" t="n"/>
      <c r="E1398" s="14" t="n"/>
      <c r="F1398" s="14" t="n"/>
      <c r="G1398" s="14" t="n"/>
      <c r="H1398" s="14" t="n"/>
      <c r="I1398" s="15">
        <f>IF(OR(A1398="",NOT(N1398="")),"",SUM(C1398:H1398))</f>
        <v/>
      </c>
      <c r="J1398" s="16">
        <f>IF(I1398="","",SUM(C1398:E1398))</f>
        <v/>
      </c>
      <c r="K1398" s="16">
        <f>IF(I1398="","",SUM(F1398:H1398))</f>
        <v/>
      </c>
      <c r="L1398" s="14" t="n"/>
      <c r="M1398" s="17" t="n"/>
      <c r="N1398" s="18">
        <f>IF(COUNTA(A1398,C1398:H1398,L1398)=0,"",IF(NOT(ISNUMBER(A1398)),"날짜를 확인하세요",IF(A1398&gt;TODAY(),"오늘 이후 날짜예요",IF(COUNTIF($A$6:$A$1505,A1398)&gt;1,"같은 날짜가 또 있어요",IF(COUNT(C1398:H1398)&lt;COUNTA(C1398:H1398),"금액에 글자가 있어요",IF(COUNTA(C1398:H1398)=0,"금액이 비었어요",IF(COUNTIF(C1398:H1398,"&lt;0")&gt;0,"금액이 0보다 작아요",IF(AND(L1398&lt;&gt;"",OR(NOT(ISNUMBER(L1398)),L1398&lt;0,L1398&lt;&gt;INT(N(L1398)))),"손님 수를 확인하세요",""))))))))</f>
        <v/>
      </c>
      <c r="P1398">
        <f>IF(I1398="","",WEEKDAY(A1398,2))</f>
        <v/>
      </c>
      <c r="Q1398" s="19">
        <f>IF(I1398="","",A1398-WEEKDAY(A1398,3))</f>
        <v/>
      </c>
    </row>
    <row r="1399">
      <c r="A1399" s="12" t="n"/>
      <c r="B1399" s="13">
        <f>IF(ISNUMBER(A1399),CHOOSE(WEEKDAY(A1399),"일","월","화","수","목","금","토"),"")</f>
        <v/>
      </c>
      <c r="C1399" s="14" t="n"/>
      <c r="D1399" s="14" t="n"/>
      <c r="E1399" s="14" t="n"/>
      <c r="F1399" s="14" t="n"/>
      <c r="G1399" s="14" t="n"/>
      <c r="H1399" s="14" t="n"/>
      <c r="I1399" s="15">
        <f>IF(OR(A1399="",NOT(N1399="")),"",SUM(C1399:H1399))</f>
        <v/>
      </c>
      <c r="J1399" s="16">
        <f>IF(I1399="","",SUM(C1399:E1399))</f>
        <v/>
      </c>
      <c r="K1399" s="16">
        <f>IF(I1399="","",SUM(F1399:H1399))</f>
        <v/>
      </c>
      <c r="L1399" s="14" t="n"/>
      <c r="M1399" s="17" t="n"/>
      <c r="N1399" s="18">
        <f>IF(COUNTA(A1399,C1399:H1399,L1399)=0,"",IF(NOT(ISNUMBER(A1399)),"날짜를 확인하세요",IF(A1399&gt;TODAY(),"오늘 이후 날짜예요",IF(COUNTIF($A$6:$A$1505,A1399)&gt;1,"같은 날짜가 또 있어요",IF(COUNT(C1399:H1399)&lt;COUNTA(C1399:H1399),"금액에 글자가 있어요",IF(COUNTA(C1399:H1399)=0,"금액이 비었어요",IF(COUNTIF(C1399:H1399,"&lt;0")&gt;0,"금액이 0보다 작아요",IF(AND(L1399&lt;&gt;"",OR(NOT(ISNUMBER(L1399)),L1399&lt;0,L1399&lt;&gt;INT(N(L1399)))),"손님 수를 확인하세요",""))))))))</f>
        <v/>
      </c>
      <c r="P1399">
        <f>IF(I1399="","",WEEKDAY(A1399,2))</f>
        <v/>
      </c>
      <c r="Q1399" s="19">
        <f>IF(I1399="","",A1399-WEEKDAY(A1399,3))</f>
        <v/>
      </c>
    </row>
    <row r="1400">
      <c r="A1400" s="12" t="n"/>
      <c r="B1400" s="13">
        <f>IF(ISNUMBER(A1400),CHOOSE(WEEKDAY(A1400),"일","월","화","수","목","금","토"),"")</f>
        <v/>
      </c>
      <c r="C1400" s="14" t="n"/>
      <c r="D1400" s="14" t="n"/>
      <c r="E1400" s="14" t="n"/>
      <c r="F1400" s="14" t="n"/>
      <c r="G1400" s="14" t="n"/>
      <c r="H1400" s="14" t="n"/>
      <c r="I1400" s="15">
        <f>IF(OR(A1400="",NOT(N1400="")),"",SUM(C1400:H1400))</f>
        <v/>
      </c>
      <c r="J1400" s="16">
        <f>IF(I1400="","",SUM(C1400:E1400))</f>
        <v/>
      </c>
      <c r="K1400" s="16">
        <f>IF(I1400="","",SUM(F1400:H1400))</f>
        <v/>
      </c>
      <c r="L1400" s="14" t="n"/>
      <c r="M1400" s="17" t="n"/>
      <c r="N1400" s="18">
        <f>IF(COUNTA(A1400,C1400:H1400,L1400)=0,"",IF(NOT(ISNUMBER(A1400)),"날짜를 확인하세요",IF(A1400&gt;TODAY(),"오늘 이후 날짜예요",IF(COUNTIF($A$6:$A$1505,A1400)&gt;1,"같은 날짜가 또 있어요",IF(COUNT(C1400:H1400)&lt;COUNTA(C1400:H1400),"금액에 글자가 있어요",IF(COUNTA(C1400:H1400)=0,"금액이 비었어요",IF(COUNTIF(C1400:H1400,"&lt;0")&gt;0,"금액이 0보다 작아요",IF(AND(L1400&lt;&gt;"",OR(NOT(ISNUMBER(L1400)),L1400&lt;0,L1400&lt;&gt;INT(N(L1400)))),"손님 수를 확인하세요",""))))))))</f>
        <v/>
      </c>
      <c r="P1400">
        <f>IF(I1400="","",WEEKDAY(A1400,2))</f>
        <v/>
      </c>
      <c r="Q1400" s="19">
        <f>IF(I1400="","",A1400-WEEKDAY(A1400,3))</f>
        <v/>
      </c>
    </row>
    <row r="1401">
      <c r="A1401" s="12" t="n"/>
      <c r="B1401" s="13">
        <f>IF(ISNUMBER(A1401),CHOOSE(WEEKDAY(A1401),"일","월","화","수","목","금","토"),"")</f>
        <v/>
      </c>
      <c r="C1401" s="14" t="n"/>
      <c r="D1401" s="14" t="n"/>
      <c r="E1401" s="14" t="n"/>
      <c r="F1401" s="14" t="n"/>
      <c r="G1401" s="14" t="n"/>
      <c r="H1401" s="14" t="n"/>
      <c r="I1401" s="15">
        <f>IF(OR(A1401="",NOT(N1401="")),"",SUM(C1401:H1401))</f>
        <v/>
      </c>
      <c r="J1401" s="16">
        <f>IF(I1401="","",SUM(C1401:E1401))</f>
        <v/>
      </c>
      <c r="K1401" s="16">
        <f>IF(I1401="","",SUM(F1401:H1401))</f>
        <v/>
      </c>
      <c r="L1401" s="14" t="n"/>
      <c r="M1401" s="17" t="n"/>
      <c r="N1401" s="18">
        <f>IF(COUNTA(A1401,C1401:H1401,L1401)=0,"",IF(NOT(ISNUMBER(A1401)),"날짜를 확인하세요",IF(A1401&gt;TODAY(),"오늘 이후 날짜예요",IF(COUNTIF($A$6:$A$1505,A1401)&gt;1,"같은 날짜가 또 있어요",IF(COUNT(C1401:H1401)&lt;COUNTA(C1401:H1401),"금액에 글자가 있어요",IF(COUNTA(C1401:H1401)=0,"금액이 비었어요",IF(COUNTIF(C1401:H1401,"&lt;0")&gt;0,"금액이 0보다 작아요",IF(AND(L1401&lt;&gt;"",OR(NOT(ISNUMBER(L1401)),L1401&lt;0,L1401&lt;&gt;INT(N(L1401)))),"손님 수를 확인하세요",""))))))))</f>
        <v/>
      </c>
      <c r="P1401">
        <f>IF(I1401="","",WEEKDAY(A1401,2))</f>
        <v/>
      </c>
      <c r="Q1401" s="19">
        <f>IF(I1401="","",A1401-WEEKDAY(A1401,3))</f>
        <v/>
      </c>
    </row>
    <row r="1402">
      <c r="A1402" s="12" t="n"/>
      <c r="B1402" s="13">
        <f>IF(ISNUMBER(A1402),CHOOSE(WEEKDAY(A1402),"일","월","화","수","목","금","토"),"")</f>
        <v/>
      </c>
      <c r="C1402" s="14" t="n"/>
      <c r="D1402" s="14" t="n"/>
      <c r="E1402" s="14" t="n"/>
      <c r="F1402" s="14" t="n"/>
      <c r="G1402" s="14" t="n"/>
      <c r="H1402" s="14" t="n"/>
      <c r="I1402" s="15">
        <f>IF(OR(A1402="",NOT(N1402="")),"",SUM(C1402:H1402))</f>
        <v/>
      </c>
      <c r="J1402" s="16">
        <f>IF(I1402="","",SUM(C1402:E1402))</f>
        <v/>
      </c>
      <c r="K1402" s="16">
        <f>IF(I1402="","",SUM(F1402:H1402))</f>
        <v/>
      </c>
      <c r="L1402" s="14" t="n"/>
      <c r="M1402" s="17" t="n"/>
      <c r="N1402" s="18">
        <f>IF(COUNTA(A1402,C1402:H1402,L1402)=0,"",IF(NOT(ISNUMBER(A1402)),"날짜를 확인하세요",IF(A1402&gt;TODAY(),"오늘 이후 날짜예요",IF(COUNTIF($A$6:$A$1505,A1402)&gt;1,"같은 날짜가 또 있어요",IF(COUNT(C1402:H1402)&lt;COUNTA(C1402:H1402),"금액에 글자가 있어요",IF(COUNTA(C1402:H1402)=0,"금액이 비었어요",IF(COUNTIF(C1402:H1402,"&lt;0")&gt;0,"금액이 0보다 작아요",IF(AND(L1402&lt;&gt;"",OR(NOT(ISNUMBER(L1402)),L1402&lt;0,L1402&lt;&gt;INT(N(L1402)))),"손님 수를 확인하세요",""))))))))</f>
        <v/>
      </c>
      <c r="P1402">
        <f>IF(I1402="","",WEEKDAY(A1402,2))</f>
        <v/>
      </c>
      <c r="Q1402" s="19">
        <f>IF(I1402="","",A1402-WEEKDAY(A1402,3))</f>
        <v/>
      </c>
    </row>
    <row r="1403">
      <c r="A1403" s="12" t="n"/>
      <c r="B1403" s="13">
        <f>IF(ISNUMBER(A1403),CHOOSE(WEEKDAY(A1403),"일","월","화","수","목","금","토"),"")</f>
        <v/>
      </c>
      <c r="C1403" s="14" t="n"/>
      <c r="D1403" s="14" t="n"/>
      <c r="E1403" s="14" t="n"/>
      <c r="F1403" s="14" t="n"/>
      <c r="G1403" s="14" t="n"/>
      <c r="H1403" s="14" t="n"/>
      <c r="I1403" s="15">
        <f>IF(OR(A1403="",NOT(N1403="")),"",SUM(C1403:H1403))</f>
        <v/>
      </c>
      <c r="J1403" s="16">
        <f>IF(I1403="","",SUM(C1403:E1403))</f>
        <v/>
      </c>
      <c r="K1403" s="16">
        <f>IF(I1403="","",SUM(F1403:H1403))</f>
        <v/>
      </c>
      <c r="L1403" s="14" t="n"/>
      <c r="M1403" s="17" t="n"/>
      <c r="N1403" s="18">
        <f>IF(COUNTA(A1403,C1403:H1403,L1403)=0,"",IF(NOT(ISNUMBER(A1403)),"날짜를 확인하세요",IF(A1403&gt;TODAY(),"오늘 이후 날짜예요",IF(COUNTIF($A$6:$A$1505,A1403)&gt;1,"같은 날짜가 또 있어요",IF(COUNT(C1403:H1403)&lt;COUNTA(C1403:H1403),"금액에 글자가 있어요",IF(COUNTA(C1403:H1403)=0,"금액이 비었어요",IF(COUNTIF(C1403:H1403,"&lt;0")&gt;0,"금액이 0보다 작아요",IF(AND(L1403&lt;&gt;"",OR(NOT(ISNUMBER(L1403)),L1403&lt;0,L1403&lt;&gt;INT(N(L1403)))),"손님 수를 확인하세요",""))))))))</f>
        <v/>
      </c>
      <c r="P1403">
        <f>IF(I1403="","",WEEKDAY(A1403,2))</f>
        <v/>
      </c>
      <c r="Q1403" s="19">
        <f>IF(I1403="","",A1403-WEEKDAY(A1403,3))</f>
        <v/>
      </c>
    </row>
    <row r="1404">
      <c r="A1404" s="12" t="n"/>
      <c r="B1404" s="13">
        <f>IF(ISNUMBER(A1404),CHOOSE(WEEKDAY(A1404),"일","월","화","수","목","금","토"),"")</f>
        <v/>
      </c>
      <c r="C1404" s="14" t="n"/>
      <c r="D1404" s="14" t="n"/>
      <c r="E1404" s="14" t="n"/>
      <c r="F1404" s="14" t="n"/>
      <c r="G1404" s="14" t="n"/>
      <c r="H1404" s="14" t="n"/>
      <c r="I1404" s="15">
        <f>IF(OR(A1404="",NOT(N1404="")),"",SUM(C1404:H1404))</f>
        <v/>
      </c>
      <c r="J1404" s="16">
        <f>IF(I1404="","",SUM(C1404:E1404))</f>
        <v/>
      </c>
      <c r="K1404" s="16">
        <f>IF(I1404="","",SUM(F1404:H1404))</f>
        <v/>
      </c>
      <c r="L1404" s="14" t="n"/>
      <c r="M1404" s="17" t="n"/>
      <c r="N1404" s="18">
        <f>IF(COUNTA(A1404,C1404:H1404,L1404)=0,"",IF(NOT(ISNUMBER(A1404)),"날짜를 확인하세요",IF(A1404&gt;TODAY(),"오늘 이후 날짜예요",IF(COUNTIF($A$6:$A$1505,A1404)&gt;1,"같은 날짜가 또 있어요",IF(COUNT(C1404:H1404)&lt;COUNTA(C1404:H1404),"금액에 글자가 있어요",IF(COUNTA(C1404:H1404)=0,"금액이 비었어요",IF(COUNTIF(C1404:H1404,"&lt;0")&gt;0,"금액이 0보다 작아요",IF(AND(L1404&lt;&gt;"",OR(NOT(ISNUMBER(L1404)),L1404&lt;0,L1404&lt;&gt;INT(N(L1404)))),"손님 수를 확인하세요",""))))))))</f>
        <v/>
      </c>
      <c r="P1404">
        <f>IF(I1404="","",WEEKDAY(A1404,2))</f>
        <v/>
      </c>
      <c r="Q1404" s="19">
        <f>IF(I1404="","",A1404-WEEKDAY(A1404,3))</f>
        <v/>
      </c>
    </row>
    <row r="1405">
      <c r="A1405" s="12" t="n"/>
      <c r="B1405" s="13">
        <f>IF(ISNUMBER(A1405),CHOOSE(WEEKDAY(A1405),"일","월","화","수","목","금","토"),"")</f>
        <v/>
      </c>
      <c r="C1405" s="14" t="n"/>
      <c r="D1405" s="14" t="n"/>
      <c r="E1405" s="14" t="n"/>
      <c r="F1405" s="14" t="n"/>
      <c r="G1405" s="14" t="n"/>
      <c r="H1405" s="14" t="n"/>
      <c r="I1405" s="15">
        <f>IF(OR(A1405="",NOT(N1405="")),"",SUM(C1405:H1405))</f>
        <v/>
      </c>
      <c r="J1405" s="16">
        <f>IF(I1405="","",SUM(C1405:E1405))</f>
        <v/>
      </c>
      <c r="K1405" s="16">
        <f>IF(I1405="","",SUM(F1405:H1405))</f>
        <v/>
      </c>
      <c r="L1405" s="14" t="n"/>
      <c r="M1405" s="17" t="n"/>
      <c r="N1405" s="18">
        <f>IF(COUNTA(A1405,C1405:H1405,L1405)=0,"",IF(NOT(ISNUMBER(A1405)),"날짜를 확인하세요",IF(A1405&gt;TODAY(),"오늘 이후 날짜예요",IF(COUNTIF($A$6:$A$1505,A1405)&gt;1,"같은 날짜가 또 있어요",IF(COUNT(C1405:H1405)&lt;COUNTA(C1405:H1405),"금액에 글자가 있어요",IF(COUNTA(C1405:H1405)=0,"금액이 비었어요",IF(COUNTIF(C1405:H1405,"&lt;0")&gt;0,"금액이 0보다 작아요",IF(AND(L1405&lt;&gt;"",OR(NOT(ISNUMBER(L1405)),L1405&lt;0,L1405&lt;&gt;INT(N(L1405)))),"손님 수를 확인하세요",""))))))))</f>
        <v/>
      </c>
      <c r="P1405">
        <f>IF(I1405="","",WEEKDAY(A1405,2))</f>
        <v/>
      </c>
      <c r="Q1405" s="19">
        <f>IF(I1405="","",A1405-WEEKDAY(A1405,3))</f>
        <v/>
      </c>
    </row>
    <row r="1406">
      <c r="A1406" s="12" t="n"/>
      <c r="B1406" s="13">
        <f>IF(ISNUMBER(A1406),CHOOSE(WEEKDAY(A1406),"일","월","화","수","목","금","토"),"")</f>
        <v/>
      </c>
      <c r="C1406" s="14" t="n"/>
      <c r="D1406" s="14" t="n"/>
      <c r="E1406" s="14" t="n"/>
      <c r="F1406" s="14" t="n"/>
      <c r="G1406" s="14" t="n"/>
      <c r="H1406" s="14" t="n"/>
      <c r="I1406" s="15">
        <f>IF(OR(A1406="",NOT(N1406="")),"",SUM(C1406:H1406))</f>
        <v/>
      </c>
      <c r="J1406" s="16">
        <f>IF(I1406="","",SUM(C1406:E1406))</f>
        <v/>
      </c>
      <c r="K1406" s="16">
        <f>IF(I1406="","",SUM(F1406:H1406))</f>
        <v/>
      </c>
      <c r="L1406" s="14" t="n"/>
      <c r="M1406" s="17" t="n"/>
      <c r="N1406" s="18">
        <f>IF(COUNTA(A1406,C1406:H1406,L1406)=0,"",IF(NOT(ISNUMBER(A1406)),"날짜를 확인하세요",IF(A1406&gt;TODAY(),"오늘 이후 날짜예요",IF(COUNTIF($A$6:$A$1505,A1406)&gt;1,"같은 날짜가 또 있어요",IF(COUNT(C1406:H1406)&lt;COUNTA(C1406:H1406),"금액에 글자가 있어요",IF(COUNTA(C1406:H1406)=0,"금액이 비었어요",IF(COUNTIF(C1406:H1406,"&lt;0")&gt;0,"금액이 0보다 작아요",IF(AND(L1406&lt;&gt;"",OR(NOT(ISNUMBER(L1406)),L1406&lt;0,L1406&lt;&gt;INT(N(L1406)))),"손님 수를 확인하세요",""))))))))</f>
        <v/>
      </c>
      <c r="P1406">
        <f>IF(I1406="","",WEEKDAY(A1406,2))</f>
        <v/>
      </c>
      <c r="Q1406" s="19">
        <f>IF(I1406="","",A1406-WEEKDAY(A1406,3))</f>
        <v/>
      </c>
    </row>
    <row r="1407">
      <c r="A1407" s="12" t="n"/>
      <c r="B1407" s="13">
        <f>IF(ISNUMBER(A1407),CHOOSE(WEEKDAY(A1407),"일","월","화","수","목","금","토"),"")</f>
        <v/>
      </c>
      <c r="C1407" s="14" t="n"/>
      <c r="D1407" s="14" t="n"/>
      <c r="E1407" s="14" t="n"/>
      <c r="F1407" s="14" t="n"/>
      <c r="G1407" s="14" t="n"/>
      <c r="H1407" s="14" t="n"/>
      <c r="I1407" s="15">
        <f>IF(OR(A1407="",NOT(N1407="")),"",SUM(C1407:H1407))</f>
        <v/>
      </c>
      <c r="J1407" s="16">
        <f>IF(I1407="","",SUM(C1407:E1407))</f>
        <v/>
      </c>
      <c r="K1407" s="16">
        <f>IF(I1407="","",SUM(F1407:H1407))</f>
        <v/>
      </c>
      <c r="L1407" s="14" t="n"/>
      <c r="M1407" s="17" t="n"/>
      <c r="N1407" s="18">
        <f>IF(COUNTA(A1407,C1407:H1407,L1407)=0,"",IF(NOT(ISNUMBER(A1407)),"날짜를 확인하세요",IF(A1407&gt;TODAY(),"오늘 이후 날짜예요",IF(COUNTIF($A$6:$A$1505,A1407)&gt;1,"같은 날짜가 또 있어요",IF(COUNT(C1407:H1407)&lt;COUNTA(C1407:H1407),"금액에 글자가 있어요",IF(COUNTA(C1407:H1407)=0,"금액이 비었어요",IF(COUNTIF(C1407:H1407,"&lt;0")&gt;0,"금액이 0보다 작아요",IF(AND(L1407&lt;&gt;"",OR(NOT(ISNUMBER(L1407)),L1407&lt;0,L1407&lt;&gt;INT(N(L1407)))),"손님 수를 확인하세요",""))))))))</f>
        <v/>
      </c>
      <c r="P1407">
        <f>IF(I1407="","",WEEKDAY(A1407,2))</f>
        <v/>
      </c>
      <c r="Q1407" s="19">
        <f>IF(I1407="","",A1407-WEEKDAY(A1407,3))</f>
        <v/>
      </c>
    </row>
    <row r="1408">
      <c r="A1408" s="12" t="n"/>
      <c r="B1408" s="13">
        <f>IF(ISNUMBER(A1408),CHOOSE(WEEKDAY(A1408),"일","월","화","수","목","금","토"),"")</f>
        <v/>
      </c>
      <c r="C1408" s="14" t="n"/>
      <c r="D1408" s="14" t="n"/>
      <c r="E1408" s="14" t="n"/>
      <c r="F1408" s="14" t="n"/>
      <c r="G1408" s="14" t="n"/>
      <c r="H1408" s="14" t="n"/>
      <c r="I1408" s="15">
        <f>IF(OR(A1408="",NOT(N1408="")),"",SUM(C1408:H1408))</f>
        <v/>
      </c>
      <c r="J1408" s="16">
        <f>IF(I1408="","",SUM(C1408:E1408))</f>
        <v/>
      </c>
      <c r="K1408" s="16">
        <f>IF(I1408="","",SUM(F1408:H1408))</f>
        <v/>
      </c>
      <c r="L1408" s="14" t="n"/>
      <c r="M1408" s="17" t="n"/>
      <c r="N1408" s="18">
        <f>IF(COUNTA(A1408,C1408:H1408,L1408)=0,"",IF(NOT(ISNUMBER(A1408)),"날짜를 확인하세요",IF(A1408&gt;TODAY(),"오늘 이후 날짜예요",IF(COUNTIF($A$6:$A$1505,A1408)&gt;1,"같은 날짜가 또 있어요",IF(COUNT(C1408:H1408)&lt;COUNTA(C1408:H1408),"금액에 글자가 있어요",IF(COUNTA(C1408:H1408)=0,"금액이 비었어요",IF(COUNTIF(C1408:H1408,"&lt;0")&gt;0,"금액이 0보다 작아요",IF(AND(L1408&lt;&gt;"",OR(NOT(ISNUMBER(L1408)),L1408&lt;0,L1408&lt;&gt;INT(N(L1408)))),"손님 수를 확인하세요",""))))))))</f>
        <v/>
      </c>
      <c r="P1408">
        <f>IF(I1408="","",WEEKDAY(A1408,2))</f>
        <v/>
      </c>
      <c r="Q1408" s="19">
        <f>IF(I1408="","",A1408-WEEKDAY(A1408,3))</f>
        <v/>
      </c>
    </row>
    <row r="1409">
      <c r="A1409" s="12" t="n"/>
      <c r="B1409" s="13">
        <f>IF(ISNUMBER(A1409),CHOOSE(WEEKDAY(A1409),"일","월","화","수","목","금","토"),"")</f>
        <v/>
      </c>
      <c r="C1409" s="14" t="n"/>
      <c r="D1409" s="14" t="n"/>
      <c r="E1409" s="14" t="n"/>
      <c r="F1409" s="14" t="n"/>
      <c r="G1409" s="14" t="n"/>
      <c r="H1409" s="14" t="n"/>
      <c r="I1409" s="15">
        <f>IF(OR(A1409="",NOT(N1409="")),"",SUM(C1409:H1409))</f>
        <v/>
      </c>
      <c r="J1409" s="16">
        <f>IF(I1409="","",SUM(C1409:E1409))</f>
        <v/>
      </c>
      <c r="K1409" s="16">
        <f>IF(I1409="","",SUM(F1409:H1409))</f>
        <v/>
      </c>
      <c r="L1409" s="14" t="n"/>
      <c r="M1409" s="17" t="n"/>
      <c r="N1409" s="18">
        <f>IF(COUNTA(A1409,C1409:H1409,L1409)=0,"",IF(NOT(ISNUMBER(A1409)),"날짜를 확인하세요",IF(A1409&gt;TODAY(),"오늘 이후 날짜예요",IF(COUNTIF($A$6:$A$1505,A1409)&gt;1,"같은 날짜가 또 있어요",IF(COUNT(C1409:H1409)&lt;COUNTA(C1409:H1409),"금액에 글자가 있어요",IF(COUNTA(C1409:H1409)=0,"금액이 비었어요",IF(COUNTIF(C1409:H1409,"&lt;0")&gt;0,"금액이 0보다 작아요",IF(AND(L1409&lt;&gt;"",OR(NOT(ISNUMBER(L1409)),L1409&lt;0,L1409&lt;&gt;INT(N(L1409)))),"손님 수를 확인하세요",""))))))))</f>
        <v/>
      </c>
      <c r="P1409">
        <f>IF(I1409="","",WEEKDAY(A1409,2))</f>
        <v/>
      </c>
      <c r="Q1409" s="19">
        <f>IF(I1409="","",A1409-WEEKDAY(A1409,3))</f>
        <v/>
      </c>
    </row>
    <row r="1410">
      <c r="A1410" s="12" t="n"/>
      <c r="B1410" s="13">
        <f>IF(ISNUMBER(A1410),CHOOSE(WEEKDAY(A1410),"일","월","화","수","목","금","토"),"")</f>
        <v/>
      </c>
      <c r="C1410" s="14" t="n"/>
      <c r="D1410" s="14" t="n"/>
      <c r="E1410" s="14" t="n"/>
      <c r="F1410" s="14" t="n"/>
      <c r="G1410" s="14" t="n"/>
      <c r="H1410" s="14" t="n"/>
      <c r="I1410" s="15">
        <f>IF(OR(A1410="",NOT(N1410="")),"",SUM(C1410:H1410))</f>
        <v/>
      </c>
      <c r="J1410" s="16">
        <f>IF(I1410="","",SUM(C1410:E1410))</f>
        <v/>
      </c>
      <c r="K1410" s="16">
        <f>IF(I1410="","",SUM(F1410:H1410))</f>
        <v/>
      </c>
      <c r="L1410" s="14" t="n"/>
      <c r="M1410" s="17" t="n"/>
      <c r="N1410" s="18">
        <f>IF(COUNTA(A1410,C1410:H1410,L1410)=0,"",IF(NOT(ISNUMBER(A1410)),"날짜를 확인하세요",IF(A1410&gt;TODAY(),"오늘 이후 날짜예요",IF(COUNTIF($A$6:$A$1505,A1410)&gt;1,"같은 날짜가 또 있어요",IF(COUNT(C1410:H1410)&lt;COUNTA(C1410:H1410),"금액에 글자가 있어요",IF(COUNTA(C1410:H1410)=0,"금액이 비었어요",IF(COUNTIF(C1410:H1410,"&lt;0")&gt;0,"금액이 0보다 작아요",IF(AND(L1410&lt;&gt;"",OR(NOT(ISNUMBER(L1410)),L1410&lt;0,L1410&lt;&gt;INT(N(L1410)))),"손님 수를 확인하세요",""))))))))</f>
        <v/>
      </c>
      <c r="P1410">
        <f>IF(I1410="","",WEEKDAY(A1410,2))</f>
        <v/>
      </c>
      <c r="Q1410" s="19">
        <f>IF(I1410="","",A1410-WEEKDAY(A1410,3))</f>
        <v/>
      </c>
    </row>
    <row r="1411">
      <c r="A1411" s="12" t="n"/>
      <c r="B1411" s="13">
        <f>IF(ISNUMBER(A1411),CHOOSE(WEEKDAY(A1411),"일","월","화","수","목","금","토"),"")</f>
        <v/>
      </c>
      <c r="C1411" s="14" t="n"/>
      <c r="D1411" s="14" t="n"/>
      <c r="E1411" s="14" t="n"/>
      <c r="F1411" s="14" t="n"/>
      <c r="G1411" s="14" t="n"/>
      <c r="H1411" s="14" t="n"/>
      <c r="I1411" s="15">
        <f>IF(OR(A1411="",NOT(N1411="")),"",SUM(C1411:H1411))</f>
        <v/>
      </c>
      <c r="J1411" s="16">
        <f>IF(I1411="","",SUM(C1411:E1411))</f>
        <v/>
      </c>
      <c r="K1411" s="16">
        <f>IF(I1411="","",SUM(F1411:H1411))</f>
        <v/>
      </c>
      <c r="L1411" s="14" t="n"/>
      <c r="M1411" s="17" t="n"/>
      <c r="N1411" s="18">
        <f>IF(COUNTA(A1411,C1411:H1411,L1411)=0,"",IF(NOT(ISNUMBER(A1411)),"날짜를 확인하세요",IF(A1411&gt;TODAY(),"오늘 이후 날짜예요",IF(COUNTIF($A$6:$A$1505,A1411)&gt;1,"같은 날짜가 또 있어요",IF(COUNT(C1411:H1411)&lt;COUNTA(C1411:H1411),"금액에 글자가 있어요",IF(COUNTA(C1411:H1411)=0,"금액이 비었어요",IF(COUNTIF(C1411:H1411,"&lt;0")&gt;0,"금액이 0보다 작아요",IF(AND(L1411&lt;&gt;"",OR(NOT(ISNUMBER(L1411)),L1411&lt;0,L1411&lt;&gt;INT(N(L1411)))),"손님 수를 확인하세요",""))))))))</f>
        <v/>
      </c>
      <c r="P1411">
        <f>IF(I1411="","",WEEKDAY(A1411,2))</f>
        <v/>
      </c>
      <c r="Q1411" s="19">
        <f>IF(I1411="","",A1411-WEEKDAY(A1411,3))</f>
        <v/>
      </c>
    </row>
    <row r="1412">
      <c r="A1412" s="12" t="n"/>
      <c r="B1412" s="13">
        <f>IF(ISNUMBER(A1412),CHOOSE(WEEKDAY(A1412),"일","월","화","수","목","금","토"),"")</f>
        <v/>
      </c>
      <c r="C1412" s="14" t="n"/>
      <c r="D1412" s="14" t="n"/>
      <c r="E1412" s="14" t="n"/>
      <c r="F1412" s="14" t="n"/>
      <c r="G1412" s="14" t="n"/>
      <c r="H1412" s="14" t="n"/>
      <c r="I1412" s="15">
        <f>IF(OR(A1412="",NOT(N1412="")),"",SUM(C1412:H1412))</f>
        <v/>
      </c>
      <c r="J1412" s="16">
        <f>IF(I1412="","",SUM(C1412:E1412))</f>
        <v/>
      </c>
      <c r="K1412" s="16">
        <f>IF(I1412="","",SUM(F1412:H1412))</f>
        <v/>
      </c>
      <c r="L1412" s="14" t="n"/>
      <c r="M1412" s="17" t="n"/>
      <c r="N1412" s="18">
        <f>IF(COUNTA(A1412,C1412:H1412,L1412)=0,"",IF(NOT(ISNUMBER(A1412)),"날짜를 확인하세요",IF(A1412&gt;TODAY(),"오늘 이후 날짜예요",IF(COUNTIF($A$6:$A$1505,A1412)&gt;1,"같은 날짜가 또 있어요",IF(COUNT(C1412:H1412)&lt;COUNTA(C1412:H1412),"금액에 글자가 있어요",IF(COUNTA(C1412:H1412)=0,"금액이 비었어요",IF(COUNTIF(C1412:H1412,"&lt;0")&gt;0,"금액이 0보다 작아요",IF(AND(L1412&lt;&gt;"",OR(NOT(ISNUMBER(L1412)),L1412&lt;0,L1412&lt;&gt;INT(N(L1412)))),"손님 수를 확인하세요",""))))))))</f>
        <v/>
      </c>
      <c r="P1412">
        <f>IF(I1412="","",WEEKDAY(A1412,2))</f>
        <v/>
      </c>
      <c r="Q1412" s="19">
        <f>IF(I1412="","",A1412-WEEKDAY(A1412,3))</f>
        <v/>
      </c>
    </row>
    <row r="1413">
      <c r="A1413" s="12" t="n"/>
      <c r="B1413" s="13">
        <f>IF(ISNUMBER(A1413),CHOOSE(WEEKDAY(A1413),"일","월","화","수","목","금","토"),"")</f>
        <v/>
      </c>
      <c r="C1413" s="14" t="n"/>
      <c r="D1413" s="14" t="n"/>
      <c r="E1413" s="14" t="n"/>
      <c r="F1413" s="14" t="n"/>
      <c r="G1413" s="14" t="n"/>
      <c r="H1413" s="14" t="n"/>
      <c r="I1413" s="15">
        <f>IF(OR(A1413="",NOT(N1413="")),"",SUM(C1413:H1413))</f>
        <v/>
      </c>
      <c r="J1413" s="16">
        <f>IF(I1413="","",SUM(C1413:E1413))</f>
        <v/>
      </c>
      <c r="K1413" s="16">
        <f>IF(I1413="","",SUM(F1413:H1413))</f>
        <v/>
      </c>
      <c r="L1413" s="14" t="n"/>
      <c r="M1413" s="17" t="n"/>
      <c r="N1413" s="18">
        <f>IF(COUNTA(A1413,C1413:H1413,L1413)=0,"",IF(NOT(ISNUMBER(A1413)),"날짜를 확인하세요",IF(A1413&gt;TODAY(),"오늘 이후 날짜예요",IF(COUNTIF($A$6:$A$1505,A1413)&gt;1,"같은 날짜가 또 있어요",IF(COUNT(C1413:H1413)&lt;COUNTA(C1413:H1413),"금액에 글자가 있어요",IF(COUNTA(C1413:H1413)=0,"금액이 비었어요",IF(COUNTIF(C1413:H1413,"&lt;0")&gt;0,"금액이 0보다 작아요",IF(AND(L1413&lt;&gt;"",OR(NOT(ISNUMBER(L1413)),L1413&lt;0,L1413&lt;&gt;INT(N(L1413)))),"손님 수를 확인하세요",""))))))))</f>
        <v/>
      </c>
      <c r="P1413">
        <f>IF(I1413="","",WEEKDAY(A1413,2))</f>
        <v/>
      </c>
      <c r="Q1413" s="19">
        <f>IF(I1413="","",A1413-WEEKDAY(A1413,3))</f>
        <v/>
      </c>
    </row>
    <row r="1414">
      <c r="A1414" s="12" t="n"/>
      <c r="B1414" s="13">
        <f>IF(ISNUMBER(A1414),CHOOSE(WEEKDAY(A1414),"일","월","화","수","목","금","토"),"")</f>
        <v/>
      </c>
      <c r="C1414" s="14" t="n"/>
      <c r="D1414" s="14" t="n"/>
      <c r="E1414" s="14" t="n"/>
      <c r="F1414" s="14" t="n"/>
      <c r="G1414" s="14" t="n"/>
      <c r="H1414" s="14" t="n"/>
      <c r="I1414" s="15">
        <f>IF(OR(A1414="",NOT(N1414="")),"",SUM(C1414:H1414))</f>
        <v/>
      </c>
      <c r="J1414" s="16">
        <f>IF(I1414="","",SUM(C1414:E1414))</f>
        <v/>
      </c>
      <c r="K1414" s="16">
        <f>IF(I1414="","",SUM(F1414:H1414))</f>
        <v/>
      </c>
      <c r="L1414" s="14" t="n"/>
      <c r="M1414" s="17" t="n"/>
      <c r="N1414" s="18">
        <f>IF(COUNTA(A1414,C1414:H1414,L1414)=0,"",IF(NOT(ISNUMBER(A1414)),"날짜를 확인하세요",IF(A1414&gt;TODAY(),"오늘 이후 날짜예요",IF(COUNTIF($A$6:$A$1505,A1414)&gt;1,"같은 날짜가 또 있어요",IF(COUNT(C1414:H1414)&lt;COUNTA(C1414:H1414),"금액에 글자가 있어요",IF(COUNTA(C1414:H1414)=0,"금액이 비었어요",IF(COUNTIF(C1414:H1414,"&lt;0")&gt;0,"금액이 0보다 작아요",IF(AND(L1414&lt;&gt;"",OR(NOT(ISNUMBER(L1414)),L1414&lt;0,L1414&lt;&gt;INT(N(L1414)))),"손님 수를 확인하세요",""))))))))</f>
        <v/>
      </c>
      <c r="P1414">
        <f>IF(I1414="","",WEEKDAY(A1414,2))</f>
        <v/>
      </c>
      <c r="Q1414" s="19">
        <f>IF(I1414="","",A1414-WEEKDAY(A1414,3))</f>
        <v/>
      </c>
    </row>
    <row r="1415">
      <c r="A1415" s="12" t="n"/>
      <c r="B1415" s="13">
        <f>IF(ISNUMBER(A1415),CHOOSE(WEEKDAY(A1415),"일","월","화","수","목","금","토"),"")</f>
        <v/>
      </c>
      <c r="C1415" s="14" t="n"/>
      <c r="D1415" s="14" t="n"/>
      <c r="E1415" s="14" t="n"/>
      <c r="F1415" s="14" t="n"/>
      <c r="G1415" s="14" t="n"/>
      <c r="H1415" s="14" t="n"/>
      <c r="I1415" s="15">
        <f>IF(OR(A1415="",NOT(N1415="")),"",SUM(C1415:H1415))</f>
        <v/>
      </c>
      <c r="J1415" s="16">
        <f>IF(I1415="","",SUM(C1415:E1415))</f>
        <v/>
      </c>
      <c r="K1415" s="16">
        <f>IF(I1415="","",SUM(F1415:H1415))</f>
        <v/>
      </c>
      <c r="L1415" s="14" t="n"/>
      <c r="M1415" s="17" t="n"/>
      <c r="N1415" s="18">
        <f>IF(COUNTA(A1415,C1415:H1415,L1415)=0,"",IF(NOT(ISNUMBER(A1415)),"날짜를 확인하세요",IF(A1415&gt;TODAY(),"오늘 이후 날짜예요",IF(COUNTIF($A$6:$A$1505,A1415)&gt;1,"같은 날짜가 또 있어요",IF(COUNT(C1415:H1415)&lt;COUNTA(C1415:H1415),"금액에 글자가 있어요",IF(COUNTA(C1415:H1415)=0,"금액이 비었어요",IF(COUNTIF(C1415:H1415,"&lt;0")&gt;0,"금액이 0보다 작아요",IF(AND(L1415&lt;&gt;"",OR(NOT(ISNUMBER(L1415)),L1415&lt;0,L1415&lt;&gt;INT(N(L1415)))),"손님 수를 확인하세요",""))))))))</f>
        <v/>
      </c>
      <c r="P1415">
        <f>IF(I1415="","",WEEKDAY(A1415,2))</f>
        <v/>
      </c>
      <c r="Q1415" s="19">
        <f>IF(I1415="","",A1415-WEEKDAY(A1415,3))</f>
        <v/>
      </c>
    </row>
    <row r="1416">
      <c r="A1416" s="12" t="n"/>
      <c r="B1416" s="13">
        <f>IF(ISNUMBER(A1416),CHOOSE(WEEKDAY(A1416),"일","월","화","수","목","금","토"),"")</f>
        <v/>
      </c>
      <c r="C1416" s="14" t="n"/>
      <c r="D1416" s="14" t="n"/>
      <c r="E1416" s="14" t="n"/>
      <c r="F1416" s="14" t="n"/>
      <c r="G1416" s="14" t="n"/>
      <c r="H1416" s="14" t="n"/>
      <c r="I1416" s="15">
        <f>IF(OR(A1416="",NOT(N1416="")),"",SUM(C1416:H1416))</f>
        <v/>
      </c>
      <c r="J1416" s="16">
        <f>IF(I1416="","",SUM(C1416:E1416))</f>
        <v/>
      </c>
      <c r="K1416" s="16">
        <f>IF(I1416="","",SUM(F1416:H1416))</f>
        <v/>
      </c>
      <c r="L1416" s="14" t="n"/>
      <c r="M1416" s="17" t="n"/>
      <c r="N1416" s="18">
        <f>IF(COUNTA(A1416,C1416:H1416,L1416)=0,"",IF(NOT(ISNUMBER(A1416)),"날짜를 확인하세요",IF(A1416&gt;TODAY(),"오늘 이후 날짜예요",IF(COUNTIF($A$6:$A$1505,A1416)&gt;1,"같은 날짜가 또 있어요",IF(COUNT(C1416:H1416)&lt;COUNTA(C1416:H1416),"금액에 글자가 있어요",IF(COUNTA(C1416:H1416)=0,"금액이 비었어요",IF(COUNTIF(C1416:H1416,"&lt;0")&gt;0,"금액이 0보다 작아요",IF(AND(L1416&lt;&gt;"",OR(NOT(ISNUMBER(L1416)),L1416&lt;0,L1416&lt;&gt;INT(N(L1416)))),"손님 수를 확인하세요",""))))))))</f>
        <v/>
      </c>
      <c r="P1416">
        <f>IF(I1416="","",WEEKDAY(A1416,2))</f>
        <v/>
      </c>
      <c r="Q1416" s="19">
        <f>IF(I1416="","",A1416-WEEKDAY(A1416,3))</f>
        <v/>
      </c>
    </row>
    <row r="1417">
      <c r="A1417" s="12" t="n"/>
      <c r="B1417" s="13">
        <f>IF(ISNUMBER(A1417),CHOOSE(WEEKDAY(A1417),"일","월","화","수","목","금","토"),"")</f>
        <v/>
      </c>
      <c r="C1417" s="14" t="n"/>
      <c r="D1417" s="14" t="n"/>
      <c r="E1417" s="14" t="n"/>
      <c r="F1417" s="14" t="n"/>
      <c r="G1417" s="14" t="n"/>
      <c r="H1417" s="14" t="n"/>
      <c r="I1417" s="15">
        <f>IF(OR(A1417="",NOT(N1417="")),"",SUM(C1417:H1417))</f>
        <v/>
      </c>
      <c r="J1417" s="16">
        <f>IF(I1417="","",SUM(C1417:E1417))</f>
        <v/>
      </c>
      <c r="K1417" s="16">
        <f>IF(I1417="","",SUM(F1417:H1417))</f>
        <v/>
      </c>
      <c r="L1417" s="14" t="n"/>
      <c r="M1417" s="17" t="n"/>
      <c r="N1417" s="18">
        <f>IF(COUNTA(A1417,C1417:H1417,L1417)=0,"",IF(NOT(ISNUMBER(A1417)),"날짜를 확인하세요",IF(A1417&gt;TODAY(),"오늘 이후 날짜예요",IF(COUNTIF($A$6:$A$1505,A1417)&gt;1,"같은 날짜가 또 있어요",IF(COUNT(C1417:H1417)&lt;COUNTA(C1417:H1417),"금액에 글자가 있어요",IF(COUNTA(C1417:H1417)=0,"금액이 비었어요",IF(COUNTIF(C1417:H1417,"&lt;0")&gt;0,"금액이 0보다 작아요",IF(AND(L1417&lt;&gt;"",OR(NOT(ISNUMBER(L1417)),L1417&lt;0,L1417&lt;&gt;INT(N(L1417)))),"손님 수를 확인하세요",""))))))))</f>
        <v/>
      </c>
      <c r="P1417">
        <f>IF(I1417="","",WEEKDAY(A1417,2))</f>
        <v/>
      </c>
      <c r="Q1417" s="19">
        <f>IF(I1417="","",A1417-WEEKDAY(A1417,3))</f>
        <v/>
      </c>
    </row>
    <row r="1418">
      <c r="A1418" s="12" t="n"/>
      <c r="B1418" s="13">
        <f>IF(ISNUMBER(A1418),CHOOSE(WEEKDAY(A1418),"일","월","화","수","목","금","토"),"")</f>
        <v/>
      </c>
      <c r="C1418" s="14" t="n"/>
      <c r="D1418" s="14" t="n"/>
      <c r="E1418" s="14" t="n"/>
      <c r="F1418" s="14" t="n"/>
      <c r="G1418" s="14" t="n"/>
      <c r="H1418" s="14" t="n"/>
      <c r="I1418" s="15">
        <f>IF(OR(A1418="",NOT(N1418="")),"",SUM(C1418:H1418))</f>
        <v/>
      </c>
      <c r="J1418" s="16">
        <f>IF(I1418="","",SUM(C1418:E1418))</f>
        <v/>
      </c>
      <c r="K1418" s="16">
        <f>IF(I1418="","",SUM(F1418:H1418))</f>
        <v/>
      </c>
      <c r="L1418" s="14" t="n"/>
      <c r="M1418" s="17" t="n"/>
      <c r="N1418" s="18">
        <f>IF(COUNTA(A1418,C1418:H1418,L1418)=0,"",IF(NOT(ISNUMBER(A1418)),"날짜를 확인하세요",IF(A1418&gt;TODAY(),"오늘 이후 날짜예요",IF(COUNTIF($A$6:$A$1505,A1418)&gt;1,"같은 날짜가 또 있어요",IF(COUNT(C1418:H1418)&lt;COUNTA(C1418:H1418),"금액에 글자가 있어요",IF(COUNTA(C1418:H1418)=0,"금액이 비었어요",IF(COUNTIF(C1418:H1418,"&lt;0")&gt;0,"금액이 0보다 작아요",IF(AND(L1418&lt;&gt;"",OR(NOT(ISNUMBER(L1418)),L1418&lt;0,L1418&lt;&gt;INT(N(L1418)))),"손님 수를 확인하세요",""))))))))</f>
        <v/>
      </c>
      <c r="P1418">
        <f>IF(I1418="","",WEEKDAY(A1418,2))</f>
        <v/>
      </c>
      <c r="Q1418" s="19">
        <f>IF(I1418="","",A1418-WEEKDAY(A1418,3))</f>
        <v/>
      </c>
    </row>
    <row r="1419">
      <c r="A1419" s="12" t="n"/>
      <c r="B1419" s="13">
        <f>IF(ISNUMBER(A1419),CHOOSE(WEEKDAY(A1419),"일","월","화","수","목","금","토"),"")</f>
        <v/>
      </c>
      <c r="C1419" s="14" t="n"/>
      <c r="D1419" s="14" t="n"/>
      <c r="E1419" s="14" t="n"/>
      <c r="F1419" s="14" t="n"/>
      <c r="G1419" s="14" t="n"/>
      <c r="H1419" s="14" t="n"/>
      <c r="I1419" s="15">
        <f>IF(OR(A1419="",NOT(N1419="")),"",SUM(C1419:H1419))</f>
        <v/>
      </c>
      <c r="J1419" s="16">
        <f>IF(I1419="","",SUM(C1419:E1419))</f>
        <v/>
      </c>
      <c r="K1419" s="16">
        <f>IF(I1419="","",SUM(F1419:H1419))</f>
        <v/>
      </c>
      <c r="L1419" s="14" t="n"/>
      <c r="M1419" s="17" t="n"/>
      <c r="N1419" s="18">
        <f>IF(COUNTA(A1419,C1419:H1419,L1419)=0,"",IF(NOT(ISNUMBER(A1419)),"날짜를 확인하세요",IF(A1419&gt;TODAY(),"오늘 이후 날짜예요",IF(COUNTIF($A$6:$A$1505,A1419)&gt;1,"같은 날짜가 또 있어요",IF(COUNT(C1419:H1419)&lt;COUNTA(C1419:H1419),"금액에 글자가 있어요",IF(COUNTA(C1419:H1419)=0,"금액이 비었어요",IF(COUNTIF(C1419:H1419,"&lt;0")&gt;0,"금액이 0보다 작아요",IF(AND(L1419&lt;&gt;"",OR(NOT(ISNUMBER(L1419)),L1419&lt;0,L1419&lt;&gt;INT(N(L1419)))),"손님 수를 확인하세요",""))))))))</f>
        <v/>
      </c>
      <c r="P1419">
        <f>IF(I1419="","",WEEKDAY(A1419,2))</f>
        <v/>
      </c>
      <c r="Q1419" s="19">
        <f>IF(I1419="","",A1419-WEEKDAY(A1419,3))</f>
        <v/>
      </c>
    </row>
    <row r="1420">
      <c r="A1420" s="12" t="n"/>
      <c r="B1420" s="13">
        <f>IF(ISNUMBER(A1420),CHOOSE(WEEKDAY(A1420),"일","월","화","수","목","금","토"),"")</f>
        <v/>
      </c>
      <c r="C1420" s="14" t="n"/>
      <c r="D1420" s="14" t="n"/>
      <c r="E1420" s="14" t="n"/>
      <c r="F1420" s="14" t="n"/>
      <c r="G1420" s="14" t="n"/>
      <c r="H1420" s="14" t="n"/>
      <c r="I1420" s="15">
        <f>IF(OR(A1420="",NOT(N1420="")),"",SUM(C1420:H1420))</f>
        <v/>
      </c>
      <c r="J1420" s="16">
        <f>IF(I1420="","",SUM(C1420:E1420))</f>
        <v/>
      </c>
      <c r="K1420" s="16">
        <f>IF(I1420="","",SUM(F1420:H1420))</f>
        <v/>
      </c>
      <c r="L1420" s="14" t="n"/>
      <c r="M1420" s="17" t="n"/>
      <c r="N1420" s="18">
        <f>IF(COUNTA(A1420,C1420:H1420,L1420)=0,"",IF(NOT(ISNUMBER(A1420)),"날짜를 확인하세요",IF(A1420&gt;TODAY(),"오늘 이후 날짜예요",IF(COUNTIF($A$6:$A$1505,A1420)&gt;1,"같은 날짜가 또 있어요",IF(COUNT(C1420:H1420)&lt;COUNTA(C1420:H1420),"금액에 글자가 있어요",IF(COUNTA(C1420:H1420)=0,"금액이 비었어요",IF(COUNTIF(C1420:H1420,"&lt;0")&gt;0,"금액이 0보다 작아요",IF(AND(L1420&lt;&gt;"",OR(NOT(ISNUMBER(L1420)),L1420&lt;0,L1420&lt;&gt;INT(N(L1420)))),"손님 수를 확인하세요",""))))))))</f>
        <v/>
      </c>
      <c r="P1420">
        <f>IF(I1420="","",WEEKDAY(A1420,2))</f>
        <v/>
      </c>
      <c r="Q1420" s="19">
        <f>IF(I1420="","",A1420-WEEKDAY(A1420,3))</f>
        <v/>
      </c>
    </row>
    <row r="1421">
      <c r="A1421" s="12" t="n"/>
      <c r="B1421" s="13">
        <f>IF(ISNUMBER(A1421),CHOOSE(WEEKDAY(A1421),"일","월","화","수","목","금","토"),"")</f>
        <v/>
      </c>
      <c r="C1421" s="14" t="n"/>
      <c r="D1421" s="14" t="n"/>
      <c r="E1421" s="14" t="n"/>
      <c r="F1421" s="14" t="n"/>
      <c r="G1421" s="14" t="n"/>
      <c r="H1421" s="14" t="n"/>
      <c r="I1421" s="15">
        <f>IF(OR(A1421="",NOT(N1421="")),"",SUM(C1421:H1421))</f>
        <v/>
      </c>
      <c r="J1421" s="16">
        <f>IF(I1421="","",SUM(C1421:E1421))</f>
        <v/>
      </c>
      <c r="K1421" s="16">
        <f>IF(I1421="","",SUM(F1421:H1421))</f>
        <v/>
      </c>
      <c r="L1421" s="14" t="n"/>
      <c r="M1421" s="17" t="n"/>
      <c r="N1421" s="18">
        <f>IF(COUNTA(A1421,C1421:H1421,L1421)=0,"",IF(NOT(ISNUMBER(A1421)),"날짜를 확인하세요",IF(A1421&gt;TODAY(),"오늘 이후 날짜예요",IF(COUNTIF($A$6:$A$1505,A1421)&gt;1,"같은 날짜가 또 있어요",IF(COUNT(C1421:H1421)&lt;COUNTA(C1421:H1421),"금액에 글자가 있어요",IF(COUNTA(C1421:H1421)=0,"금액이 비었어요",IF(COUNTIF(C1421:H1421,"&lt;0")&gt;0,"금액이 0보다 작아요",IF(AND(L1421&lt;&gt;"",OR(NOT(ISNUMBER(L1421)),L1421&lt;0,L1421&lt;&gt;INT(N(L1421)))),"손님 수를 확인하세요",""))))))))</f>
        <v/>
      </c>
      <c r="P1421">
        <f>IF(I1421="","",WEEKDAY(A1421,2))</f>
        <v/>
      </c>
      <c r="Q1421" s="19">
        <f>IF(I1421="","",A1421-WEEKDAY(A1421,3))</f>
        <v/>
      </c>
    </row>
    <row r="1422">
      <c r="A1422" s="12" t="n"/>
      <c r="B1422" s="13">
        <f>IF(ISNUMBER(A1422),CHOOSE(WEEKDAY(A1422),"일","월","화","수","목","금","토"),"")</f>
        <v/>
      </c>
      <c r="C1422" s="14" t="n"/>
      <c r="D1422" s="14" t="n"/>
      <c r="E1422" s="14" t="n"/>
      <c r="F1422" s="14" t="n"/>
      <c r="G1422" s="14" t="n"/>
      <c r="H1422" s="14" t="n"/>
      <c r="I1422" s="15">
        <f>IF(OR(A1422="",NOT(N1422="")),"",SUM(C1422:H1422))</f>
        <v/>
      </c>
      <c r="J1422" s="16">
        <f>IF(I1422="","",SUM(C1422:E1422))</f>
        <v/>
      </c>
      <c r="K1422" s="16">
        <f>IF(I1422="","",SUM(F1422:H1422))</f>
        <v/>
      </c>
      <c r="L1422" s="14" t="n"/>
      <c r="M1422" s="17" t="n"/>
      <c r="N1422" s="18">
        <f>IF(COUNTA(A1422,C1422:H1422,L1422)=0,"",IF(NOT(ISNUMBER(A1422)),"날짜를 확인하세요",IF(A1422&gt;TODAY(),"오늘 이후 날짜예요",IF(COUNTIF($A$6:$A$1505,A1422)&gt;1,"같은 날짜가 또 있어요",IF(COUNT(C1422:H1422)&lt;COUNTA(C1422:H1422),"금액에 글자가 있어요",IF(COUNTA(C1422:H1422)=0,"금액이 비었어요",IF(COUNTIF(C1422:H1422,"&lt;0")&gt;0,"금액이 0보다 작아요",IF(AND(L1422&lt;&gt;"",OR(NOT(ISNUMBER(L1422)),L1422&lt;0,L1422&lt;&gt;INT(N(L1422)))),"손님 수를 확인하세요",""))))))))</f>
        <v/>
      </c>
      <c r="P1422">
        <f>IF(I1422="","",WEEKDAY(A1422,2))</f>
        <v/>
      </c>
      <c r="Q1422" s="19">
        <f>IF(I1422="","",A1422-WEEKDAY(A1422,3))</f>
        <v/>
      </c>
    </row>
    <row r="1423">
      <c r="A1423" s="12" t="n"/>
      <c r="B1423" s="13">
        <f>IF(ISNUMBER(A1423),CHOOSE(WEEKDAY(A1423),"일","월","화","수","목","금","토"),"")</f>
        <v/>
      </c>
      <c r="C1423" s="14" t="n"/>
      <c r="D1423" s="14" t="n"/>
      <c r="E1423" s="14" t="n"/>
      <c r="F1423" s="14" t="n"/>
      <c r="G1423" s="14" t="n"/>
      <c r="H1423" s="14" t="n"/>
      <c r="I1423" s="15">
        <f>IF(OR(A1423="",NOT(N1423="")),"",SUM(C1423:H1423))</f>
        <v/>
      </c>
      <c r="J1423" s="16">
        <f>IF(I1423="","",SUM(C1423:E1423))</f>
        <v/>
      </c>
      <c r="K1423" s="16">
        <f>IF(I1423="","",SUM(F1423:H1423))</f>
        <v/>
      </c>
      <c r="L1423" s="14" t="n"/>
      <c r="M1423" s="17" t="n"/>
      <c r="N1423" s="18">
        <f>IF(COUNTA(A1423,C1423:H1423,L1423)=0,"",IF(NOT(ISNUMBER(A1423)),"날짜를 확인하세요",IF(A1423&gt;TODAY(),"오늘 이후 날짜예요",IF(COUNTIF($A$6:$A$1505,A1423)&gt;1,"같은 날짜가 또 있어요",IF(COUNT(C1423:H1423)&lt;COUNTA(C1423:H1423),"금액에 글자가 있어요",IF(COUNTA(C1423:H1423)=0,"금액이 비었어요",IF(COUNTIF(C1423:H1423,"&lt;0")&gt;0,"금액이 0보다 작아요",IF(AND(L1423&lt;&gt;"",OR(NOT(ISNUMBER(L1423)),L1423&lt;0,L1423&lt;&gt;INT(N(L1423)))),"손님 수를 확인하세요",""))))))))</f>
        <v/>
      </c>
      <c r="P1423">
        <f>IF(I1423="","",WEEKDAY(A1423,2))</f>
        <v/>
      </c>
      <c r="Q1423" s="19">
        <f>IF(I1423="","",A1423-WEEKDAY(A1423,3))</f>
        <v/>
      </c>
    </row>
    <row r="1424">
      <c r="A1424" s="12" t="n"/>
      <c r="B1424" s="13">
        <f>IF(ISNUMBER(A1424),CHOOSE(WEEKDAY(A1424),"일","월","화","수","목","금","토"),"")</f>
        <v/>
      </c>
      <c r="C1424" s="14" t="n"/>
      <c r="D1424" s="14" t="n"/>
      <c r="E1424" s="14" t="n"/>
      <c r="F1424" s="14" t="n"/>
      <c r="G1424" s="14" t="n"/>
      <c r="H1424" s="14" t="n"/>
      <c r="I1424" s="15">
        <f>IF(OR(A1424="",NOT(N1424="")),"",SUM(C1424:H1424))</f>
        <v/>
      </c>
      <c r="J1424" s="16">
        <f>IF(I1424="","",SUM(C1424:E1424))</f>
        <v/>
      </c>
      <c r="K1424" s="16">
        <f>IF(I1424="","",SUM(F1424:H1424))</f>
        <v/>
      </c>
      <c r="L1424" s="14" t="n"/>
      <c r="M1424" s="17" t="n"/>
      <c r="N1424" s="18">
        <f>IF(COUNTA(A1424,C1424:H1424,L1424)=0,"",IF(NOT(ISNUMBER(A1424)),"날짜를 확인하세요",IF(A1424&gt;TODAY(),"오늘 이후 날짜예요",IF(COUNTIF($A$6:$A$1505,A1424)&gt;1,"같은 날짜가 또 있어요",IF(COUNT(C1424:H1424)&lt;COUNTA(C1424:H1424),"금액에 글자가 있어요",IF(COUNTA(C1424:H1424)=0,"금액이 비었어요",IF(COUNTIF(C1424:H1424,"&lt;0")&gt;0,"금액이 0보다 작아요",IF(AND(L1424&lt;&gt;"",OR(NOT(ISNUMBER(L1424)),L1424&lt;0,L1424&lt;&gt;INT(N(L1424)))),"손님 수를 확인하세요",""))))))))</f>
        <v/>
      </c>
      <c r="P1424">
        <f>IF(I1424="","",WEEKDAY(A1424,2))</f>
        <v/>
      </c>
      <c r="Q1424" s="19">
        <f>IF(I1424="","",A1424-WEEKDAY(A1424,3))</f>
        <v/>
      </c>
    </row>
    <row r="1425">
      <c r="A1425" s="12" t="n"/>
      <c r="B1425" s="13">
        <f>IF(ISNUMBER(A1425),CHOOSE(WEEKDAY(A1425),"일","월","화","수","목","금","토"),"")</f>
        <v/>
      </c>
      <c r="C1425" s="14" t="n"/>
      <c r="D1425" s="14" t="n"/>
      <c r="E1425" s="14" t="n"/>
      <c r="F1425" s="14" t="n"/>
      <c r="G1425" s="14" t="n"/>
      <c r="H1425" s="14" t="n"/>
      <c r="I1425" s="15">
        <f>IF(OR(A1425="",NOT(N1425="")),"",SUM(C1425:H1425))</f>
        <v/>
      </c>
      <c r="J1425" s="16">
        <f>IF(I1425="","",SUM(C1425:E1425))</f>
        <v/>
      </c>
      <c r="K1425" s="16">
        <f>IF(I1425="","",SUM(F1425:H1425))</f>
        <v/>
      </c>
      <c r="L1425" s="14" t="n"/>
      <c r="M1425" s="17" t="n"/>
      <c r="N1425" s="18">
        <f>IF(COUNTA(A1425,C1425:H1425,L1425)=0,"",IF(NOT(ISNUMBER(A1425)),"날짜를 확인하세요",IF(A1425&gt;TODAY(),"오늘 이후 날짜예요",IF(COUNTIF($A$6:$A$1505,A1425)&gt;1,"같은 날짜가 또 있어요",IF(COUNT(C1425:H1425)&lt;COUNTA(C1425:H1425),"금액에 글자가 있어요",IF(COUNTA(C1425:H1425)=0,"금액이 비었어요",IF(COUNTIF(C1425:H1425,"&lt;0")&gt;0,"금액이 0보다 작아요",IF(AND(L1425&lt;&gt;"",OR(NOT(ISNUMBER(L1425)),L1425&lt;0,L1425&lt;&gt;INT(N(L1425)))),"손님 수를 확인하세요",""))))))))</f>
        <v/>
      </c>
      <c r="P1425">
        <f>IF(I1425="","",WEEKDAY(A1425,2))</f>
        <v/>
      </c>
      <c r="Q1425" s="19">
        <f>IF(I1425="","",A1425-WEEKDAY(A1425,3))</f>
        <v/>
      </c>
    </row>
    <row r="1426">
      <c r="A1426" s="12" t="n"/>
      <c r="B1426" s="13">
        <f>IF(ISNUMBER(A1426),CHOOSE(WEEKDAY(A1426),"일","월","화","수","목","금","토"),"")</f>
        <v/>
      </c>
      <c r="C1426" s="14" t="n"/>
      <c r="D1426" s="14" t="n"/>
      <c r="E1426" s="14" t="n"/>
      <c r="F1426" s="14" t="n"/>
      <c r="G1426" s="14" t="n"/>
      <c r="H1426" s="14" t="n"/>
      <c r="I1426" s="15">
        <f>IF(OR(A1426="",NOT(N1426="")),"",SUM(C1426:H1426))</f>
        <v/>
      </c>
      <c r="J1426" s="16">
        <f>IF(I1426="","",SUM(C1426:E1426))</f>
        <v/>
      </c>
      <c r="K1426" s="16">
        <f>IF(I1426="","",SUM(F1426:H1426))</f>
        <v/>
      </c>
      <c r="L1426" s="14" t="n"/>
      <c r="M1426" s="17" t="n"/>
      <c r="N1426" s="18">
        <f>IF(COUNTA(A1426,C1426:H1426,L1426)=0,"",IF(NOT(ISNUMBER(A1426)),"날짜를 확인하세요",IF(A1426&gt;TODAY(),"오늘 이후 날짜예요",IF(COUNTIF($A$6:$A$1505,A1426)&gt;1,"같은 날짜가 또 있어요",IF(COUNT(C1426:H1426)&lt;COUNTA(C1426:H1426),"금액에 글자가 있어요",IF(COUNTA(C1426:H1426)=0,"금액이 비었어요",IF(COUNTIF(C1426:H1426,"&lt;0")&gt;0,"금액이 0보다 작아요",IF(AND(L1426&lt;&gt;"",OR(NOT(ISNUMBER(L1426)),L1426&lt;0,L1426&lt;&gt;INT(N(L1426)))),"손님 수를 확인하세요",""))))))))</f>
        <v/>
      </c>
      <c r="P1426">
        <f>IF(I1426="","",WEEKDAY(A1426,2))</f>
        <v/>
      </c>
      <c r="Q1426" s="19">
        <f>IF(I1426="","",A1426-WEEKDAY(A1426,3))</f>
        <v/>
      </c>
    </row>
    <row r="1427">
      <c r="A1427" s="12" t="n"/>
      <c r="B1427" s="13">
        <f>IF(ISNUMBER(A1427),CHOOSE(WEEKDAY(A1427),"일","월","화","수","목","금","토"),"")</f>
        <v/>
      </c>
      <c r="C1427" s="14" t="n"/>
      <c r="D1427" s="14" t="n"/>
      <c r="E1427" s="14" t="n"/>
      <c r="F1427" s="14" t="n"/>
      <c r="G1427" s="14" t="n"/>
      <c r="H1427" s="14" t="n"/>
      <c r="I1427" s="15">
        <f>IF(OR(A1427="",NOT(N1427="")),"",SUM(C1427:H1427))</f>
        <v/>
      </c>
      <c r="J1427" s="16">
        <f>IF(I1427="","",SUM(C1427:E1427))</f>
        <v/>
      </c>
      <c r="K1427" s="16">
        <f>IF(I1427="","",SUM(F1427:H1427))</f>
        <v/>
      </c>
      <c r="L1427" s="14" t="n"/>
      <c r="M1427" s="17" t="n"/>
      <c r="N1427" s="18">
        <f>IF(COUNTA(A1427,C1427:H1427,L1427)=0,"",IF(NOT(ISNUMBER(A1427)),"날짜를 확인하세요",IF(A1427&gt;TODAY(),"오늘 이후 날짜예요",IF(COUNTIF($A$6:$A$1505,A1427)&gt;1,"같은 날짜가 또 있어요",IF(COUNT(C1427:H1427)&lt;COUNTA(C1427:H1427),"금액에 글자가 있어요",IF(COUNTA(C1427:H1427)=0,"금액이 비었어요",IF(COUNTIF(C1427:H1427,"&lt;0")&gt;0,"금액이 0보다 작아요",IF(AND(L1427&lt;&gt;"",OR(NOT(ISNUMBER(L1427)),L1427&lt;0,L1427&lt;&gt;INT(N(L1427)))),"손님 수를 확인하세요",""))))))))</f>
        <v/>
      </c>
      <c r="P1427">
        <f>IF(I1427="","",WEEKDAY(A1427,2))</f>
        <v/>
      </c>
      <c r="Q1427" s="19">
        <f>IF(I1427="","",A1427-WEEKDAY(A1427,3))</f>
        <v/>
      </c>
    </row>
    <row r="1428">
      <c r="A1428" s="12" t="n"/>
      <c r="B1428" s="13">
        <f>IF(ISNUMBER(A1428),CHOOSE(WEEKDAY(A1428),"일","월","화","수","목","금","토"),"")</f>
        <v/>
      </c>
      <c r="C1428" s="14" t="n"/>
      <c r="D1428" s="14" t="n"/>
      <c r="E1428" s="14" t="n"/>
      <c r="F1428" s="14" t="n"/>
      <c r="G1428" s="14" t="n"/>
      <c r="H1428" s="14" t="n"/>
      <c r="I1428" s="15">
        <f>IF(OR(A1428="",NOT(N1428="")),"",SUM(C1428:H1428))</f>
        <v/>
      </c>
      <c r="J1428" s="16">
        <f>IF(I1428="","",SUM(C1428:E1428))</f>
        <v/>
      </c>
      <c r="K1428" s="16">
        <f>IF(I1428="","",SUM(F1428:H1428))</f>
        <v/>
      </c>
      <c r="L1428" s="14" t="n"/>
      <c r="M1428" s="17" t="n"/>
      <c r="N1428" s="18">
        <f>IF(COUNTA(A1428,C1428:H1428,L1428)=0,"",IF(NOT(ISNUMBER(A1428)),"날짜를 확인하세요",IF(A1428&gt;TODAY(),"오늘 이후 날짜예요",IF(COUNTIF($A$6:$A$1505,A1428)&gt;1,"같은 날짜가 또 있어요",IF(COUNT(C1428:H1428)&lt;COUNTA(C1428:H1428),"금액에 글자가 있어요",IF(COUNTA(C1428:H1428)=0,"금액이 비었어요",IF(COUNTIF(C1428:H1428,"&lt;0")&gt;0,"금액이 0보다 작아요",IF(AND(L1428&lt;&gt;"",OR(NOT(ISNUMBER(L1428)),L1428&lt;0,L1428&lt;&gt;INT(N(L1428)))),"손님 수를 확인하세요",""))))))))</f>
        <v/>
      </c>
      <c r="P1428">
        <f>IF(I1428="","",WEEKDAY(A1428,2))</f>
        <v/>
      </c>
      <c r="Q1428" s="19">
        <f>IF(I1428="","",A1428-WEEKDAY(A1428,3))</f>
        <v/>
      </c>
    </row>
    <row r="1429">
      <c r="A1429" s="12" t="n"/>
      <c r="B1429" s="13">
        <f>IF(ISNUMBER(A1429),CHOOSE(WEEKDAY(A1429),"일","월","화","수","목","금","토"),"")</f>
        <v/>
      </c>
      <c r="C1429" s="14" t="n"/>
      <c r="D1429" s="14" t="n"/>
      <c r="E1429" s="14" t="n"/>
      <c r="F1429" s="14" t="n"/>
      <c r="G1429" s="14" t="n"/>
      <c r="H1429" s="14" t="n"/>
      <c r="I1429" s="15">
        <f>IF(OR(A1429="",NOT(N1429="")),"",SUM(C1429:H1429))</f>
        <v/>
      </c>
      <c r="J1429" s="16">
        <f>IF(I1429="","",SUM(C1429:E1429))</f>
        <v/>
      </c>
      <c r="K1429" s="16">
        <f>IF(I1429="","",SUM(F1429:H1429))</f>
        <v/>
      </c>
      <c r="L1429" s="14" t="n"/>
      <c r="M1429" s="17" t="n"/>
      <c r="N1429" s="18">
        <f>IF(COUNTA(A1429,C1429:H1429,L1429)=0,"",IF(NOT(ISNUMBER(A1429)),"날짜를 확인하세요",IF(A1429&gt;TODAY(),"오늘 이후 날짜예요",IF(COUNTIF($A$6:$A$1505,A1429)&gt;1,"같은 날짜가 또 있어요",IF(COUNT(C1429:H1429)&lt;COUNTA(C1429:H1429),"금액에 글자가 있어요",IF(COUNTA(C1429:H1429)=0,"금액이 비었어요",IF(COUNTIF(C1429:H1429,"&lt;0")&gt;0,"금액이 0보다 작아요",IF(AND(L1429&lt;&gt;"",OR(NOT(ISNUMBER(L1429)),L1429&lt;0,L1429&lt;&gt;INT(N(L1429)))),"손님 수를 확인하세요",""))))))))</f>
        <v/>
      </c>
      <c r="P1429">
        <f>IF(I1429="","",WEEKDAY(A1429,2))</f>
        <v/>
      </c>
      <c r="Q1429" s="19">
        <f>IF(I1429="","",A1429-WEEKDAY(A1429,3))</f>
        <v/>
      </c>
    </row>
    <row r="1430">
      <c r="A1430" s="12" t="n"/>
      <c r="B1430" s="13">
        <f>IF(ISNUMBER(A1430),CHOOSE(WEEKDAY(A1430),"일","월","화","수","목","금","토"),"")</f>
        <v/>
      </c>
      <c r="C1430" s="14" t="n"/>
      <c r="D1430" s="14" t="n"/>
      <c r="E1430" s="14" t="n"/>
      <c r="F1430" s="14" t="n"/>
      <c r="G1430" s="14" t="n"/>
      <c r="H1430" s="14" t="n"/>
      <c r="I1430" s="15">
        <f>IF(OR(A1430="",NOT(N1430="")),"",SUM(C1430:H1430))</f>
        <v/>
      </c>
      <c r="J1430" s="16">
        <f>IF(I1430="","",SUM(C1430:E1430))</f>
        <v/>
      </c>
      <c r="K1430" s="16">
        <f>IF(I1430="","",SUM(F1430:H1430))</f>
        <v/>
      </c>
      <c r="L1430" s="14" t="n"/>
      <c r="M1430" s="17" t="n"/>
      <c r="N1430" s="18">
        <f>IF(COUNTA(A1430,C1430:H1430,L1430)=0,"",IF(NOT(ISNUMBER(A1430)),"날짜를 확인하세요",IF(A1430&gt;TODAY(),"오늘 이후 날짜예요",IF(COUNTIF($A$6:$A$1505,A1430)&gt;1,"같은 날짜가 또 있어요",IF(COUNT(C1430:H1430)&lt;COUNTA(C1430:H1430),"금액에 글자가 있어요",IF(COUNTA(C1430:H1430)=0,"금액이 비었어요",IF(COUNTIF(C1430:H1430,"&lt;0")&gt;0,"금액이 0보다 작아요",IF(AND(L1430&lt;&gt;"",OR(NOT(ISNUMBER(L1430)),L1430&lt;0,L1430&lt;&gt;INT(N(L1430)))),"손님 수를 확인하세요",""))))))))</f>
        <v/>
      </c>
      <c r="P1430">
        <f>IF(I1430="","",WEEKDAY(A1430,2))</f>
        <v/>
      </c>
      <c r="Q1430" s="19">
        <f>IF(I1430="","",A1430-WEEKDAY(A1430,3))</f>
        <v/>
      </c>
    </row>
    <row r="1431">
      <c r="A1431" s="12" t="n"/>
      <c r="B1431" s="13">
        <f>IF(ISNUMBER(A1431),CHOOSE(WEEKDAY(A1431),"일","월","화","수","목","금","토"),"")</f>
        <v/>
      </c>
      <c r="C1431" s="14" t="n"/>
      <c r="D1431" s="14" t="n"/>
      <c r="E1431" s="14" t="n"/>
      <c r="F1431" s="14" t="n"/>
      <c r="G1431" s="14" t="n"/>
      <c r="H1431" s="14" t="n"/>
      <c r="I1431" s="15">
        <f>IF(OR(A1431="",NOT(N1431="")),"",SUM(C1431:H1431))</f>
        <v/>
      </c>
      <c r="J1431" s="16">
        <f>IF(I1431="","",SUM(C1431:E1431))</f>
        <v/>
      </c>
      <c r="K1431" s="16">
        <f>IF(I1431="","",SUM(F1431:H1431))</f>
        <v/>
      </c>
      <c r="L1431" s="14" t="n"/>
      <c r="M1431" s="17" t="n"/>
      <c r="N1431" s="18">
        <f>IF(COUNTA(A1431,C1431:H1431,L1431)=0,"",IF(NOT(ISNUMBER(A1431)),"날짜를 확인하세요",IF(A1431&gt;TODAY(),"오늘 이후 날짜예요",IF(COUNTIF($A$6:$A$1505,A1431)&gt;1,"같은 날짜가 또 있어요",IF(COUNT(C1431:H1431)&lt;COUNTA(C1431:H1431),"금액에 글자가 있어요",IF(COUNTA(C1431:H1431)=0,"금액이 비었어요",IF(COUNTIF(C1431:H1431,"&lt;0")&gt;0,"금액이 0보다 작아요",IF(AND(L1431&lt;&gt;"",OR(NOT(ISNUMBER(L1431)),L1431&lt;0,L1431&lt;&gt;INT(N(L1431)))),"손님 수를 확인하세요",""))))))))</f>
        <v/>
      </c>
      <c r="P1431">
        <f>IF(I1431="","",WEEKDAY(A1431,2))</f>
        <v/>
      </c>
      <c r="Q1431" s="19">
        <f>IF(I1431="","",A1431-WEEKDAY(A1431,3))</f>
        <v/>
      </c>
    </row>
    <row r="1432">
      <c r="A1432" s="12" t="n"/>
      <c r="B1432" s="13">
        <f>IF(ISNUMBER(A1432),CHOOSE(WEEKDAY(A1432),"일","월","화","수","목","금","토"),"")</f>
        <v/>
      </c>
      <c r="C1432" s="14" t="n"/>
      <c r="D1432" s="14" t="n"/>
      <c r="E1432" s="14" t="n"/>
      <c r="F1432" s="14" t="n"/>
      <c r="G1432" s="14" t="n"/>
      <c r="H1432" s="14" t="n"/>
      <c r="I1432" s="15">
        <f>IF(OR(A1432="",NOT(N1432="")),"",SUM(C1432:H1432))</f>
        <v/>
      </c>
      <c r="J1432" s="16">
        <f>IF(I1432="","",SUM(C1432:E1432))</f>
        <v/>
      </c>
      <c r="K1432" s="16">
        <f>IF(I1432="","",SUM(F1432:H1432))</f>
        <v/>
      </c>
      <c r="L1432" s="14" t="n"/>
      <c r="M1432" s="17" t="n"/>
      <c r="N1432" s="18">
        <f>IF(COUNTA(A1432,C1432:H1432,L1432)=0,"",IF(NOT(ISNUMBER(A1432)),"날짜를 확인하세요",IF(A1432&gt;TODAY(),"오늘 이후 날짜예요",IF(COUNTIF($A$6:$A$1505,A1432)&gt;1,"같은 날짜가 또 있어요",IF(COUNT(C1432:H1432)&lt;COUNTA(C1432:H1432),"금액에 글자가 있어요",IF(COUNTA(C1432:H1432)=0,"금액이 비었어요",IF(COUNTIF(C1432:H1432,"&lt;0")&gt;0,"금액이 0보다 작아요",IF(AND(L1432&lt;&gt;"",OR(NOT(ISNUMBER(L1432)),L1432&lt;0,L1432&lt;&gt;INT(N(L1432)))),"손님 수를 확인하세요",""))))))))</f>
        <v/>
      </c>
      <c r="P1432">
        <f>IF(I1432="","",WEEKDAY(A1432,2))</f>
        <v/>
      </c>
      <c r="Q1432" s="19">
        <f>IF(I1432="","",A1432-WEEKDAY(A1432,3))</f>
        <v/>
      </c>
    </row>
    <row r="1433">
      <c r="A1433" s="12" t="n"/>
      <c r="B1433" s="13">
        <f>IF(ISNUMBER(A1433),CHOOSE(WEEKDAY(A1433),"일","월","화","수","목","금","토"),"")</f>
        <v/>
      </c>
      <c r="C1433" s="14" t="n"/>
      <c r="D1433" s="14" t="n"/>
      <c r="E1433" s="14" t="n"/>
      <c r="F1433" s="14" t="n"/>
      <c r="G1433" s="14" t="n"/>
      <c r="H1433" s="14" t="n"/>
      <c r="I1433" s="15">
        <f>IF(OR(A1433="",NOT(N1433="")),"",SUM(C1433:H1433))</f>
        <v/>
      </c>
      <c r="J1433" s="16">
        <f>IF(I1433="","",SUM(C1433:E1433))</f>
        <v/>
      </c>
      <c r="K1433" s="16">
        <f>IF(I1433="","",SUM(F1433:H1433))</f>
        <v/>
      </c>
      <c r="L1433" s="14" t="n"/>
      <c r="M1433" s="17" t="n"/>
      <c r="N1433" s="18">
        <f>IF(COUNTA(A1433,C1433:H1433,L1433)=0,"",IF(NOT(ISNUMBER(A1433)),"날짜를 확인하세요",IF(A1433&gt;TODAY(),"오늘 이후 날짜예요",IF(COUNTIF($A$6:$A$1505,A1433)&gt;1,"같은 날짜가 또 있어요",IF(COUNT(C1433:H1433)&lt;COUNTA(C1433:H1433),"금액에 글자가 있어요",IF(COUNTA(C1433:H1433)=0,"금액이 비었어요",IF(COUNTIF(C1433:H1433,"&lt;0")&gt;0,"금액이 0보다 작아요",IF(AND(L1433&lt;&gt;"",OR(NOT(ISNUMBER(L1433)),L1433&lt;0,L1433&lt;&gt;INT(N(L1433)))),"손님 수를 확인하세요",""))))))))</f>
        <v/>
      </c>
      <c r="P1433">
        <f>IF(I1433="","",WEEKDAY(A1433,2))</f>
        <v/>
      </c>
      <c r="Q1433" s="19">
        <f>IF(I1433="","",A1433-WEEKDAY(A1433,3))</f>
        <v/>
      </c>
    </row>
    <row r="1434">
      <c r="A1434" s="12" t="n"/>
      <c r="B1434" s="13">
        <f>IF(ISNUMBER(A1434),CHOOSE(WEEKDAY(A1434),"일","월","화","수","목","금","토"),"")</f>
        <v/>
      </c>
      <c r="C1434" s="14" t="n"/>
      <c r="D1434" s="14" t="n"/>
      <c r="E1434" s="14" t="n"/>
      <c r="F1434" s="14" t="n"/>
      <c r="G1434" s="14" t="n"/>
      <c r="H1434" s="14" t="n"/>
      <c r="I1434" s="15">
        <f>IF(OR(A1434="",NOT(N1434="")),"",SUM(C1434:H1434))</f>
        <v/>
      </c>
      <c r="J1434" s="16">
        <f>IF(I1434="","",SUM(C1434:E1434))</f>
        <v/>
      </c>
      <c r="K1434" s="16">
        <f>IF(I1434="","",SUM(F1434:H1434))</f>
        <v/>
      </c>
      <c r="L1434" s="14" t="n"/>
      <c r="M1434" s="17" t="n"/>
      <c r="N1434" s="18">
        <f>IF(COUNTA(A1434,C1434:H1434,L1434)=0,"",IF(NOT(ISNUMBER(A1434)),"날짜를 확인하세요",IF(A1434&gt;TODAY(),"오늘 이후 날짜예요",IF(COUNTIF($A$6:$A$1505,A1434)&gt;1,"같은 날짜가 또 있어요",IF(COUNT(C1434:H1434)&lt;COUNTA(C1434:H1434),"금액에 글자가 있어요",IF(COUNTA(C1434:H1434)=0,"금액이 비었어요",IF(COUNTIF(C1434:H1434,"&lt;0")&gt;0,"금액이 0보다 작아요",IF(AND(L1434&lt;&gt;"",OR(NOT(ISNUMBER(L1434)),L1434&lt;0,L1434&lt;&gt;INT(N(L1434)))),"손님 수를 확인하세요",""))))))))</f>
        <v/>
      </c>
      <c r="P1434">
        <f>IF(I1434="","",WEEKDAY(A1434,2))</f>
        <v/>
      </c>
      <c r="Q1434" s="19">
        <f>IF(I1434="","",A1434-WEEKDAY(A1434,3))</f>
        <v/>
      </c>
    </row>
    <row r="1435">
      <c r="A1435" s="12" t="n"/>
      <c r="B1435" s="13">
        <f>IF(ISNUMBER(A1435),CHOOSE(WEEKDAY(A1435),"일","월","화","수","목","금","토"),"")</f>
        <v/>
      </c>
      <c r="C1435" s="14" t="n"/>
      <c r="D1435" s="14" t="n"/>
      <c r="E1435" s="14" t="n"/>
      <c r="F1435" s="14" t="n"/>
      <c r="G1435" s="14" t="n"/>
      <c r="H1435" s="14" t="n"/>
      <c r="I1435" s="15">
        <f>IF(OR(A1435="",NOT(N1435="")),"",SUM(C1435:H1435))</f>
        <v/>
      </c>
      <c r="J1435" s="16">
        <f>IF(I1435="","",SUM(C1435:E1435))</f>
        <v/>
      </c>
      <c r="K1435" s="16">
        <f>IF(I1435="","",SUM(F1435:H1435))</f>
        <v/>
      </c>
      <c r="L1435" s="14" t="n"/>
      <c r="M1435" s="17" t="n"/>
      <c r="N1435" s="18">
        <f>IF(COUNTA(A1435,C1435:H1435,L1435)=0,"",IF(NOT(ISNUMBER(A1435)),"날짜를 확인하세요",IF(A1435&gt;TODAY(),"오늘 이후 날짜예요",IF(COUNTIF($A$6:$A$1505,A1435)&gt;1,"같은 날짜가 또 있어요",IF(COUNT(C1435:H1435)&lt;COUNTA(C1435:H1435),"금액에 글자가 있어요",IF(COUNTA(C1435:H1435)=0,"금액이 비었어요",IF(COUNTIF(C1435:H1435,"&lt;0")&gt;0,"금액이 0보다 작아요",IF(AND(L1435&lt;&gt;"",OR(NOT(ISNUMBER(L1435)),L1435&lt;0,L1435&lt;&gt;INT(N(L1435)))),"손님 수를 확인하세요",""))))))))</f>
        <v/>
      </c>
      <c r="P1435">
        <f>IF(I1435="","",WEEKDAY(A1435,2))</f>
        <v/>
      </c>
      <c r="Q1435" s="19">
        <f>IF(I1435="","",A1435-WEEKDAY(A1435,3))</f>
        <v/>
      </c>
    </row>
    <row r="1436">
      <c r="A1436" s="12" t="n"/>
      <c r="B1436" s="13">
        <f>IF(ISNUMBER(A1436),CHOOSE(WEEKDAY(A1436),"일","월","화","수","목","금","토"),"")</f>
        <v/>
      </c>
      <c r="C1436" s="14" t="n"/>
      <c r="D1436" s="14" t="n"/>
      <c r="E1436" s="14" t="n"/>
      <c r="F1436" s="14" t="n"/>
      <c r="G1436" s="14" t="n"/>
      <c r="H1436" s="14" t="n"/>
      <c r="I1436" s="15">
        <f>IF(OR(A1436="",NOT(N1436="")),"",SUM(C1436:H1436))</f>
        <v/>
      </c>
      <c r="J1436" s="16">
        <f>IF(I1436="","",SUM(C1436:E1436))</f>
        <v/>
      </c>
      <c r="K1436" s="16">
        <f>IF(I1436="","",SUM(F1436:H1436))</f>
        <v/>
      </c>
      <c r="L1436" s="14" t="n"/>
      <c r="M1436" s="17" t="n"/>
      <c r="N1436" s="18">
        <f>IF(COUNTA(A1436,C1436:H1436,L1436)=0,"",IF(NOT(ISNUMBER(A1436)),"날짜를 확인하세요",IF(A1436&gt;TODAY(),"오늘 이후 날짜예요",IF(COUNTIF($A$6:$A$1505,A1436)&gt;1,"같은 날짜가 또 있어요",IF(COUNT(C1436:H1436)&lt;COUNTA(C1436:H1436),"금액에 글자가 있어요",IF(COUNTA(C1436:H1436)=0,"금액이 비었어요",IF(COUNTIF(C1436:H1436,"&lt;0")&gt;0,"금액이 0보다 작아요",IF(AND(L1436&lt;&gt;"",OR(NOT(ISNUMBER(L1436)),L1436&lt;0,L1436&lt;&gt;INT(N(L1436)))),"손님 수를 확인하세요",""))))))))</f>
        <v/>
      </c>
      <c r="P1436">
        <f>IF(I1436="","",WEEKDAY(A1436,2))</f>
        <v/>
      </c>
      <c r="Q1436" s="19">
        <f>IF(I1436="","",A1436-WEEKDAY(A1436,3))</f>
        <v/>
      </c>
    </row>
    <row r="1437">
      <c r="A1437" s="12" t="n"/>
      <c r="B1437" s="13">
        <f>IF(ISNUMBER(A1437),CHOOSE(WEEKDAY(A1437),"일","월","화","수","목","금","토"),"")</f>
        <v/>
      </c>
      <c r="C1437" s="14" t="n"/>
      <c r="D1437" s="14" t="n"/>
      <c r="E1437" s="14" t="n"/>
      <c r="F1437" s="14" t="n"/>
      <c r="G1437" s="14" t="n"/>
      <c r="H1437" s="14" t="n"/>
      <c r="I1437" s="15">
        <f>IF(OR(A1437="",NOT(N1437="")),"",SUM(C1437:H1437))</f>
        <v/>
      </c>
      <c r="J1437" s="16">
        <f>IF(I1437="","",SUM(C1437:E1437))</f>
        <v/>
      </c>
      <c r="K1437" s="16">
        <f>IF(I1437="","",SUM(F1437:H1437))</f>
        <v/>
      </c>
      <c r="L1437" s="14" t="n"/>
      <c r="M1437" s="17" t="n"/>
      <c r="N1437" s="18">
        <f>IF(COUNTA(A1437,C1437:H1437,L1437)=0,"",IF(NOT(ISNUMBER(A1437)),"날짜를 확인하세요",IF(A1437&gt;TODAY(),"오늘 이후 날짜예요",IF(COUNTIF($A$6:$A$1505,A1437)&gt;1,"같은 날짜가 또 있어요",IF(COUNT(C1437:H1437)&lt;COUNTA(C1437:H1437),"금액에 글자가 있어요",IF(COUNTA(C1437:H1437)=0,"금액이 비었어요",IF(COUNTIF(C1437:H1437,"&lt;0")&gt;0,"금액이 0보다 작아요",IF(AND(L1437&lt;&gt;"",OR(NOT(ISNUMBER(L1437)),L1437&lt;0,L1437&lt;&gt;INT(N(L1437)))),"손님 수를 확인하세요",""))))))))</f>
        <v/>
      </c>
      <c r="P1437">
        <f>IF(I1437="","",WEEKDAY(A1437,2))</f>
        <v/>
      </c>
      <c r="Q1437" s="19">
        <f>IF(I1437="","",A1437-WEEKDAY(A1437,3))</f>
        <v/>
      </c>
    </row>
    <row r="1438">
      <c r="A1438" s="12" t="n"/>
      <c r="B1438" s="13">
        <f>IF(ISNUMBER(A1438),CHOOSE(WEEKDAY(A1438),"일","월","화","수","목","금","토"),"")</f>
        <v/>
      </c>
      <c r="C1438" s="14" t="n"/>
      <c r="D1438" s="14" t="n"/>
      <c r="E1438" s="14" t="n"/>
      <c r="F1438" s="14" t="n"/>
      <c r="G1438" s="14" t="n"/>
      <c r="H1438" s="14" t="n"/>
      <c r="I1438" s="15">
        <f>IF(OR(A1438="",NOT(N1438="")),"",SUM(C1438:H1438))</f>
        <v/>
      </c>
      <c r="J1438" s="16">
        <f>IF(I1438="","",SUM(C1438:E1438))</f>
        <v/>
      </c>
      <c r="K1438" s="16">
        <f>IF(I1438="","",SUM(F1438:H1438))</f>
        <v/>
      </c>
      <c r="L1438" s="14" t="n"/>
      <c r="M1438" s="17" t="n"/>
      <c r="N1438" s="18">
        <f>IF(COUNTA(A1438,C1438:H1438,L1438)=0,"",IF(NOT(ISNUMBER(A1438)),"날짜를 확인하세요",IF(A1438&gt;TODAY(),"오늘 이후 날짜예요",IF(COUNTIF($A$6:$A$1505,A1438)&gt;1,"같은 날짜가 또 있어요",IF(COUNT(C1438:H1438)&lt;COUNTA(C1438:H1438),"금액에 글자가 있어요",IF(COUNTA(C1438:H1438)=0,"금액이 비었어요",IF(COUNTIF(C1438:H1438,"&lt;0")&gt;0,"금액이 0보다 작아요",IF(AND(L1438&lt;&gt;"",OR(NOT(ISNUMBER(L1438)),L1438&lt;0,L1438&lt;&gt;INT(N(L1438)))),"손님 수를 확인하세요",""))))))))</f>
        <v/>
      </c>
      <c r="P1438">
        <f>IF(I1438="","",WEEKDAY(A1438,2))</f>
        <v/>
      </c>
      <c r="Q1438" s="19">
        <f>IF(I1438="","",A1438-WEEKDAY(A1438,3))</f>
        <v/>
      </c>
    </row>
    <row r="1439">
      <c r="A1439" s="12" t="n"/>
      <c r="B1439" s="13">
        <f>IF(ISNUMBER(A1439),CHOOSE(WEEKDAY(A1439),"일","월","화","수","목","금","토"),"")</f>
        <v/>
      </c>
      <c r="C1439" s="14" t="n"/>
      <c r="D1439" s="14" t="n"/>
      <c r="E1439" s="14" t="n"/>
      <c r="F1439" s="14" t="n"/>
      <c r="G1439" s="14" t="n"/>
      <c r="H1439" s="14" t="n"/>
      <c r="I1439" s="15">
        <f>IF(OR(A1439="",NOT(N1439="")),"",SUM(C1439:H1439))</f>
        <v/>
      </c>
      <c r="J1439" s="16">
        <f>IF(I1439="","",SUM(C1439:E1439))</f>
        <v/>
      </c>
      <c r="K1439" s="16">
        <f>IF(I1439="","",SUM(F1439:H1439))</f>
        <v/>
      </c>
      <c r="L1439" s="14" t="n"/>
      <c r="M1439" s="17" t="n"/>
      <c r="N1439" s="18">
        <f>IF(COUNTA(A1439,C1439:H1439,L1439)=0,"",IF(NOT(ISNUMBER(A1439)),"날짜를 확인하세요",IF(A1439&gt;TODAY(),"오늘 이후 날짜예요",IF(COUNTIF($A$6:$A$1505,A1439)&gt;1,"같은 날짜가 또 있어요",IF(COUNT(C1439:H1439)&lt;COUNTA(C1439:H1439),"금액에 글자가 있어요",IF(COUNTA(C1439:H1439)=0,"금액이 비었어요",IF(COUNTIF(C1439:H1439,"&lt;0")&gt;0,"금액이 0보다 작아요",IF(AND(L1439&lt;&gt;"",OR(NOT(ISNUMBER(L1439)),L1439&lt;0,L1439&lt;&gt;INT(N(L1439)))),"손님 수를 확인하세요",""))))))))</f>
        <v/>
      </c>
      <c r="P1439">
        <f>IF(I1439="","",WEEKDAY(A1439,2))</f>
        <v/>
      </c>
      <c r="Q1439" s="19">
        <f>IF(I1439="","",A1439-WEEKDAY(A1439,3))</f>
        <v/>
      </c>
    </row>
    <row r="1440">
      <c r="A1440" s="12" t="n"/>
      <c r="B1440" s="13">
        <f>IF(ISNUMBER(A1440),CHOOSE(WEEKDAY(A1440),"일","월","화","수","목","금","토"),"")</f>
        <v/>
      </c>
      <c r="C1440" s="14" t="n"/>
      <c r="D1440" s="14" t="n"/>
      <c r="E1440" s="14" t="n"/>
      <c r="F1440" s="14" t="n"/>
      <c r="G1440" s="14" t="n"/>
      <c r="H1440" s="14" t="n"/>
      <c r="I1440" s="15">
        <f>IF(OR(A1440="",NOT(N1440="")),"",SUM(C1440:H1440))</f>
        <v/>
      </c>
      <c r="J1440" s="16">
        <f>IF(I1440="","",SUM(C1440:E1440))</f>
        <v/>
      </c>
      <c r="K1440" s="16">
        <f>IF(I1440="","",SUM(F1440:H1440))</f>
        <v/>
      </c>
      <c r="L1440" s="14" t="n"/>
      <c r="M1440" s="17" t="n"/>
      <c r="N1440" s="18">
        <f>IF(COUNTA(A1440,C1440:H1440,L1440)=0,"",IF(NOT(ISNUMBER(A1440)),"날짜를 확인하세요",IF(A1440&gt;TODAY(),"오늘 이후 날짜예요",IF(COUNTIF($A$6:$A$1505,A1440)&gt;1,"같은 날짜가 또 있어요",IF(COUNT(C1440:H1440)&lt;COUNTA(C1440:H1440),"금액에 글자가 있어요",IF(COUNTA(C1440:H1440)=0,"금액이 비었어요",IF(COUNTIF(C1440:H1440,"&lt;0")&gt;0,"금액이 0보다 작아요",IF(AND(L1440&lt;&gt;"",OR(NOT(ISNUMBER(L1440)),L1440&lt;0,L1440&lt;&gt;INT(N(L1440)))),"손님 수를 확인하세요",""))))))))</f>
        <v/>
      </c>
      <c r="P1440">
        <f>IF(I1440="","",WEEKDAY(A1440,2))</f>
        <v/>
      </c>
      <c r="Q1440" s="19">
        <f>IF(I1440="","",A1440-WEEKDAY(A1440,3))</f>
        <v/>
      </c>
    </row>
    <row r="1441">
      <c r="A1441" s="12" t="n"/>
      <c r="B1441" s="13">
        <f>IF(ISNUMBER(A1441),CHOOSE(WEEKDAY(A1441),"일","월","화","수","목","금","토"),"")</f>
        <v/>
      </c>
      <c r="C1441" s="14" t="n"/>
      <c r="D1441" s="14" t="n"/>
      <c r="E1441" s="14" t="n"/>
      <c r="F1441" s="14" t="n"/>
      <c r="G1441" s="14" t="n"/>
      <c r="H1441" s="14" t="n"/>
      <c r="I1441" s="15">
        <f>IF(OR(A1441="",NOT(N1441="")),"",SUM(C1441:H1441))</f>
        <v/>
      </c>
      <c r="J1441" s="16">
        <f>IF(I1441="","",SUM(C1441:E1441))</f>
        <v/>
      </c>
      <c r="K1441" s="16">
        <f>IF(I1441="","",SUM(F1441:H1441))</f>
        <v/>
      </c>
      <c r="L1441" s="14" t="n"/>
      <c r="M1441" s="17" t="n"/>
      <c r="N1441" s="18">
        <f>IF(COUNTA(A1441,C1441:H1441,L1441)=0,"",IF(NOT(ISNUMBER(A1441)),"날짜를 확인하세요",IF(A1441&gt;TODAY(),"오늘 이후 날짜예요",IF(COUNTIF($A$6:$A$1505,A1441)&gt;1,"같은 날짜가 또 있어요",IF(COUNT(C1441:H1441)&lt;COUNTA(C1441:H1441),"금액에 글자가 있어요",IF(COUNTA(C1441:H1441)=0,"금액이 비었어요",IF(COUNTIF(C1441:H1441,"&lt;0")&gt;0,"금액이 0보다 작아요",IF(AND(L1441&lt;&gt;"",OR(NOT(ISNUMBER(L1441)),L1441&lt;0,L1441&lt;&gt;INT(N(L1441)))),"손님 수를 확인하세요",""))))))))</f>
        <v/>
      </c>
      <c r="P1441">
        <f>IF(I1441="","",WEEKDAY(A1441,2))</f>
        <v/>
      </c>
      <c r="Q1441" s="19">
        <f>IF(I1441="","",A1441-WEEKDAY(A1441,3))</f>
        <v/>
      </c>
    </row>
    <row r="1442">
      <c r="A1442" s="12" t="n"/>
      <c r="B1442" s="13">
        <f>IF(ISNUMBER(A1442),CHOOSE(WEEKDAY(A1442),"일","월","화","수","목","금","토"),"")</f>
        <v/>
      </c>
      <c r="C1442" s="14" t="n"/>
      <c r="D1442" s="14" t="n"/>
      <c r="E1442" s="14" t="n"/>
      <c r="F1442" s="14" t="n"/>
      <c r="G1442" s="14" t="n"/>
      <c r="H1442" s="14" t="n"/>
      <c r="I1442" s="15">
        <f>IF(OR(A1442="",NOT(N1442="")),"",SUM(C1442:H1442))</f>
        <v/>
      </c>
      <c r="J1442" s="16">
        <f>IF(I1442="","",SUM(C1442:E1442))</f>
        <v/>
      </c>
      <c r="K1442" s="16">
        <f>IF(I1442="","",SUM(F1442:H1442))</f>
        <v/>
      </c>
      <c r="L1442" s="14" t="n"/>
      <c r="M1442" s="17" t="n"/>
      <c r="N1442" s="18">
        <f>IF(COUNTA(A1442,C1442:H1442,L1442)=0,"",IF(NOT(ISNUMBER(A1442)),"날짜를 확인하세요",IF(A1442&gt;TODAY(),"오늘 이후 날짜예요",IF(COUNTIF($A$6:$A$1505,A1442)&gt;1,"같은 날짜가 또 있어요",IF(COUNT(C1442:H1442)&lt;COUNTA(C1442:H1442),"금액에 글자가 있어요",IF(COUNTA(C1442:H1442)=0,"금액이 비었어요",IF(COUNTIF(C1442:H1442,"&lt;0")&gt;0,"금액이 0보다 작아요",IF(AND(L1442&lt;&gt;"",OR(NOT(ISNUMBER(L1442)),L1442&lt;0,L1442&lt;&gt;INT(N(L1442)))),"손님 수를 확인하세요",""))))))))</f>
        <v/>
      </c>
      <c r="P1442">
        <f>IF(I1442="","",WEEKDAY(A1442,2))</f>
        <v/>
      </c>
      <c r="Q1442" s="19">
        <f>IF(I1442="","",A1442-WEEKDAY(A1442,3))</f>
        <v/>
      </c>
    </row>
    <row r="1443">
      <c r="A1443" s="12" t="n"/>
      <c r="B1443" s="13">
        <f>IF(ISNUMBER(A1443),CHOOSE(WEEKDAY(A1443),"일","월","화","수","목","금","토"),"")</f>
        <v/>
      </c>
      <c r="C1443" s="14" t="n"/>
      <c r="D1443" s="14" t="n"/>
      <c r="E1443" s="14" t="n"/>
      <c r="F1443" s="14" t="n"/>
      <c r="G1443" s="14" t="n"/>
      <c r="H1443" s="14" t="n"/>
      <c r="I1443" s="15">
        <f>IF(OR(A1443="",NOT(N1443="")),"",SUM(C1443:H1443))</f>
        <v/>
      </c>
      <c r="J1443" s="16">
        <f>IF(I1443="","",SUM(C1443:E1443))</f>
        <v/>
      </c>
      <c r="K1443" s="16">
        <f>IF(I1443="","",SUM(F1443:H1443))</f>
        <v/>
      </c>
      <c r="L1443" s="14" t="n"/>
      <c r="M1443" s="17" t="n"/>
      <c r="N1443" s="18">
        <f>IF(COUNTA(A1443,C1443:H1443,L1443)=0,"",IF(NOT(ISNUMBER(A1443)),"날짜를 확인하세요",IF(A1443&gt;TODAY(),"오늘 이후 날짜예요",IF(COUNTIF($A$6:$A$1505,A1443)&gt;1,"같은 날짜가 또 있어요",IF(COUNT(C1443:H1443)&lt;COUNTA(C1443:H1443),"금액에 글자가 있어요",IF(COUNTA(C1443:H1443)=0,"금액이 비었어요",IF(COUNTIF(C1443:H1443,"&lt;0")&gt;0,"금액이 0보다 작아요",IF(AND(L1443&lt;&gt;"",OR(NOT(ISNUMBER(L1443)),L1443&lt;0,L1443&lt;&gt;INT(N(L1443)))),"손님 수를 확인하세요",""))))))))</f>
        <v/>
      </c>
      <c r="P1443">
        <f>IF(I1443="","",WEEKDAY(A1443,2))</f>
        <v/>
      </c>
      <c r="Q1443" s="19">
        <f>IF(I1443="","",A1443-WEEKDAY(A1443,3))</f>
        <v/>
      </c>
    </row>
    <row r="1444">
      <c r="A1444" s="12" t="n"/>
      <c r="B1444" s="13">
        <f>IF(ISNUMBER(A1444),CHOOSE(WEEKDAY(A1444),"일","월","화","수","목","금","토"),"")</f>
        <v/>
      </c>
      <c r="C1444" s="14" t="n"/>
      <c r="D1444" s="14" t="n"/>
      <c r="E1444" s="14" t="n"/>
      <c r="F1444" s="14" t="n"/>
      <c r="G1444" s="14" t="n"/>
      <c r="H1444" s="14" t="n"/>
      <c r="I1444" s="15">
        <f>IF(OR(A1444="",NOT(N1444="")),"",SUM(C1444:H1444))</f>
        <v/>
      </c>
      <c r="J1444" s="16">
        <f>IF(I1444="","",SUM(C1444:E1444))</f>
        <v/>
      </c>
      <c r="K1444" s="16">
        <f>IF(I1444="","",SUM(F1444:H1444))</f>
        <v/>
      </c>
      <c r="L1444" s="14" t="n"/>
      <c r="M1444" s="17" t="n"/>
      <c r="N1444" s="18">
        <f>IF(COUNTA(A1444,C1444:H1444,L1444)=0,"",IF(NOT(ISNUMBER(A1444)),"날짜를 확인하세요",IF(A1444&gt;TODAY(),"오늘 이후 날짜예요",IF(COUNTIF($A$6:$A$1505,A1444)&gt;1,"같은 날짜가 또 있어요",IF(COUNT(C1444:H1444)&lt;COUNTA(C1444:H1444),"금액에 글자가 있어요",IF(COUNTA(C1444:H1444)=0,"금액이 비었어요",IF(COUNTIF(C1444:H1444,"&lt;0")&gt;0,"금액이 0보다 작아요",IF(AND(L1444&lt;&gt;"",OR(NOT(ISNUMBER(L1444)),L1444&lt;0,L1444&lt;&gt;INT(N(L1444)))),"손님 수를 확인하세요",""))))))))</f>
        <v/>
      </c>
      <c r="P1444">
        <f>IF(I1444="","",WEEKDAY(A1444,2))</f>
        <v/>
      </c>
      <c r="Q1444" s="19">
        <f>IF(I1444="","",A1444-WEEKDAY(A1444,3))</f>
        <v/>
      </c>
    </row>
    <row r="1445">
      <c r="A1445" s="12" t="n"/>
      <c r="B1445" s="13">
        <f>IF(ISNUMBER(A1445),CHOOSE(WEEKDAY(A1445),"일","월","화","수","목","금","토"),"")</f>
        <v/>
      </c>
      <c r="C1445" s="14" t="n"/>
      <c r="D1445" s="14" t="n"/>
      <c r="E1445" s="14" t="n"/>
      <c r="F1445" s="14" t="n"/>
      <c r="G1445" s="14" t="n"/>
      <c r="H1445" s="14" t="n"/>
      <c r="I1445" s="15">
        <f>IF(OR(A1445="",NOT(N1445="")),"",SUM(C1445:H1445))</f>
        <v/>
      </c>
      <c r="J1445" s="16">
        <f>IF(I1445="","",SUM(C1445:E1445))</f>
        <v/>
      </c>
      <c r="K1445" s="16">
        <f>IF(I1445="","",SUM(F1445:H1445))</f>
        <v/>
      </c>
      <c r="L1445" s="14" t="n"/>
      <c r="M1445" s="17" t="n"/>
      <c r="N1445" s="18">
        <f>IF(COUNTA(A1445,C1445:H1445,L1445)=0,"",IF(NOT(ISNUMBER(A1445)),"날짜를 확인하세요",IF(A1445&gt;TODAY(),"오늘 이후 날짜예요",IF(COUNTIF($A$6:$A$1505,A1445)&gt;1,"같은 날짜가 또 있어요",IF(COUNT(C1445:H1445)&lt;COUNTA(C1445:H1445),"금액에 글자가 있어요",IF(COUNTA(C1445:H1445)=0,"금액이 비었어요",IF(COUNTIF(C1445:H1445,"&lt;0")&gt;0,"금액이 0보다 작아요",IF(AND(L1445&lt;&gt;"",OR(NOT(ISNUMBER(L1445)),L1445&lt;0,L1445&lt;&gt;INT(N(L1445)))),"손님 수를 확인하세요",""))))))))</f>
        <v/>
      </c>
      <c r="P1445">
        <f>IF(I1445="","",WEEKDAY(A1445,2))</f>
        <v/>
      </c>
      <c r="Q1445" s="19">
        <f>IF(I1445="","",A1445-WEEKDAY(A1445,3))</f>
        <v/>
      </c>
    </row>
    <row r="1446">
      <c r="A1446" s="12" t="n"/>
      <c r="B1446" s="13">
        <f>IF(ISNUMBER(A1446),CHOOSE(WEEKDAY(A1446),"일","월","화","수","목","금","토"),"")</f>
        <v/>
      </c>
      <c r="C1446" s="14" t="n"/>
      <c r="D1446" s="14" t="n"/>
      <c r="E1446" s="14" t="n"/>
      <c r="F1446" s="14" t="n"/>
      <c r="G1446" s="14" t="n"/>
      <c r="H1446" s="14" t="n"/>
      <c r="I1446" s="15">
        <f>IF(OR(A1446="",NOT(N1446="")),"",SUM(C1446:H1446))</f>
        <v/>
      </c>
      <c r="J1446" s="16">
        <f>IF(I1446="","",SUM(C1446:E1446))</f>
        <v/>
      </c>
      <c r="K1446" s="16">
        <f>IF(I1446="","",SUM(F1446:H1446))</f>
        <v/>
      </c>
      <c r="L1446" s="14" t="n"/>
      <c r="M1446" s="17" t="n"/>
      <c r="N1446" s="18">
        <f>IF(COUNTA(A1446,C1446:H1446,L1446)=0,"",IF(NOT(ISNUMBER(A1446)),"날짜를 확인하세요",IF(A1446&gt;TODAY(),"오늘 이후 날짜예요",IF(COUNTIF($A$6:$A$1505,A1446)&gt;1,"같은 날짜가 또 있어요",IF(COUNT(C1446:H1446)&lt;COUNTA(C1446:H1446),"금액에 글자가 있어요",IF(COUNTA(C1446:H1446)=0,"금액이 비었어요",IF(COUNTIF(C1446:H1446,"&lt;0")&gt;0,"금액이 0보다 작아요",IF(AND(L1446&lt;&gt;"",OR(NOT(ISNUMBER(L1446)),L1446&lt;0,L1446&lt;&gt;INT(N(L1446)))),"손님 수를 확인하세요",""))))))))</f>
        <v/>
      </c>
      <c r="P1446">
        <f>IF(I1446="","",WEEKDAY(A1446,2))</f>
        <v/>
      </c>
      <c r="Q1446" s="19">
        <f>IF(I1446="","",A1446-WEEKDAY(A1446,3))</f>
        <v/>
      </c>
    </row>
    <row r="1447">
      <c r="A1447" s="12" t="n"/>
      <c r="B1447" s="13">
        <f>IF(ISNUMBER(A1447),CHOOSE(WEEKDAY(A1447),"일","월","화","수","목","금","토"),"")</f>
        <v/>
      </c>
      <c r="C1447" s="14" t="n"/>
      <c r="D1447" s="14" t="n"/>
      <c r="E1447" s="14" t="n"/>
      <c r="F1447" s="14" t="n"/>
      <c r="G1447" s="14" t="n"/>
      <c r="H1447" s="14" t="n"/>
      <c r="I1447" s="15">
        <f>IF(OR(A1447="",NOT(N1447="")),"",SUM(C1447:H1447))</f>
        <v/>
      </c>
      <c r="J1447" s="16">
        <f>IF(I1447="","",SUM(C1447:E1447))</f>
        <v/>
      </c>
      <c r="K1447" s="16">
        <f>IF(I1447="","",SUM(F1447:H1447))</f>
        <v/>
      </c>
      <c r="L1447" s="14" t="n"/>
      <c r="M1447" s="17" t="n"/>
      <c r="N1447" s="18">
        <f>IF(COUNTA(A1447,C1447:H1447,L1447)=0,"",IF(NOT(ISNUMBER(A1447)),"날짜를 확인하세요",IF(A1447&gt;TODAY(),"오늘 이후 날짜예요",IF(COUNTIF($A$6:$A$1505,A1447)&gt;1,"같은 날짜가 또 있어요",IF(COUNT(C1447:H1447)&lt;COUNTA(C1447:H1447),"금액에 글자가 있어요",IF(COUNTA(C1447:H1447)=0,"금액이 비었어요",IF(COUNTIF(C1447:H1447,"&lt;0")&gt;0,"금액이 0보다 작아요",IF(AND(L1447&lt;&gt;"",OR(NOT(ISNUMBER(L1447)),L1447&lt;0,L1447&lt;&gt;INT(N(L1447)))),"손님 수를 확인하세요",""))))))))</f>
        <v/>
      </c>
      <c r="P1447">
        <f>IF(I1447="","",WEEKDAY(A1447,2))</f>
        <v/>
      </c>
      <c r="Q1447" s="19">
        <f>IF(I1447="","",A1447-WEEKDAY(A1447,3))</f>
        <v/>
      </c>
    </row>
    <row r="1448">
      <c r="A1448" s="12" t="n"/>
      <c r="B1448" s="13">
        <f>IF(ISNUMBER(A1448),CHOOSE(WEEKDAY(A1448),"일","월","화","수","목","금","토"),"")</f>
        <v/>
      </c>
      <c r="C1448" s="14" t="n"/>
      <c r="D1448" s="14" t="n"/>
      <c r="E1448" s="14" t="n"/>
      <c r="F1448" s="14" t="n"/>
      <c r="G1448" s="14" t="n"/>
      <c r="H1448" s="14" t="n"/>
      <c r="I1448" s="15">
        <f>IF(OR(A1448="",NOT(N1448="")),"",SUM(C1448:H1448))</f>
        <v/>
      </c>
      <c r="J1448" s="16">
        <f>IF(I1448="","",SUM(C1448:E1448))</f>
        <v/>
      </c>
      <c r="K1448" s="16">
        <f>IF(I1448="","",SUM(F1448:H1448))</f>
        <v/>
      </c>
      <c r="L1448" s="14" t="n"/>
      <c r="M1448" s="17" t="n"/>
      <c r="N1448" s="18">
        <f>IF(COUNTA(A1448,C1448:H1448,L1448)=0,"",IF(NOT(ISNUMBER(A1448)),"날짜를 확인하세요",IF(A1448&gt;TODAY(),"오늘 이후 날짜예요",IF(COUNTIF($A$6:$A$1505,A1448)&gt;1,"같은 날짜가 또 있어요",IF(COUNT(C1448:H1448)&lt;COUNTA(C1448:H1448),"금액에 글자가 있어요",IF(COUNTA(C1448:H1448)=0,"금액이 비었어요",IF(COUNTIF(C1448:H1448,"&lt;0")&gt;0,"금액이 0보다 작아요",IF(AND(L1448&lt;&gt;"",OR(NOT(ISNUMBER(L1448)),L1448&lt;0,L1448&lt;&gt;INT(N(L1448)))),"손님 수를 확인하세요",""))))))))</f>
        <v/>
      </c>
      <c r="P1448">
        <f>IF(I1448="","",WEEKDAY(A1448,2))</f>
        <v/>
      </c>
      <c r="Q1448" s="19">
        <f>IF(I1448="","",A1448-WEEKDAY(A1448,3))</f>
        <v/>
      </c>
    </row>
    <row r="1449">
      <c r="A1449" s="12" t="n"/>
      <c r="B1449" s="13">
        <f>IF(ISNUMBER(A1449),CHOOSE(WEEKDAY(A1449),"일","월","화","수","목","금","토"),"")</f>
        <v/>
      </c>
      <c r="C1449" s="14" t="n"/>
      <c r="D1449" s="14" t="n"/>
      <c r="E1449" s="14" t="n"/>
      <c r="F1449" s="14" t="n"/>
      <c r="G1449" s="14" t="n"/>
      <c r="H1449" s="14" t="n"/>
      <c r="I1449" s="15">
        <f>IF(OR(A1449="",NOT(N1449="")),"",SUM(C1449:H1449))</f>
        <v/>
      </c>
      <c r="J1449" s="16">
        <f>IF(I1449="","",SUM(C1449:E1449))</f>
        <v/>
      </c>
      <c r="K1449" s="16">
        <f>IF(I1449="","",SUM(F1449:H1449))</f>
        <v/>
      </c>
      <c r="L1449" s="14" t="n"/>
      <c r="M1449" s="17" t="n"/>
      <c r="N1449" s="18">
        <f>IF(COUNTA(A1449,C1449:H1449,L1449)=0,"",IF(NOT(ISNUMBER(A1449)),"날짜를 확인하세요",IF(A1449&gt;TODAY(),"오늘 이후 날짜예요",IF(COUNTIF($A$6:$A$1505,A1449)&gt;1,"같은 날짜가 또 있어요",IF(COUNT(C1449:H1449)&lt;COUNTA(C1449:H1449),"금액에 글자가 있어요",IF(COUNTA(C1449:H1449)=0,"금액이 비었어요",IF(COUNTIF(C1449:H1449,"&lt;0")&gt;0,"금액이 0보다 작아요",IF(AND(L1449&lt;&gt;"",OR(NOT(ISNUMBER(L1449)),L1449&lt;0,L1449&lt;&gt;INT(N(L1449)))),"손님 수를 확인하세요",""))))))))</f>
        <v/>
      </c>
      <c r="P1449">
        <f>IF(I1449="","",WEEKDAY(A1449,2))</f>
        <v/>
      </c>
      <c r="Q1449" s="19">
        <f>IF(I1449="","",A1449-WEEKDAY(A1449,3))</f>
        <v/>
      </c>
    </row>
    <row r="1450">
      <c r="A1450" s="12" t="n"/>
      <c r="B1450" s="13">
        <f>IF(ISNUMBER(A1450),CHOOSE(WEEKDAY(A1450),"일","월","화","수","목","금","토"),"")</f>
        <v/>
      </c>
      <c r="C1450" s="14" t="n"/>
      <c r="D1450" s="14" t="n"/>
      <c r="E1450" s="14" t="n"/>
      <c r="F1450" s="14" t="n"/>
      <c r="G1450" s="14" t="n"/>
      <c r="H1450" s="14" t="n"/>
      <c r="I1450" s="15">
        <f>IF(OR(A1450="",NOT(N1450="")),"",SUM(C1450:H1450))</f>
        <v/>
      </c>
      <c r="J1450" s="16">
        <f>IF(I1450="","",SUM(C1450:E1450))</f>
        <v/>
      </c>
      <c r="K1450" s="16">
        <f>IF(I1450="","",SUM(F1450:H1450))</f>
        <v/>
      </c>
      <c r="L1450" s="14" t="n"/>
      <c r="M1450" s="17" t="n"/>
      <c r="N1450" s="18">
        <f>IF(COUNTA(A1450,C1450:H1450,L1450)=0,"",IF(NOT(ISNUMBER(A1450)),"날짜를 확인하세요",IF(A1450&gt;TODAY(),"오늘 이후 날짜예요",IF(COUNTIF($A$6:$A$1505,A1450)&gt;1,"같은 날짜가 또 있어요",IF(COUNT(C1450:H1450)&lt;COUNTA(C1450:H1450),"금액에 글자가 있어요",IF(COUNTA(C1450:H1450)=0,"금액이 비었어요",IF(COUNTIF(C1450:H1450,"&lt;0")&gt;0,"금액이 0보다 작아요",IF(AND(L1450&lt;&gt;"",OR(NOT(ISNUMBER(L1450)),L1450&lt;0,L1450&lt;&gt;INT(N(L1450)))),"손님 수를 확인하세요",""))))))))</f>
        <v/>
      </c>
      <c r="P1450">
        <f>IF(I1450="","",WEEKDAY(A1450,2))</f>
        <v/>
      </c>
      <c r="Q1450" s="19">
        <f>IF(I1450="","",A1450-WEEKDAY(A1450,3))</f>
        <v/>
      </c>
    </row>
    <row r="1451">
      <c r="A1451" s="12" t="n"/>
      <c r="B1451" s="13">
        <f>IF(ISNUMBER(A1451),CHOOSE(WEEKDAY(A1451),"일","월","화","수","목","금","토"),"")</f>
        <v/>
      </c>
      <c r="C1451" s="14" t="n"/>
      <c r="D1451" s="14" t="n"/>
      <c r="E1451" s="14" t="n"/>
      <c r="F1451" s="14" t="n"/>
      <c r="G1451" s="14" t="n"/>
      <c r="H1451" s="14" t="n"/>
      <c r="I1451" s="15">
        <f>IF(OR(A1451="",NOT(N1451="")),"",SUM(C1451:H1451))</f>
        <v/>
      </c>
      <c r="J1451" s="16">
        <f>IF(I1451="","",SUM(C1451:E1451))</f>
        <v/>
      </c>
      <c r="K1451" s="16">
        <f>IF(I1451="","",SUM(F1451:H1451))</f>
        <v/>
      </c>
      <c r="L1451" s="14" t="n"/>
      <c r="M1451" s="17" t="n"/>
      <c r="N1451" s="18">
        <f>IF(COUNTA(A1451,C1451:H1451,L1451)=0,"",IF(NOT(ISNUMBER(A1451)),"날짜를 확인하세요",IF(A1451&gt;TODAY(),"오늘 이후 날짜예요",IF(COUNTIF($A$6:$A$1505,A1451)&gt;1,"같은 날짜가 또 있어요",IF(COUNT(C1451:H1451)&lt;COUNTA(C1451:H1451),"금액에 글자가 있어요",IF(COUNTA(C1451:H1451)=0,"금액이 비었어요",IF(COUNTIF(C1451:H1451,"&lt;0")&gt;0,"금액이 0보다 작아요",IF(AND(L1451&lt;&gt;"",OR(NOT(ISNUMBER(L1451)),L1451&lt;0,L1451&lt;&gt;INT(N(L1451)))),"손님 수를 확인하세요",""))))))))</f>
        <v/>
      </c>
      <c r="P1451">
        <f>IF(I1451="","",WEEKDAY(A1451,2))</f>
        <v/>
      </c>
      <c r="Q1451" s="19">
        <f>IF(I1451="","",A1451-WEEKDAY(A1451,3))</f>
        <v/>
      </c>
    </row>
    <row r="1452">
      <c r="A1452" s="12" t="n"/>
      <c r="B1452" s="13">
        <f>IF(ISNUMBER(A1452),CHOOSE(WEEKDAY(A1452),"일","월","화","수","목","금","토"),"")</f>
        <v/>
      </c>
      <c r="C1452" s="14" t="n"/>
      <c r="D1452" s="14" t="n"/>
      <c r="E1452" s="14" t="n"/>
      <c r="F1452" s="14" t="n"/>
      <c r="G1452" s="14" t="n"/>
      <c r="H1452" s="14" t="n"/>
      <c r="I1452" s="15">
        <f>IF(OR(A1452="",NOT(N1452="")),"",SUM(C1452:H1452))</f>
        <v/>
      </c>
      <c r="J1452" s="16">
        <f>IF(I1452="","",SUM(C1452:E1452))</f>
        <v/>
      </c>
      <c r="K1452" s="16">
        <f>IF(I1452="","",SUM(F1452:H1452))</f>
        <v/>
      </c>
      <c r="L1452" s="14" t="n"/>
      <c r="M1452" s="17" t="n"/>
      <c r="N1452" s="18">
        <f>IF(COUNTA(A1452,C1452:H1452,L1452)=0,"",IF(NOT(ISNUMBER(A1452)),"날짜를 확인하세요",IF(A1452&gt;TODAY(),"오늘 이후 날짜예요",IF(COUNTIF($A$6:$A$1505,A1452)&gt;1,"같은 날짜가 또 있어요",IF(COUNT(C1452:H1452)&lt;COUNTA(C1452:H1452),"금액에 글자가 있어요",IF(COUNTA(C1452:H1452)=0,"금액이 비었어요",IF(COUNTIF(C1452:H1452,"&lt;0")&gt;0,"금액이 0보다 작아요",IF(AND(L1452&lt;&gt;"",OR(NOT(ISNUMBER(L1452)),L1452&lt;0,L1452&lt;&gt;INT(N(L1452)))),"손님 수를 확인하세요",""))))))))</f>
        <v/>
      </c>
      <c r="P1452">
        <f>IF(I1452="","",WEEKDAY(A1452,2))</f>
        <v/>
      </c>
      <c r="Q1452" s="19">
        <f>IF(I1452="","",A1452-WEEKDAY(A1452,3))</f>
        <v/>
      </c>
    </row>
    <row r="1453">
      <c r="A1453" s="12" t="n"/>
      <c r="B1453" s="13">
        <f>IF(ISNUMBER(A1453),CHOOSE(WEEKDAY(A1453),"일","월","화","수","목","금","토"),"")</f>
        <v/>
      </c>
      <c r="C1453" s="14" t="n"/>
      <c r="D1453" s="14" t="n"/>
      <c r="E1453" s="14" t="n"/>
      <c r="F1453" s="14" t="n"/>
      <c r="G1453" s="14" t="n"/>
      <c r="H1453" s="14" t="n"/>
      <c r="I1453" s="15">
        <f>IF(OR(A1453="",NOT(N1453="")),"",SUM(C1453:H1453))</f>
        <v/>
      </c>
      <c r="J1453" s="16">
        <f>IF(I1453="","",SUM(C1453:E1453))</f>
        <v/>
      </c>
      <c r="K1453" s="16">
        <f>IF(I1453="","",SUM(F1453:H1453))</f>
        <v/>
      </c>
      <c r="L1453" s="14" t="n"/>
      <c r="M1453" s="17" t="n"/>
      <c r="N1453" s="18">
        <f>IF(COUNTA(A1453,C1453:H1453,L1453)=0,"",IF(NOT(ISNUMBER(A1453)),"날짜를 확인하세요",IF(A1453&gt;TODAY(),"오늘 이후 날짜예요",IF(COUNTIF($A$6:$A$1505,A1453)&gt;1,"같은 날짜가 또 있어요",IF(COUNT(C1453:H1453)&lt;COUNTA(C1453:H1453),"금액에 글자가 있어요",IF(COUNTA(C1453:H1453)=0,"금액이 비었어요",IF(COUNTIF(C1453:H1453,"&lt;0")&gt;0,"금액이 0보다 작아요",IF(AND(L1453&lt;&gt;"",OR(NOT(ISNUMBER(L1453)),L1453&lt;0,L1453&lt;&gt;INT(N(L1453)))),"손님 수를 확인하세요",""))))))))</f>
        <v/>
      </c>
      <c r="P1453">
        <f>IF(I1453="","",WEEKDAY(A1453,2))</f>
        <v/>
      </c>
      <c r="Q1453" s="19">
        <f>IF(I1453="","",A1453-WEEKDAY(A1453,3))</f>
        <v/>
      </c>
    </row>
    <row r="1454">
      <c r="A1454" s="12" t="n"/>
      <c r="B1454" s="13">
        <f>IF(ISNUMBER(A1454),CHOOSE(WEEKDAY(A1454),"일","월","화","수","목","금","토"),"")</f>
        <v/>
      </c>
      <c r="C1454" s="14" t="n"/>
      <c r="D1454" s="14" t="n"/>
      <c r="E1454" s="14" t="n"/>
      <c r="F1454" s="14" t="n"/>
      <c r="G1454" s="14" t="n"/>
      <c r="H1454" s="14" t="n"/>
      <c r="I1454" s="15">
        <f>IF(OR(A1454="",NOT(N1454="")),"",SUM(C1454:H1454))</f>
        <v/>
      </c>
      <c r="J1454" s="16">
        <f>IF(I1454="","",SUM(C1454:E1454))</f>
        <v/>
      </c>
      <c r="K1454" s="16">
        <f>IF(I1454="","",SUM(F1454:H1454))</f>
        <v/>
      </c>
      <c r="L1454" s="14" t="n"/>
      <c r="M1454" s="17" t="n"/>
      <c r="N1454" s="18">
        <f>IF(COUNTA(A1454,C1454:H1454,L1454)=0,"",IF(NOT(ISNUMBER(A1454)),"날짜를 확인하세요",IF(A1454&gt;TODAY(),"오늘 이후 날짜예요",IF(COUNTIF($A$6:$A$1505,A1454)&gt;1,"같은 날짜가 또 있어요",IF(COUNT(C1454:H1454)&lt;COUNTA(C1454:H1454),"금액에 글자가 있어요",IF(COUNTA(C1454:H1454)=0,"금액이 비었어요",IF(COUNTIF(C1454:H1454,"&lt;0")&gt;0,"금액이 0보다 작아요",IF(AND(L1454&lt;&gt;"",OR(NOT(ISNUMBER(L1454)),L1454&lt;0,L1454&lt;&gt;INT(N(L1454)))),"손님 수를 확인하세요",""))))))))</f>
        <v/>
      </c>
      <c r="P1454">
        <f>IF(I1454="","",WEEKDAY(A1454,2))</f>
        <v/>
      </c>
      <c r="Q1454" s="19">
        <f>IF(I1454="","",A1454-WEEKDAY(A1454,3))</f>
        <v/>
      </c>
    </row>
    <row r="1455">
      <c r="A1455" s="12" t="n"/>
      <c r="B1455" s="13">
        <f>IF(ISNUMBER(A1455),CHOOSE(WEEKDAY(A1455),"일","월","화","수","목","금","토"),"")</f>
        <v/>
      </c>
      <c r="C1455" s="14" t="n"/>
      <c r="D1455" s="14" t="n"/>
      <c r="E1455" s="14" t="n"/>
      <c r="F1455" s="14" t="n"/>
      <c r="G1455" s="14" t="n"/>
      <c r="H1455" s="14" t="n"/>
      <c r="I1455" s="15">
        <f>IF(OR(A1455="",NOT(N1455="")),"",SUM(C1455:H1455))</f>
        <v/>
      </c>
      <c r="J1455" s="16">
        <f>IF(I1455="","",SUM(C1455:E1455))</f>
        <v/>
      </c>
      <c r="K1455" s="16">
        <f>IF(I1455="","",SUM(F1455:H1455))</f>
        <v/>
      </c>
      <c r="L1455" s="14" t="n"/>
      <c r="M1455" s="17" t="n"/>
      <c r="N1455" s="18">
        <f>IF(COUNTA(A1455,C1455:H1455,L1455)=0,"",IF(NOT(ISNUMBER(A1455)),"날짜를 확인하세요",IF(A1455&gt;TODAY(),"오늘 이후 날짜예요",IF(COUNTIF($A$6:$A$1505,A1455)&gt;1,"같은 날짜가 또 있어요",IF(COUNT(C1455:H1455)&lt;COUNTA(C1455:H1455),"금액에 글자가 있어요",IF(COUNTA(C1455:H1455)=0,"금액이 비었어요",IF(COUNTIF(C1455:H1455,"&lt;0")&gt;0,"금액이 0보다 작아요",IF(AND(L1455&lt;&gt;"",OR(NOT(ISNUMBER(L1455)),L1455&lt;0,L1455&lt;&gt;INT(N(L1455)))),"손님 수를 확인하세요",""))))))))</f>
        <v/>
      </c>
      <c r="P1455">
        <f>IF(I1455="","",WEEKDAY(A1455,2))</f>
        <v/>
      </c>
      <c r="Q1455" s="19">
        <f>IF(I1455="","",A1455-WEEKDAY(A1455,3))</f>
        <v/>
      </c>
    </row>
    <row r="1456">
      <c r="A1456" s="12" t="n"/>
      <c r="B1456" s="13">
        <f>IF(ISNUMBER(A1456),CHOOSE(WEEKDAY(A1456),"일","월","화","수","목","금","토"),"")</f>
        <v/>
      </c>
      <c r="C1456" s="14" t="n"/>
      <c r="D1456" s="14" t="n"/>
      <c r="E1456" s="14" t="n"/>
      <c r="F1456" s="14" t="n"/>
      <c r="G1456" s="14" t="n"/>
      <c r="H1456" s="14" t="n"/>
      <c r="I1456" s="15">
        <f>IF(OR(A1456="",NOT(N1456="")),"",SUM(C1456:H1456))</f>
        <v/>
      </c>
      <c r="J1456" s="16">
        <f>IF(I1456="","",SUM(C1456:E1456))</f>
        <v/>
      </c>
      <c r="K1456" s="16">
        <f>IF(I1456="","",SUM(F1456:H1456))</f>
        <v/>
      </c>
      <c r="L1456" s="14" t="n"/>
      <c r="M1456" s="17" t="n"/>
      <c r="N1456" s="18">
        <f>IF(COUNTA(A1456,C1456:H1456,L1456)=0,"",IF(NOT(ISNUMBER(A1456)),"날짜를 확인하세요",IF(A1456&gt;TODAY(),"오늘 이후 날짜예요",IF(COUNTIF($A$6:$A$1505,A1456)&gt;1,"같은 날짜가 또 있어요",IF(COUNT(C1456:H1456)&lt;COUNTA(C1456:H1456),"금액에 글자가 있어요",IF(COUNTA(C1456:H1456)=0,"금액이 비었어요",IF(COUNTIF(C1456:H1456,"&lt;0")&gt;0,"금액이 0보다 작아요",IF(AND(L1456&lt;&gt;"",OR(NOT(ISNUMBER(L1456)),L1456&lt;0,L1456&lt;&gt;INT(N(L1456)))),"손님 수를 확인하세요",""))))))))</f>
        <v/>
      </c>
      <c r="P1456">
        <f>IF(I1456="","",WEEKDAY(A1456,2))</f>
        <v/>
      </c>
      <c r="Q1456" s="19">
        <f>IF(I1456="","",A1456-WEEKDAY(A1456,3))</f>
        <v/>
      </c>
    </row>
    <row r="1457">
      <c r="A1457" s="12" t="n"/>
      <c r="B1457" s="13">
        <f>IF(ISNUMBER(A1457),CHOOSE(WEEKDAY(A1457),"일","월","화","수","목","금","토"),"")</f>
        <v/>
      </c>
      <c r="C1457" s="14" t="n"/>
      <c r="D1457" s="14" t="n"/>
      <c r="E1457" s="14" t="n"/>
      <c r="F1457" s="14" t="n"/>
      <c r="G1457" s="14" t="n"/>
      <c r="H1457" s="14" t="n"/>
      <c r="I1457" s="15">
        <f>IF(OR(A1457="",NOT(N1457="")),"",SUM(C1457:H1457))</f>
        <v/>
      </c>
      <c r="J1457" s="16">
        <f>IF(I1457="","",SUM(C1457:E1457))</f>
        <v/>
      </c>
      <c r="K1457" s="16">
        <f>IF(I1457="","",SUM(F1457:H1457))</f>
        <v/>
      </c>
      <c r="L1457" s="14" t="n"/>
      <c r="M1457" s="17" t="n"/>
      <c r="N1457" s="18">
        <f>IF(COUNTA(A1457,C1457:H1457,L1457)=0,"",IF(NOT(ISNUMBER(A1457)),"날짜를 확인하세요",IF(A1457&gt;TODAY(),"오늘 이후 날짜예요",IF(COUNTIF($A$6:$A$1505,A1457)&gt;1,"같은 날짜가 또 있어요",IF(COUNT(C1457:H1457)&lt;COUNTA(C1457:H1457),"금액에 글자가 있어요",IF(COUNTA(C1457:H1457)=0,"금액이 비었어요",IF(COUNTIF(C1457:H1457,"&lt;0")&gt;0,"금액이 0보다 작아요",IF(AND(L1457&lt;&gt;"",OR(NOT(ISNUMBER(L1457)),L1457&lt;0,L1457&lt;&gt;INT(N(L1457)))),"손님 수를 확인하세요",""))))))))</f>
        <v/>
      </c>
      <c r="P1457">
        <f>IF(I1457="","",WEEKDAY(A1457,2))</f>
        <v/>
      </c>
      <c r="Q1457" s="19">
        <f>IF(I1457="","",A1457-WEEKDAY(A1457,3))</f>
        <v/>
      </c>
    </row>
    <row r="1458">
      <c r="A1458" s="12" t="n"/>
      <c r="B1458" s="13">
        <f>IF(ISNUMBER(A1458),CHOOSE(WEEKDAY(A1458),"일","월","화","수","목","금","토"),"")</f>
        <v/>
      </c>
      <c r="C1458" s="14" t="n"/>
      <c r="D1458" s="14" t="n"/>
      <c r="E1458" s="14" t="n"/>
      <c r="F1458" s="14" t="n"/>
      <c r="G1458" s="14" t="n"/>
      <c r="H1458" s="14" t="n"/>
      <c r="I1458" s="15">
        <f>IF(OR(A1458="",NOT(N1458="")),"",SUM(C1458:H1458))</f>
        <v/>
      </c>
      <c r="J1458" s="16">
        <f>IF(I1458="","",SUM(C1458:E1458))</f>
        <v/>
      </c>
      <c r="K1458" s="16">
        <f>IF(I1458="","",SUM(F1458:H1458))</f>
        <v/>
      </c>
      <c r="L1458" s="14" t="n"/>
      <c r="M1458" s="17" t="n"/>
      <c r="N1458" s="18">
        <f>IF(COUNTA(A1458,C1458:H1458,L1458)=0,"",IF(NOT(ISNUMBER(A1458)),"날짜를 확인하세요",IF(A1458&gt;TODAY(),"오늘 이후 날짜예요",IF(COUNTIF($A$6:$A$1505,A1458)&gt;1,"같은 날짜가 또 있어요",IF(COUNT(C1458:H1458)&lt;COUNTA(C1458:H1458),"금액에 글자가 있어요",IF(COUNTA(C1458:H1458)=0,"금액이 비었어요",IF(COUNTIF(C1458:H1458,"&lt;0")&gt;0,"금액이 0보다 작아요",IF(AND(L1458&lt;&gt;"",OR(NOT(ISNUMBER(L1458)),L1458&lt;0,L1458&lt;&gt;INT(N(L1458)))),"손님 수를 확인하세요",""))))))))</f>
        <v/>
      </c>
      <c r="P1458">
        <f>IF(I1458="","",WEEKDAY(A1458,2))</f>
        <v/>
      </c>
      <c r="Q1458" s="19">
        <f>IF(I1458="","",A1458-WEEKDAY(A1458,3))</f>
        <v/>
      </c>
    </row>
    <row r="1459">
      <c r="A1459" s="12" t="n"/>
      <c r="B1459" s="13">
        <f>IF(ISNUMBER(A1459),CHOOSE(WEEKDAY(A1459),"일","월","화","수","목","금","토"),"")</f>
        <v/>
      </c>
      <c r="C1459" s="14" t="n"/>
      <c r="D1459" s="14" t="n"/>
      <c r="E1459" s="14" t="n"/>
      <c r="F1459" s="14" t="n"/>
      <c r="G1459" s="14" t="n"/>
      <c r="H1459" s="14" t="n"/>
      <c r="I1459" s="15">
        <f>IF(OR(A1459="",NOT(N1459="")),"",SUM(C1459:H1459))</f>
        <v/>
      </c>
      <c r="J1459" s="16">
        <f>IF(I1459="","",SUM(C1459:E1459))</f>
        <v/>
      </c>
      <c r="K1459" s="16">
        <f>IF(I1459="","",SUM(F1459:H1459))</f>
        <v/>
      </c>
      <c r="L1459" s="14" t="n"/>
      <c r="M1459" s="17" t="n"/>
      <c r="N1459" s="18">
        <f>IF(COUNTA(A1459,C1459:H1459,L1459)=0,"",IF(NOT(ISNUMBER(A1459)),"날짜를 확인하세요",IF(A1459&gt;TODAY(),"오늘 이후 날짜예요",IF(COUNTIF($A$6:$A$1505,A1459)&gt;1,"같은 날짜가 또 있어요",IF(COUNT(C1459:H1459)&lt;COUNTA(C1459:H1459),"금액에 글자가 있어요",IF(COUNTA(C1459:H1459)=0,"금액이 비었어요",IF(COUNTIF(C1459:H1459,"&lt;0")&gt;0,"금액이 0보다 작아요",IF(AND(L1459&lt;&gt;"",OR(NOT(ISNUMBER(L1459)),L1459&lt;0,L1459&lt;&gt;INT(N(L1459)))),"손님 수를 확인하세요",""))))))))</f>
        <v/>
      </c>
      <c r="P1459">
        <f>IF(I1459="","",WEEKDAY(A1459,2))</f>
        <v/>
      </c>
      <c r="Q1459" s="19">
        <f>IF(I1459="","",A1459-WEEKDAY(A1459,3))</f>
        <v/>
      </c>
    </row>
    <row r="1460">
      <c r="A1460" s="12" t="n"/>
      <c r="B1460" s="13">
        <f>IF(ISNUMBER(A1460),CHOOSE(WEEKDAY(A1460),"일","월","화","수","목","금","토"),"")</f>
        <v/>
      </c>
      <c r="C1460" s="14" t="n"/>
      <c r="D1460" s="14" t="n"/>
      <c r="E1460" s="14" t="n"/>
      <c r="F1460" s="14" t="n"/>
      <c r="G1460" s="14" t="n"/>
      <c r="H1460" s="14" t="n"/>
      <c r="I1460" s="15">
        <f>IF(OR(A1460="",NOT(N1460="")),"",SUM(C1460:H1460))</f>
        <v/>
      </c>
      <c r="J1460" s="16">
        <f>IF(I1460="","",SUM(C1460:E1460))</f>
        <v/>
      </c>
      <c r="K1460" s="16">
        <f>IF(I1460="","",SUM(F1460:H1460))</f>
        <v/>
      </c>
      <c r="L1460" s="14" t="n"/>
      <c r="M1460" s="17" t="n"/>
      <c r="N1460" s="18">
        <f>IF(COUNTA(A1460,C1460:H1460,L1460)=0,"",IF(NOT(ISNUMBER(A1460)),"날짜를 확인하세요",IF(A1460&gt;TODAY(),"오늘 이후 날짜예요",IF(COUNTIF($A$6:$A$1505,A1460)&gt;1,"같은 날짜가 또 있어요",IF(COUNT(C1460:H1460)&lt;COUNTA(C1460:H1460),"금액에 글자가 있어요",IF(COUNTA(C1460:H1460)=0,"금액이 비었어요",IF(COUNTIF(C1460:H1460,"&lt;0")&gt;0,"금액이 0보다 작아요",IF(AND(L1460&lt;&gt;"",OR(NOT(ISNUMBER(L1460)),L1460&lt;0,L1460&lt;&gt;INT(N(L1460)))),"손님 수를 확인하세요",""))))))))</f>
        <v/>
      </c>
      <c r="P1460">
        <f>IF(I1460="","",WEEKDAY(A1460,2))</f>
        <v/>
      </c>
      <c r="Q1460" s="19">
        <f>IF(I1460="","",A1460-WEEKDAY(A1460,3))</f>
        <v/>
      </c>
    </row>
    <row r="1461">
      <c r="A1461" s="12" t="n"/>
      <c r="B1461" s="13">
        <f>IF(ISNUMBER(A1461),CHOOSE(WEEKDAY(A1461),"일","월","화","수","목","금","토"),"")</f>
        <v/>
      </c>
      <c r="C1461" s="14" t="n"/>
      <c r="D1461" s="14" t="n"/>
      <c r="E1461" s="14" t="n"/>
      <c r="F1461" s="14" t="n"/>
      <c r="G1461" s="14" t="n"/>
      <c r="H1461" s="14" t="n"/>
      <c r="I1461" s="15">
        <f>IF(OR(A1461="",NOT(N1461="")),"",SUM(C1461:H1461))</f>
        <v/>
      </c>
      <c r="J1461" s="16">
        <f>IF(I1461="","",SUM(C1461:E1461))</f>
        <v/>
      </c>
      <c r="K1461" s="16">
        <f>IF(I1461="","",SUM(F1461:H1461))</f>
        <v/>
      </c>
      <c r="L1461" s="14" t="n"/>
      <c r="M1461" s="17" t="n"/>
      <c r="N1461" s="18">
        <f>IF(COUNTA(A1461,C1461:H1461,L1461)=0,"",IF(NOT(ISNUMBER(A1461)),"날짜를 확인하세요",IF(A1461&gt;TODAY(),"오늘 이후 날짜예요",IF(COUNTIF($A$6:$A$1505,A1461)&gt;1,"같은 날짜가 또 있어요",IF(COUNT(C1461:H1461)&lt;COUNTA(C1461:H1461),"금액에 글자가 있어요",IF(COUNTA(C1461:H1461)=0,"금액이 비었어요",IF(COUNTIF(C1461:H1461,"&lt;0")&gt;0,"금액이 0보다 작아요",IF(AND(L1461&lt;&gt;"",OR(NOT(ISNUMBER(L1461)),L1461&lt;0,L1461&lt;&gt;INT(N(L1461)))),"손님 수를 확인하세요",""))))))))</f>
        <v/>
      </c>
      <c r="P1461">
        <f>IF(I1461="","",WEEKDAY(A1461,2))</f>
        <v/>
      </c>
      <c r="Q1461" s="19">
        <f>IF(I1461="","",A1461-WEEKDAY(A1461,3))</f>
        <v/>
      </c>
    </row>
    <row r="1462">
      <c r="A1462" s="12" t="n"/>
      <c r="B1462" s="13">
        <f>IF(ISNUMBER(A1462),CHOOSE(WEEKDAY(A1462),"일","월","화","수","목","금","토"),"")</f>
        <v/>
      </c>
      <c r="C1462" s="14" t="n"/>
      <c r="D1462" s="14" t="n"/>
      <c r="E1462" s="14" t="n"/>
      <c r="F1462" s="14" t="n"/>
      <c r="G1462" s="14" t="n"/>
      <c r="H1462" s="14" t="n"/>
      <c r="I1462" s="15">
        <f>IF(OR(A1462="",NOT(N1462="")),"",SUM(C1462:H1462))</f>
        <v/>
      </c>
      <c r="J1462" s="16">
        <f>IF(I1462="","",SUM(C1462:E1462))</f>
        <v/>
      </c>
      <c r="K1462" s="16">
        <f>IF(I1462="","",SUM(F1462:H1462))</f>
        <v/>
      </c>
      <c r="L1462" s="14" t="n"/>
      <c r="M1462" s="17" t="n"/>
      <c r="N1462" s="18">
        <f>IF(COUNTA(A1462,C1462:H1462,L1462)=0,"",IF(NOT(ISNUMBER(A1462)),"날짜를 확인하세요",IF(A1462&gt;TODAY(),"오늘 이후 날짜예요",IF(COUNTIF($A$6:$A$1505,A1462)&gt;1,"같은 날짜가 또 있어요",IF(COUNT(C1462:H1462)&lt;COUNTA(C1462:H1462),"금액에 글자가 있어요",IF(COUNTA(C1462:H1462)=0,"금액이 비었어요",IF(COUNTIF(C1462:H1462,"&lt;0")&gt;0,"금액이 0보다 작아요",IF(AND(L1462&lt;&gt;"",OR(NOT(ISNUMBER(L1462)),L1462&lt;0,L1462&lt;&gt;INT(N(L1462)))),"손님 수를 확인하세요",""))))))))</f>
        <v/>
      </c>
      <c r="P1462">
        <f>IF(I1462="","",WEEKDAY(A1462,2))</f>
        <v/>
      </c>
      <c r="Q1462" s="19">
        <f>IF(I1462="","",A1462-WEEKDAY(A1462,3))</f>
        <v/>
      </c>
    </row>
    <row r="1463">
      <c r="A1463" s="12" t="n"/>
      <c r="B1463" s="13">
        <f>IF(ISNUMBER(A1463),CHOOSE(WEEKDAY(A1463),"일","월","화","수","목","금","토"),"")</f>
        <v/>
      </c>
      <c r="C1463" s="14" t="n"/>
      <c r="D1463" s="14" t="n"/>
      <c r="E1463" s="14" t="n"/>
      <c r="F1463" s="14" t="n"/>
      <c r="G1463" s="14" t="n"/>
      <c r="H1463" s="14" t="n"/>
      <c r="I1463" s="15">
        <f>IF(OR(A1463="",NOT(N1463="")),"",SUM(C1463:H1463))</f>
        <v/>
      </c>
      <c r="J1463" s="16">
        <f>IF(I1463="","",SUM(C1463:E1463))</f>
        <v/>
      </c>
      <c r="K1463" s="16">
        <f>IF(I1463="","",SUM(F1463:H1463))</f>
        <v/>
      </c>
      <c r="L1463" s="14" t="n"/>
      <c r="M1463" s="17" t="n"/>
      <c r="N1463" s="18">
        <f>IF(COUNTA(A1463,C1463:H1463,L1463)=0,"",IF(NOT(ISNUMBER(A1463)),"날짜를 확인하세요",IF(A1463&gt;TODAY(),"오늘 이후 날짜예요",IF(COUNTIF($A$6:$A$1505,A1463)&gt;1,"같은 날짜가 또 있어요",IF(COUNT(C1463:H1463)&lt;COUNTA(C1463:H1463),"금액에 글자가 있어요",IF(COUNTA(C1463:H1463)=0,"금액이 비었어요",IF(COUNTIF(C1463:H1463,"&lt;0")&gt;0,"금액이 0보다 작아요",IF(AND(L1463&lt;&gt;"",OR(NOT(ISNUMBER(L1463)),L1463&lt;0,L1463&lt;&gt;INT(N(L1463)))),"손님 수를 확인하세요",""))))))))</f>
        <v/>
      </c>
      <c r="P1463">
        <f>IF(I1463="","",WEEKDAY(A1463,2))</f>
        <v/>
      </c>
      <c r="Q1463" s="19">
        <f>IF(I1463="","",A1463-WEEKDAY(A1463,3))</f>
        <v/>
      </c>
    </row>
    <row r="1464">
      <c r="A1464" s="12" t="n"/>
      <c r="B1464" s="13">
        <f>IF(ISNUMBER(A1464),CHOOSE(WEEKDAY(A1464),"일","월","화","수","목","금","토"),"")</f>
        <v/>
      </c>
      <c r="C1464" s="14" t="n"/>
      <c r="D1464" s="14" t="n"/>
      <c r="E1464" s="14" t="n"/>
      <c r="F1464" s="14" t="n"/>
      <c r="G1464" s="14" t="n"/>
      <c r="H1464" s="14" t="n"/>
      <c r="I1464" s="15">
        <f>IF(OR(A1464="",NOT(N1464="")),"",SUM(C1464:H1464))</f>
        <v/>
      </c>
      <c r="J1464" s="16">
        <f>IF(I1464="","",SUM(C1464:E1464))</f>
        <v/>
      </c>
      <c r="K1464" s="16">
        <f>IF(I1464="","",SUM(F1464:H1464))</f>
        <v/>
      </c>
      <c r="L1464" s="14" t="n"/>
      <c r="M1464" s="17" t="n"/>
      <c r="N1464" s="18">
        <f>IF(COUNTA(A1464,C1464:H1464,L1464)=0,"",IF(NOT(ISNUMBER(A1464)),"날짜를 확인하세요",IF(A1464&gt;TODAY(),"오늘 이후 날짜예요",IF(COUNTIF($A$6:$A$1505,A1464)&gt;1,"같은 날짜가 또 있어요",IF(COUNT(C1464:H1464)&lt;COUNTA(C1464:H1464),"금액에 글자가 있어요",IF(COUNTA(C1464:H1464)=0,"금액이 비었어요",IF(COUNTIF(C1464:H1464,"&lt;0")&gt;0,"금액이 0보다 작아요",IF(AND(L1464&lt;&gt;"",OR(NOT(ISNUMBER(L1464)),L1464&lt;0,L1464&lt;&gt;INT(N(L1464)))),"손님 수를 확인하세요",""))))))))</f>
        <v/>
      </c>
      <c r="P1464">
        <f>IF(I1464="","",WEEKDAY(A1464,2))</f>
        <v/>
      </c>
      <c r="Q1464" s="19">
        <f>IF(I1464="","",A1464-WEEKDAY(A1464,3))</f>
        <v/>
      </c>
    </row>
    <row r="1465">
      <c r="A1465" s="12" t="n"/>
      <c r="B1465" s="13">
        <f>IF(ISNUMBER(A1465),CHOOSE(WEEKDAY(A1465),"일","월","화","수","목","금","토"),"")</f>
        <v/>
      </c>
      <c r="C1465" s="14" t="n"/>
      <c r="D1465" s="14" t="n"/>
      <c r="E1465" s="14" t="n"/>
      <c r="F1465" s="14" t="n"/>
      <c r="G1465" s="14" t="n"/>
      <c r="H1465" s="14" t="n"/>
      <c r="I1465" s="15">
        <f>IF(OR(A1465="",NOT(N1465="")),"",SUM(C1465:H1465))</f>
        <v/>
      </c>
      <c r="J1465" s="16">
        <f>IF(I1465="","",SUM(C1465:E1465))</f>
        <v/>
      </c>
      <c r="K1465" s="16">
        <f>IF(I1465="","",SUM(F1465:H1465))</f>
        <v/>
      </c>
      <c r="L1465" s="14" t="n"/>
      <c r="M1465" s="17" t="n"/>
      <c r="N1465" s="18">
        <f>IF(COUNTA(A1465,C1465:H1465,L1465)=0,"",IF(NOT(ISNUMBER(A1465)),"날짜를 확인하세요",IF(A1465&gt;TODAY(),"오늘 이후 날짜예요",IF(COUNTIF($A$6:$A$1505,A1465)&gt;1,"같은 날짜가 또 있어요",IF(COUNT(C1465:H1465)&lt;COUNTA(C1465:H1465),"금액에 글자가 있어요",IF(COUNTA(C1465:H1465)=0,"금액이 비었어요",IF(COUNTIF(C1465:H1465,"&lt;0")&gt;0,"금액이 0보다 작아요",IF(AND(L1465&lt;&gt;"",OR(NOT(ISNUMBER(L1465)),L1465&lt;0,L1465&lt;&gt;INT(N(L1465)))),"손님 수를 확인하세요",""))))))))</f>
        <v/>
      </c>
      <c r="P1465">
        <f>IF(I1465="","",WEEKDAY(A1465,2))</f>
        <v/>
      </c>
      <c r="Q1465" s="19">
        <f>IF(I1465="","",A1465-WEEKDAY(A1465,3))</f>
        <v/>
      </c>
    </row>
    <row r="1466">
      <c r="A1466" s="12" t="n"/>
      <c r="B1466" s="13">
        <f>IF(ISNUMBER(A1466),CHOOSE(WEEKDAY(A1466),"일","월","화","수","목","금","토"),"")</f>
        <v/>
      </c>
      <c r="C1466" s="14" t="n"/>
      <c r="D1466" s="14" t="n"/>
      <c r="E1466" s="14" t="n"/>
      <c r="F1466" s="14" t="n"/>
      <c r="G1466" s="14" t="n"/>
      <c r="H1466" s="14" t="n"/>
      <c r="I1466" s="15">
        <f>IF(OR(A1466="",NOT(N1466="")),"",SUM(C1466:H1466))</f>
        <v/>
      </c>
      <c r="J1466" s="16">
        <f>IF(I1466="","",SUM(C1466:E1466))</f>
        <v/>
      </c>
      <c r="K1466" s="16">
        <f>IF(I1466="","",SUM(F1466:H1466))</f>
        <v/>
      </c>
      <c r="L1466" s="14" t="n"/>
      <c r="M1466" s="17" t="n"/>
      <c r="N1466" s="18">
        <f>IF(COUNTA(A1466,C1466:H1466,L1466)=0,"",IF(NOT(ISNUMBER(A1466)),"날짜를 확인하세요",IF(A1466&gt;TODAY(),"오늘 이후 날짜예요",IF(COUNTIF($A$6:$A$1505,A1466)&gt;1,"같은 날짜가 또 있어요",IF(COUNT(C1466:H1466)&lt;COUNTA(C1466:H1466),"금액에 글자가 있어요",IF(COUNTA(C1466:H1466)=0,"금액이 비었어요",IF(COUNTIF(C1466:H1466,"&lt;0")&gt;0,"금액이 0보다 작아요",IF(AND(L1466&lt;&gt;"",OR(NOT(ISNUMBER(L1466)),L1466&lt;0,L1466&lt;&gt;INT(N(L1466)))),"손님 수를 확인하세요",""))))))))</f>
        <v/>
      </c>
      <c r="P1466">
        <f>IF(I1466="","",WEEKDAY(A1466,2))</f>
        <v/>
      </c>
      <c r="Q1466" s="19">
        <f>IF(I1466="","",A1466-WEEKDAY(A1466,3))</f>
        <v/>
      </c>
    </row>
    <row r="1467">
      <c r="A1467" s="12" t="n"/>
      <c r="B1467" s="13">
        <f>IF(ISNUMBER(A1467),CHOOSE(WEEKDAY(A1467),"일","월","화","수","목","금","토"),"")</f>
        <v/>
      </c>
      <c r="C1467" s="14" t="n"/>
      <c r="D1467" s="14" t="n"/>
      <c r="E1467" s="14" t="n"/>
      <c r="F1467" s="14" t="n"/>
      <c r="G1467" s="14" t="n"/>
      <c r="H1467" s="14" t="n"/>
      <c r="I1467" s="15">
        <f>IF(OR(A1467="",NOT(N1467="")),"",SUM(C1467:H1467))</f>
        <v/>
      </c>
      <c r="J1467" s="16">
        <f>IF(I1467="","",SUM(C1467:E1467))</f>
        <v/>
      </c>
      <c r="K1467" s="16">
        <f>IF(I1467="","",SUM(F1467:H1467))</f>
        <v/>
      </c>
      <c r="L1467" s="14" t="n"/>
      <c r="M1467" s="17" t="n"/>
      <c r="N1467" s="18">
        <f>IF(COUNTA(A1467,C1467:H1467,L1467)=0,"",IF(NOT(ISNUMBER(A1467)),"날짜를 확인하세요",IF(A1467&gt;TODAY(),"오늘 이후 날짜예요",IF(COUNTIF($A$6:$A$1505,A1467)&gt;1,"같은 날짜가 또 있어요",IF(COUNT(C1467:H1467)&lt;COUNTA(C1467:H1467),"금액에 글자가 있어요",IF(COUNTA(C1467:H1467)=0,"금액이 비었어요",IF(COUNTIF(C1467:H1467,"&lt;0")&gt;0,"금액이 0보다 작아요",IF(AND(L1467&lt;&gt;"",OR(NOT(ISNUMBER(L1467)),L1467&lt;0,L1467&lt;&gt;INT(N(L1467)))),"손님 수를 확인하세요",""))))))))</f>
        <v/>
      </c>
      <c r="P1467">
        <f>IF(I1467="","",WEEKDAY(A1467,2))</f>
        <v/>
      </c>
      <c r="Q1467" s="19">
        <f>IF(I1467="","",A1467-WEEKDAY(A1467,3))</f>
        <v/>
      </c>
    </row>
    <row r="1468">
      <c r="A1468" s="12" t="n"/>
      <c r="B1468" s="13">
        <f>IF(ISNUMBER(A1468),CHOOSE(WEEKDAY(A1468),"일","월","화","수","목","금","토"),"")</f>
        <v/>
      </c>
      <c r="C1468" s="14" t="n"/>
      <c r="D1468" s="14" t="n"/>
      <c r="E1468" s="14" t="n"/>
      <c r="F1468" s="14" t="n"/>
      <c r="G1468" s="14" t="n"/>
      <c r="H1468" s="14" t="n"/>
      <c r="I1468" s="15">
        <f>IF(OR(A1468="",NOT(N1468="")),"",SUM(C1468:H1468))</f>
        <v/>
      </c>
      <c r="J1468" s="16">
        <f>IF(I1468="","",SUM(C1468:E1468))</f>
        <v/>
      </c>
      <c r="K1468" s="16">
        <f>IF(I1468="","",SUM(F1468:H1468))</f>
        <v/>
      </c>
      <c r="L1468" s="14" t="n"/>
      <c r="M1468" s="17" t="n"/>
      <c r="N1468" s="18">
        <f>IF(COUNTA(A1468,C1468:H1468,L1468)=0,"",IF(NOT(ISNUMBER(A1468)),"날짜를 확인하세요",IF(A1468&gt;TODAY(),"오늘 이후 날짜예요",IF(COUNTIF($A$6:$A$1505,A1468)&gt;1,"같은 날짜가 또 있어요",IF(COUNT(C1468:H1468)&lt;COUNTA(C1468:H1468),"금액에 글자가 있어요",IF(COUNTA(C1468:H1468)=0,"금액이 비었어요",IF(COUNTIF(C1468:H1468,"&lt;0")&gt;0,"금액이 0보다 작아요",IF(AND(L1468&lt;&gt;"",OR(NOT(ISNUMBER(L1468)),L1468&lt;0,L1468&lt;&gt;INT(N(L1468)))),"손님 수를 확인하세요",""))))))))</f>
        <v/>
      </c>
      <c r="P1468">
        <f>IF(I1468="","",WEEKDAY(A1468,2))</f>
        <v/>
      </c>
      <c r="Q1468" s="19">
        <f>IF(I1468="","",A1468-WEEKDAY(A1468,3))</f>
        <v/>
      </c>
    </row>
    <row r="1469">
      <c r="A1469" s="12" t="n"/>
      <c r="B1469" s="13">
        <f>IF(ISNUMBER(A1469),CHOOSE(WEEKDAY(A1469),"일","월","화","수","목","금","토"),"")</f>
        <v/>
      </c>
      <c r="C1469" s="14" t="n"/>
      <c r="D1469" s="14" t="n"/>
      <c r="E1469" s="14" t="n"/>
      <c r="F1469" s="14" t="n"/>
      <c r="G1469" s="14" t="n"/>
      <c r="H1469" s="14" t="n"/>
      <c r="I1469" s="15">
        <f>IF(OR(A1469="",NOT(N1469="")),"",SUM(C1469:H1469))</f>
        <v/>
      </c>
      <c r="J1469" s="16">
        <f>IF(I1469="","",SUM(C1469:E1469))</f>
        <v/>
      </c>
      <c r="K1469" s="16">
        <f>IF(I1469="","",SUM(F1469:H1469))</f>
        <v/>
      </c>
      <c r="L1469" s="14" t="n"/>
      <c r="M1469" s="17" t="n"/>
      <c r="N1469" s="18">
        <f>IF(COUNTA(A1469,C1469:H1469,L1469)=0,"",IF(NOT(ISNUMBER(A1469)),"날짜를 확인하세요",IF(A1469&gt;TODAY(),"오늘 이후 날짜예요",IF(COUNTIF($A$6:$A$1505,A1469)&gt;1,"같은 날짜가 또 있어요",IF(COUNT(C1469:H1469)&lt;COUNTA(C1469:H1469),"금액에 글자가 있어요",IF(COUNTA(C1469:H1469)=0,"금액이 비었어요",IF(COUNTIF(C1469:H1469,"&lt;0")&gt;0,"금액이 0보다 작아요",IF(AND(L1469&lt;&gt;"",OR(NOT(ISNUMBER(L1469)),L1469&lt;0,L1469&lt;&gt;INT(N(L1469)))),"손님 수를 확인하세요",""))))))))</f>
        <v/>
      </c>
      <c r="P1469">
        <f>IF(I1469="","",WEEKDAY(A1469,2))</f>
        <v/>
      </c>
      <c r="Q1469" s="19">
        <f>IF(I1469="","",A1469-WEEKDAY(A1469,3))</f>
        <v/>
      </c>
    </row>
    <row r="1470">
      <c r="A1470" s="12" t="n"/>
      <c r="B1470" s="13">
        <f>IF(ISNUMBER(A1470),CHOOSE(WEEKDAY(A1470),"일","월","화","수","목","금","토"),"")</f>
        <v/>
      </c>
      <c r="C1470" s="14" t="n"/>
      <c r="D1470" s="14" t="n"/>
      <c r="E1470" s="14" t="n"/>
      <c r="F1470" s="14" t="n"/>
      <c r="G1470" s="14" t="n"/>
      <c r="H1470" s="14" t="n"/>
      <c r="I1470" s="15">
        <f>IF(OR(A1470="",NOT(N1470="")),"",SUM(C1470:H1470))</f>
        <v/>
      </c>
      <c r="J1470" s="16">
        <f>IF(I1470="","",SUM(C1470:E1470))</f>
        <v/>
      </c>
      <c r="K1470" s="16">
        <f>IF(I1470="","",SUM(F1470:H1470))</f>
        <v/>
      </c>
      <c r="L1470" s="14" t="n"/>
      <c r="M1470" s="17" t="n"/>
      <c r="N1470" s="18">
        <f>IF(COUNTA(A1470,C1470:H1470,L1470)=0,"",IF(NOT(ISNUMBER(A1470)),"날짜를 확인하세요",IF(A1470&gt;TODAY(),"오늘 이후 날짜예요",IF(COUNTIF($A$6:$A$1505,A1470)&gt;1,"같은 날짜가 또 있어요",IF(COUNT(C1470:H1470)&lt;COUNTA(C1470:H1470),"금액에 글자가 있어요",IF(COUNTA(C1470:H1470)=0,"금액이 비었어요",IF(COUNTIF(C1470:H1470,"&lt;0")&gt;0,"금액이 0보다 작아요",IF(AND(L1470&lt;&gt;"",OR(NOT(ISNUMBER(L1470)),L1470&lt;0,L1470&lt;&gt;INT(N(L1470)))),"손님 수를 확인하세요",""))))))))</f>
        <v/>
      </c>
      <c r="P1470">
        <f>IF(I1470="","",WEEKDAY(A1470,2))</f>
        <v/>
      </c>
      <c r="Q1470" s="19">
        <f>IF(I1470="","",A1470-WEEKDAY(A1470,3))</f>
        <v/>
      </c>
    </row>
    <row r="1471">
      <c r="A1471" s="12" t="n"/>
      <c r="B1471" s="13">
        <f>IF(ISNUMBER(A1471),CHOOSE(WEEKDAY(A1471),"일","월","화","수","목","금","토"),"")</f>
        <v/>
      </c>
      <c r="C1471" s="14" t="n"/>
      <c r="D1471" s="14" t="n"/>
      <c r="E1471" s="14" t="n"/>
      <c r="F1471" s="14" t="n"/>
      <c r="G1471" s="14" t="n"/>
      <c r="H1471" s="14" t="n"/>
      <c r="I1471" s="15">
        <f>IF(OR(A1471="",NOT(N1471="")),"",SUM(C1471:H1471))</f>
        <v/>
      </c>
      <c r="J1471" s="16">
        <f>IF(I1471="","",SUM(C1471:E1471))</f>
        <v/>
      </c>
      <c r="K1471" s="16">
        <f>IF(I1471="","",SUM(F1471:H1471))</f>
        <v/>
      </c>
      <c r="L1471" s="14" t="n"/>
      <c r="M1471" s="17" t="n"/>
      <c r="N1471" s="18">
        <f>IF(COUNTA(A1471,C1471:H1471,L1471)=0,"",IF(NOT(ISNUMBER(A1471)),"날짜를 확인하세요",IF(A1471&gt;TODAY(),"오늘 이후 날짜예요",IF(COUNTIF($A$6:$A$1505,A1471)&gt;1,"같은 날짜가 또 있어요",IF(COUNT(C1471:H1471)&lt;COUNTA(C1471:H1471),"금액에 글자가 있어요",IF(COUNTA(C1471:H1471)=0,"금액이 비었어요",IF(COUNTIF(C1471:H1471,"&lt;0")&gt;0,"금액이 0보다 작아요",IF(AND(L1471&lt;&gt;"",OR(NOT(ISNUMBER(L1471)),L1471&lt;0,L1471&lt;&gt;INT(N(L1471)))),"손님 수를 확인하세요",""))))))))</f>
        <v/>
      </c>
      <c r="P1471">
        <f>IF(I1471="","",WEEKDAY(A1471,2))</f>
        <v/>
      </c>
      <c r="Q1471" s="19">
        <f>IF(I1471="","",A1471-WEEKDAY(A1471,3))</f>
        <v/>
      </c>
    </row>
    <row r="1472">
      <c r="A1472" s="12" t="n"/>
      <c r="B1472" s="13">
        <f>IF(ISNUMBER(A1472),CHOOSE(WEEKDAY(A1472),"일","월","화","수","목","금","토"),"")</f>
        <v/>
      </c>
      <c r="C1472" s="14" t="n"/>
      <c r="D1472" s="14" t="n"/>
      <c r="E1472" s="14" t="n"/>
      <c r="F1472" s="14" t="n"/>
      <c r="G1472" s="14" t="n"/>
      <c r="H1472" s="14" t="n"/>
      <c r="I1472" s="15">
        <f>IF(OR(A1472="",NOT(N1472="")),"",SUM(C1472:H1472))</f>
        <v/>
      </c>
      <c r="J1472" s="16">
        <f>IF(I1472="","",SUM(C1472:E1472))</f>
        <v/>
      </c>
      <c r="K1472" s="16">
        <f>IF(I1472="","",SUM(F1472:H1472))</f>
        <v/>
      </c>
      <c r="L1472" s="14" t="n"/>
      <c r="M1472" s="17" t="n"/>
      <c r="N1472" s="18">
        <f>IF(COUNTA(A1472,C1472:H1472,L1472)=0,"",IF(NOT(ISNUMBER(A1472)),"날짜를 확인하세요",IF(A1472&gt;TODAY(),"오늘 이후 날짜예요",IF(COUNTIF($A$6:$A$1505,A1472)&gt;1,"같은 날짜가 또 있어요",IF(COUNT(C1472:H1472)&lt;COUNTA(C1472:H1472),"금액에 글자가 있어요",IF(COUNTA(C1472:H1472)=0,"금액이 비었어요",IF(COUNTIF(C1472:H1472,"&lt;0")&gt;0,"금액이 0보다 작아요",IF(AND(L1472&lt;&gt;"",OR(NOT(ISNUMBER(L1472)),L1472&lt;0,L1472&lt;&gt;INT(N(L1472)))),"손님 수를 확인하세요",""))))))))</f>
        <v/>
      </c>
      <c r="P1472">
        <f>IF(I1472="","",WEEKDAY(A1472,2))</f>
        <v/>
      </c>
      <c r="Q1472" s="19">
        <f>IF(I1472="","",A1472-WEEKDAY(A1472,3))</f>
        <v/>
      </c>
    </row>
    <row r="1473">
      <c r="A1473" s="12" t="n"/>
      <c r="B1473" s="13">
        <f>IF(ISNUMBER(A1473),CHOOSE(WEEKDAY(A1473),"일","월","화","수","목","금","토"),"")</f>
        <v/>
      </c>
      <c r="C1473" s="14" t="n"/>
      <c r="D1473" s="14" t="n"/>
      <c r="E1473" s="14" t="n"/>
      <c r="F1473" s="14" t="n"/>
      <c r="G1473" s="14" t="n"/>
      <c r="H1473" s="14" t="n"/>
      <c r="I1473" s="15">
        <f>IF(OR(A1473="",NOT(N1473="")),"",SUM(C1473:H1473))</f>
        <v/>
      </c>
      <c r="J1473" s="16">
        <f>IF(I1473="","",SUM(C1473:E1473))</f>
        <v/>
      </c>
      <c r="K1473" s="16">
        <f>IF(I1473="","",SUM(F1473:H1473))</f>
        <v/>
      </c>
      <c r="L1473" s="14" t="n"/>
      <c r="M1473" s="17" t="n"/>
      <c r="N1473" s="18">
        <f>IF(COUNTA(A1473,C1473:H1473,L1473)=0,"",IF(NOT(ISNUMBER(A1473)),"날짜를 확인하세요",IF(A1473&gt;TODAY(),"오늘 이후 날짜예요",IF(COUNTIF($A$6:$A$1505,A1473)&gt;1,"같은 날짜가 또 있어요",IF(COUNT(C1473:H1473)&lt;COUNTA(C1473:H1473),"금액에 글자가 있어요",IF(COUNTA(C1473:H1473)=0,"금액이 비었어요",IF(COUNTIF(C1473:H1473,"&lt;0")&gt;0,"금액이 0보다 작아요",IF(AND(L1473&lt;&gt;"",OR(NOT(ISNUMBER(L1473)),L1473&lt;0,L1473&lt;&gt;INT(N(L1473)))),"손님 수를 확인하세요",""))))))))</f>
        <v/>
      </c>
      <c r="P1473">
        <f>IF(I1473="","",WEEKDAY(A1473,2))</f>
        <v/>
      </c>
      <c r="Q1473" s="19">
        <f>IF(I1473="","",A1473-WEEKDAY(A1473,3))</f>
        <v/>
      </c>
    </row>
    <row r="1474">
      <c r="A1474" s="12" t="n"/>
      <c r="B1474" s="13">
        <f>IF(ISNUMBER(A1474),CHOOSE(WEEKDAY(A1474),"일","월","화","수","목","금","토"),"")</f>
        <v/>
      </c>
      <c r="C1474" s="14" t="n"/>
      <c r="D1474" s="14" t="n"/>
      <c r="E1474" s="14" t="n"/>
      <c r="F1474" s="14" t="n"/>
      <c r="G1474" s="14" t="n"/>
      <c r="H1474" s="14" t="n"/>
      <c r="I1474" s="15">
        <f>IF(OR(A1474="",NOT(N1474="")),"",SUM(C1474:H1474))</f>
        <v/>
      </c>
      <c r="J1474" s="16">
        <f>IF(I1474="","",SUM(C1474:E1474))</f>
        <v/>
      </c>
      <c r="K1474" s="16">
        <f>IF(I1474="","",SUM(F1474:H1474))</f>
        <v/>
      </c>
      <c r="L1474" s="14" t="n"/>
      <c r="M1474" s="17" t="n"/>
      <c r="N1474" s="18">
        <f>IF(COUNTA(A1474,C1474:H1474,L1474)=0,"",IF(NOT(ISNUMBER(A1474)),"날짜를 확인하세요",IF(A1474&gt;TODAY(),"오늘 이후 날짜예요",IF(COUNTIF($A$6:$A$1505,A1474)&gt;1,"같은 날짜가 또 있어요",IF(COUNT(C1474:H1474)&lt;COUNTA(C1474:H1474),"금액에 글자가 있어요",IF(COUNTA(C1474:H1474)=0,"금액이 비었어요",IF(COUNTIF(C1474:H1474,"&lt;0")&gt;0,"금액이 0보다 작아요",IF(AND(L1474&lt;&gt;"",OR(NOT(ISNUMBER(L1474)),L1474&lt;0,L1474&lt;&gt;INT(N(L1474)))),"손님 수를 확인하세요",""))))))))</f>
        <v/>
      </c>
      <c r="P1474">
        <f>IF(I1474="","",WEEKDAY(A1474,2))</f>
        <v/>
      </c>
      <c r="Q1474" s="19">
        <f>IF(I1474="","",A1474-WEEKDAY(A1474,3))</f>
        <v/>
      </c>
    </row>
    <row r="1475">
      <c r="A1475" s="12" t="n"/>
      <c r="B1475" s="13">
        <f>IF(ISNUMBER(A1475),CHOOSE(WEEKDAY(A1475),"일","월","화","수","목","금","토"),"")</f>
        <v/>
      </c>
      <c r="C1475" s="14" t="n"/>
      <c r="D1475" s="14" t="n"/>
      <c r="E1475" s="14" t="n"/>
      <c r="F1475" s="14" t="n"/>
      <c r="G1475" s="14" t="n"/>
      <c r="H1475" s="14" t="n"/>
      <c r="I1475" s="15">
        <f>IF(OR(A1475="",NOT(N1475="")),"",SUM(C1475:H1475))</f>
        <v/>
      </c>
      <c r="J1475" s="16">
        <f>IF(I1475="","",SUM(C1475:E1475))</f>
        <v/>
      </c>
      <c r="K1475" s="16">
        <f>IF(I1475="","",SUM(F1475:H1475))</f>
        <v/>
      </c>
      <c r="L1475" s="14" t="n"/>
      <c r="M1475" s="17" t="n"/>
      <c r="N1475" s="18">
        <f>IF(COUNTA(A1475,C1475:H1475,L1475)=0,"",IF(NOT(ISNUMBER(A1475)),"날짜를 확인하세요",IF(A1475&gt;TODAY(),"오늘 이후 날짜예요",IF(COUNTIF($A$6:$A$1505,A1475)&gt;1,"같은 날짜가 또 있어요",IF(COUNT(C1475:H1475)&lt;COUNTA(C1475:H1475),"금액에 글자가 있어요",IF(COUNTA(C1475:H1475)=0,"금액이 비었어요",IF(COUNTIF(C1475:H1475,"&lt;0")&gt;0,"금액이 0보다 작아요",IF(AND(L1475&lt;&gt;"",OR(NOT(ISNUMBER(L1475)),L1475&lt;0,L1475&lt;&gt;INT(N(L1475)))),"손님 수를 확인하세요",""))))))))</f>
        <v/>
      </c>
      <c r="P1475">
        <f>IF(I1475="","",WEEKDAY(A1475,2))</f>
        <v/>
      </c>
      <c r="Q1475" s="19">
        <f>IF(I1475="","",A1475-WEEKDAY(A1475,3))</f>
        <v/>
      </c>
    </row>
    <row r="1476">
      <c r="A1476" s="12" t="n"/>
      <c r="B1476" s="13">
        <f>IF(ISNUMBER(A1476),CHOOSE(WEEKDAY(A1476),"일","월","화","수","목","금","토"),"")</f>
        <v/>
      </c>
      <c r="C1476" s="14" t="n"/>
      <c r="D1476" s="14" t="n"/>
      <c r="E1476" s="14" t="n"/>
      <c r="F1476" s="14" t="n"/>
      <c r="G1476" s="14" t="n"/>
      <c r="H1476" s="14" t="n"/>
      <c r="I1476" s="15">
        <f>IF(OR(A1476="",NOT(N1476="")),"",SUM(C1476:H1476))</f>
        <v/>
      </c>
      <c r="J1476" s="16">
        <f>IF(I1476="","",SUM(C1476:E1476))</f>
        <v/>
      </c>
      <c r="K1476" s="16">
        <f>IF(I1476="","",SUM(F1476:H1476))</f>
        <v/>
      </c>
      <c r="L1476" s="14" t="n"/>
      <c r="M1476" s="17" t="n"/>
      <c r="N1476" s="18">
        <f>IF(COUNTA(A1476,C1476:H1476,L1476)=0,"",IF(NOT(ISNUMBER(A1476)),"날짜를 확인하세요",IF(A1476&gt;TODAY(),"오늘 이후 날짜예요",IF(COUNTIF($A$6:$A$1505,A1476)&gt;1,"같은 날짜가 또 있어요",IF(COUNT(C1476:H1476)&lt;COUNTA(C1476:H1476),"금액에 글자가 있어요",IF(COUNTA(C1476:H1476)=0,"금액이 비었어요",IF(COUNTIF(C1476:H1476,"&lt;0")&gt;0,"금액이 0보다 작아요",IF(AND(L1476&lt;&gt;"",OR(NOT(ISNUMBER(L1476)),L1476&lt;0,L1476&lt;&gt;INT(N(L1476)))),"손님 수를 확인하세요",""))))))))</f>
        <v/>
      </c>
      <c r="P1476">
        <f>IF(I1476="","",WEEKDAY(A1476,2))</f>
        <v/>
      </c>
      <c r="Q1476" s="19">
        <f>IF(I1476="","",A1476-WEEKDAY(A1476,3))</f>
        <v/>
      </c>
    </row>
    <row r="1477">
      <c r="A1477" s="12" t="n"/>
      <c r="B1477" s="13">
        <f>IF(ISNUMBER(A1477),CHOOSE(WEEKDAY(A1477),"일","월","화","수","목","금","토"),"")</f>
        <v/>
      </c>
      <c r="C1477" s="14" t="n"/>
      <c r="D1477" s="14" t="n"/>
      <c r="E1477" s="14" t="n"/>
      <c r="F1477" s="14" t="n"/>
      <c r="G1477" s="14" t="n"/>
      <c r="H1477" s="14" t="n"/>
      <c r="I1477" s="15">
        <f>IF(OR(A1477="",NOT(N1477="")),"",SUM(C1477:H1477))</f>
        <v/>
      </c>
      <c r="J1477" s="16">
        <f>IF(I1477="","",SUM(C1477:E1477))</f>
        <v/>
      </c>
      <c r="K1477" s="16">
        <f>IF(I1477="","",SUM(F1477:H1477))</f>
        <v/>
      </c>
      <c r="L1477" s="14" t="n"/>
      <c r="M1477" s="17" t="n"/>
      <c r="N1477" s="18">
        <f>IF(COUNTA(A1477,C1477:H1477,L1477)=0,"",IF(NOT(ISNUMBER(A1477)),"날짜를 확인하세요",IF(A1477&gt;TODAY(),"오늘 이후 날짜예요",IF(COUNTIF($A$6:$A$1505,A1477)&gt;1,"같은 날짜가 또 있어요",IF(COUNT(C1477:H1477)&lt;COUNTA(C1477:H1477),"금액에 글자가 있어요",IF(COUNTA(C1477:H1477)=0,"금액이 비었어요",IF(COUNTIF(C1477:H1477,"&lt;0")&gt;0,"금액이 0보다 작아요",IF(AND(L1477&lt;&gt;"",OR(NOT(ISNUMBER(L1477)),L1477&lt;0,L1477&lt;&gt;INT(N(L1477)))),"손님 수를 확인하세요",""))))))))</f>
        <v/>
      </c>
      <c r="P1477">
        <f>IF(I1477="","",WEEKDAY(A1477,2))</f>
        <v/>
      </c>
      <c r="Q1477" s="19">
        <f>IF(I1477="","",A1477-WEEKDAY(A1477,3))</f>
        <v/>
      </c>
    </row>
    <row r="1478">
      <c r="A1478" s="12" t="n"/>
      <c r="B1478" s="13">
        <f>IF(ISNUMBER(A1478),CHOOSE(WEEKDAY(A1478),"일","월","화","수","목","금","토"),"")</f>
        <v/>
      </c>
      <c r="C1478" s="14" t="n"/>
      <c r="D1478" s="14" t="n"/>
      <c r="E1478" s="14" t="n"/>
      <c r="F1478" s="14" t="n"/>
      <c r="G1478" s="14" t="n"/>
      <c r="H1478" s="14" t="n"/>
      <c r="I1478" s="15">
        <f>IF(OR(A1478="",NOT(N1478="")),"",SUM(C1478:H1478))</f>
        <v/>
      </c>
      <c r="J1478" s="16">
        <f>IF(I1478="","",SUM(C1478:E1478))</f>
        <v/>
      </c>
      <c r="K1478" s="16">
        <f>IF(I1478="","",SUM(F1478:H1478))</f>
        <v/>
      </c>
      <c r="L1478" s="14" t="n"/>
      <c r="M1478" s="17" t="n"/>
      <c r="N1478" s="18">
        <f>IF(COUNTA(A1478,C1478:H1478,L1478)=0,"",IF(NOT(ISNUMBER(A1478)),"날짜를 확인하세요",IF(A1478&gt;TODAY(),"오늘 이후 날짜예요",IF(COUNTIF($A$6:$A$1505,A1478)&gt;1,"같은 날짜가 또 있어요",IF(COUNT(C1478:H1478)&lt;COUNTA(C1478:H1478),"금액에 글자가 있어요",IF(COUNTA(C1478:H1478)=0,"금액이 비었어요",IF(COUNTIF(C1478:H1478,"&lt;0")&gt;0,"금액이 0보다 작아요",IF(AND(L1478&lt;&gt;"",OR(NOT(ISNUMBER(L1478)),L1478&lt;0,L1478&lt;&gt;INT(N(L1478)))),"손님 수를 확인하세요",""))))))))</f>
        <v/>
      </c>
      <c r="P1478">
        <f>IF(I1478="","",WEEKDAY(A1478,2))</f>
        <v/>
      </c>
      <c r="Q1478" s="19">
        <f>IF(I1478="","",A1478-WEEKDAY(A1478,3))</f>
        <v/>
      </c>
    </row>
    <row r="1479">
      <c r="A1479" s="12" t="n"/>
      <c r="B1479" s="13">
        <f>IF(ISNUMBER(A1479),CHOOSE(WEEKDAY(A1479),"일","월","화","수","목","금","토"),"")</f>
        <v/>
      </c>
      <c r="C1479" s="14" t="n"/>
      <c r="D1479" s="14" t="n"/>
      <c r="E1479" s="14" t="n"/>
      <c r="F1479" s="14" t="n"/>
      <c r="G1479" s="14" t="n"/>
      <c r="H1479" s="14" t="n"/>
      <c r="I1479" s="15">
        <f>IF(OR(A1479="",NOT(N1479="")),"",SUM(C1479:H1479))</f>
        <v/>
      </c>
      <c r="J1479" s="16">
        <f>IF(I1479="","",SUM(C1479:E1479))</f>
        <v/>
      </c>
      <c r="K1479" s="16">
        <f>IF(I1479="","",SUM(F1479:H1479))</f>
        <v/>
      </c>
      <c r="L1479" s="14" t="n"/>
      <c r="M1479" s="17" t="n"/>
      <c r="N1479" s="18">
        <f>IF(COUNTA(A1479,C1479:H1479,L1479)=0,"",IF(NOT(ISNUMBER(A1479)),"날짜를 확인하세요",IF(A1479&gt;TODAY(),"오늘 이후 날짜예요",IF(COUNTIF($A$6:$A$1505,A1479)&gt;1,"같은 날짜가 또 있어요",IF(COUNT(C1479:H1479)&lt;COUNTA(C1479:H1479),"금액에 글자가 있어요",IF(COUNTA(C1479:H1479)=0,"금액이 비었어요",IF(COUNTIF(C1479:H1479,"&lt;0")&gt;0,"금액이 0보다 작아요",IF(AND(L1479&lt;&gt;"",OR(NOT(ISNUMBER(L1479)),L1479&lt;0,L1479&lt;&gt;INT(N(L1479)))),"손님 수를 확인하세요",""))))))))</f>
        <v/>
      </c>
      <c r="P1479">
        <f>IF(I1479="","",WEEKDAY(A1479,2))</f>
        <v/>
      </c>
      <c r="Q1479" s="19">
        <f>IF(I1479="","",A1479-WEEKDAY(A1479,3))</f>
        <v/>
      </c>
    </row>
    <row r="1480">
      <c r="A1480" s="12" t="n"/>
      <c r="B1480" s="13">
        <f>IF(ISNUMBER(A1480),CHOOSE(WEEKDAY(A1480),"일","월","화","수","목","금","토"),"")</f>
        <v/>
      </c>
      <c r="C1480" s="14" t="n"/>
      <c r="D1480" s="14" t="n"/>
      <c r="E1480" s="14" t="n"/>
      <c r="F1480" s="14" t="n"/>
      <c r="G1480" s="14" t="n"/>
      <c r="H1480" s="14" t="n"/>
      <c r="I1480" s="15">
        <f>IF(OR(A1480="",NOT(N1480="")),"",SUM(C1480:H1480))</f>
        <v/>
      </c>
      <c r="J1480" s="16">
        <f>IF(I1480="","",SUM(C1480:E1480))</f>
        <v/>
      </c>
      <c r="K1480" s="16">
        <f>IF(I1480="","",SUM(F1480:H1480))</f>
        <v/>
      </c>
      <c r="L1480" s="14" t="n"/>
      <c r="M1480" s="17" t="n"/>
      <c r="N1480" s="18">
        <f>IF(COUNTA(A1480,C1480:H1480,L1480)=0,"",IF(NOT(ISNUMBER(A1480)),"날짜를 확인하세요",IF(A1480&gt;TODAY(),"오늘 이후 날짜예요",IF(COUNTIF($A$6:$A$1505,A1480)&gt;1,"같은 날짜가 또 있어요",IF(COUNT(C1480:H1480)&lt;COUNTA(C1480:H1480),"금액에 글자가 있어요",IF(COUNTA(C1480:H1480)=0,"금액이 비었어요",IF(COUNTIF(C1480:H1480,"&lt;0")&gt;0,"금액이 0보다 작아요",IF(AND(L1480&lt;&gt;"",OR(NOT(ISNUMBER(L1480)),L1480&lt;0,L1480&lt;&gt;INT(N(L1480)))),"손님 수를 확인하세요",""))))))))</f>
        <v/>
      </c>
      <c r="P1480">
        <f>IF(I1480="","",WEEKDAY(A1480,2))</f>
        <v/>
      </c>
      <c r="Q1480" s="19">
        <f>IF(I1480="","",A1480-WEEKDAY(A1480,3))</f>
        <v/>
      </c>
    </row>
    <row r="1481">
      <c r="A1481" s="12" t="n"/>
      <c r="B1481" s="13">
        <f>IF(ISNUMBER(A1481),CHOOSE(WEEKDAY(A1481),"일","월","화","수","목","금","토"),"")</f>
        <v/>
      </c>
      <c r="C1481" s="14" t="n"/>
      <c r="D1481" s="14" t="n"/>
      <c r="E1481" s="14" t="n"/>
      <c r="F1481" s="14" t="n"/>
      <c r="G1481" s="14" t="n"/>
      <c r="H1481" s="14" t="n"/>
      <c r="I1481" s="15">
        <f>IF(OR(A1481="",NOT(N1481="")),"",SUM(C1481:H1481))</f>
        <v/>
      </c>
      <c r="J1481" s="16">
        <f>IF(I1481="","",SUM(C1481:E1481))</f>
        <v/>
      </c>
      <c r="K1481" s="16">
        <f>IF(I1481="","",SUM(F1481:H1481))</f>
        <v/>
      </c>
      <c r="L1481" s="14" t="n"/>
      <c r="M1481" s="17" t="n"/>
      <c r="N1481" s="18">
        <f>IF(COUNTA(A1481,C1481:H1481,L1481)=0,"",IF(NOT(ISNUMBER(A1481)),"날짜를 확인하세요",IF(A1481&gt;TODAY(),"오늘 이후 날짜예요",IF(COUNTIF($A$6:$A$1505,A1481)&gt;1,"같은 날짜가 또 있어요",IF(COUNT(C1481:H1481)&lt;COUNTA(C1481:H1481),"금액에 글자가 있어요",IF(COUNTA(C1481:H1481)=0,"금액이 비었어요",IF(COUNTIF(C1481:H1481,"&lt;0")&gt;0,"금액이 0보다 작아요",IF(AND(L1481&lt;&gt;"",OR(NOT(ISNUMBER(L1481)),L1481&lt;0,L1481&lt;&gt;INT(N(L1481)))),"손님 수를 확인하세요",""))))))))</f>
        <v/>
      </c>
      <c r="P1481">
        <f>IF(I1481="","",WEEKDAY(A1481,2))</f>
        <v/>
      </c>
      <c r="Q1481" s="19">
        <f>IF(I1481="","",A1481-WEEKDAY(A1481,3))</f>
        <v/>
      </c>
    </row>
    <row r="1482">
      <c r="A1482" s="12" t="n"/>
      <c r="B1482" s="13">
        <f>IF(ISNUMBER(A1482),CHOOSE(WEEKDAY(A1482),"일","월","화","수","목","금","토"),"")</f>
        <v/>
      </c>
      <c r="C1482" s="14" t="n"/>
      <c r="D1482" s="14" t="n"/>
      <c r="E1482" s="14" t="n"/>
      <c r="F1482" s="14" t="n"/>
      <c r="G1482" s="14" t="n"/>
      <c r="H1482" s="14" t="n"/>
      <c r="I1482" s="15">
        <f>IF(OR(A1482="",NOT(N1482="")),"",SUM(C1482:H1482))</f>
        <v/>
      </c>
      <c r="J1482" s="16">
        <f>IF(I1482="","",SUM(C1482:E1482))</f>
        <v/>
      </c>
      <c r="K1482" s="16">
        <f>IF(I1482="","",SUM(F1482:H1482))</f>
        <v/>
      </c>
      <c r="L1482" s="14" t="n"/>
      <c r="M1482" s="17" t="n"/>
      <c r="N1482" s="18">
        <f>IF(COUNTA(A1482,C1482:H1482,L1482)=0,"",IF(NOT(ISNUMBER(A1482)),"날짜를 확인하세요",IF(A1482&gt;TODAY(),"오늘 이후 날짜예요",IF(COUNTIF($A$6:$A$1505,A1482)&gt;1,"같은 날짜가 또 있어요",IF(COUNT(C1482:H1482)&lt;COUNTA(C1482:H1482),"금액에 글자가 있어요",IF(COUNTA(C1482:H1482)=0,"금액이 비었어요",IF(COUNTIF(C1482:H1482,"&lt;0")&gt;0,"금액이 0보다 작아요",IF(AND(L1482&lt;&gt;"",OR(NOT(ISNUMBER(L1482)),L1482&lt;0,L1482&lt;&gt;INT(N(L1482)))),"손님 수를 확인하세요",""))))))))</f>
        <v/>
      </c>
      <c r="P1482">
        <f>IF(I1482="","",WEEKDAY(A1482,2))</f>
        <v/>
      </c>
      <c r="Q1482" s="19">
        <f>IF(I1482="","",A1482-WEEKDAY(A1482,3))</f>
        <v/>
      </c>
    </row>
    <row r="1483">
      <c r="A1483" s="12" t="n"/>
      <c r="B1483" s="13">
        <f>IF(ISNUMBER(A1483),CHOOSE(WEEKDAY(A1483),"일","월","화","수","목","금","토"),"")</f>
        <v/>
      </c>
      <c r="C1483" s="14" t="n"/>
      <c r="D1483" s="14" t="n"/>
      <c r="E1483" s="14" t="n"/>
      <c r="F1483" s="14" t="n"/>
      <c r="G1483" s="14" t="n"/>
      <c r="H1483" s="14" t="n"/>
      <c r="I1483" s="15">
        <f>IF(OR(A1483="",NOT(N1483="")),"",SUM(C1483:H1483))</f>
        <v/>
      </c>
      <c r="J1483" s="16">
        <f>IF(I1483="","",SUM(C1483:E1483))</f>
        <v/>
      </c>
      <c r="K1483" s="16">
        <f>IF(I1483="","",SUM(F1483:H1483))</f>
        <v/>
      </c>
      <c r="L1483" s="14" t="n"/>
      <c r="M1483" s="17" t="n"/>
      <c r="N1483" s="18">
        <f>IF(COUNTA(A1483,C1483:H1483,L1483)=0,"",IF(NOT(ISNUMBER(A1483)),"날짜를 확인하세요",IF(A1483&gt;TODAY(),"오늘 이후 날짜예요",IF(COUNTIF($A$6:$A$1505,A1483)&gt;1,"같은 날짜가 또 있어요",IF(COUNT(C1483:H1483)&lt;COUNTA(C1483:H1483),"금액에 글자가 있어요",IF(COUNTA(C1483:H1483)=0,"금액이 비었어요",IF(COUNTIF(C1483:H1483,"&lt;0")&gt;0,"금액이 0보다 작아요",IF(AND(L1483&lt;&gt;"",OR(NOT(ISNUMBER(L1483)),L1483&lt;0,L1483&lt;&gt;INT(N(L1483)))),"손님 수를 확인하세요",""))))))))</f>
        <v/>
      </c>
      <c r="P1483">
        <f>IF(I1483="","",WEEKDAY(A1483,2))</f>
        <v/>
      </c>
      <c r="Q1483" s="19">
        <f>IF(I1483="","",A1483-WEEKDAY(A1483,3))</f>
        <v/>
      </c>
    </row>
    <row r="1484">
      <c r="A1484" s="12" t="n"/>
      <c r="B1484" s="13">
        <f>IF(ISNUMBER(A1484),CHOOSE(WEEKDAY(A1484),"일","월","화","수","목","금","토"),"")</f>
        <v/>
      </c>
      <c r="C1484" s="14" t="n"/>
      <c r="D1484" s="14" t="n"/>
      <c r="E1484" s="14" t="n"/>
      <c r="F1484" s="14" t="n"/>
      <c r="G1484" s="14" t="n"/>
      <c r="H1484" s="14" t="n"/>
      <c r="I1484" s="15">
        <f>IF(OR(A1484="",NOT(N1484="")),"",SUM(C1484:H1484))</f>
        <v/>
      </c>
      <c r="J1484" s="16">
        <f>IF(I1484="","",SUM(C1484:E1484))</f>
        <v/>
      </c>
      <c r="K1484" s="16">
        <f>IF(I1484="","",SUM(F1484:H1484))</f>
        <v/>
      </c>
      <c r="L1484" s="14" t="n"/>
      <c r="M1484" s="17" t="n"/>
      <c r="N1484" s="18">
        <f>IF(COUNTA(A1484,C1484:H1484,L1484)=0,"",IF(NOT(ISNUMBER(A1484)),"날짜를 확인하세요",IF(A1484&gt;TODAY(),"오늘 이후 날짜예요",IF(COUNTIF($A$6:$A$1505,A1484)&gt;1,"같은 날짜가 또 있어요",IF(COUNT(C1484:H1484)&lt;COUNTA(C1484:H1484),"금액에 글자가 있어요",IF(COUNTA(C1484:H1484)=0,"금액이 비었어요",IF(COUNTIF(C1484:H1484,"&lt;0")&gt;0,"금액이 0보다 작아요",IF(AND(L1484&lt;&gt;"",OR(NOT(ISNUMBER(L1484)),L1484&lt;0,L1484&lt;&gt;INT(N(L1484)))),"손님 수를 확인하세요",""))))))))</f>
        <v/>
      </c>
      <c r="P1484">
        <f>IF(I1484="","",WEEKDAY(A1484,2))</f>
        <v/>
      </c>
      <c r="Q1484" s="19">
        <f>IF(I1484="","",A1484-WEEKDAY(A1484,3))</f>
        <v/>
      </c>
    </row>
    <row r="1485">
      <c r="A1485" s="12" t="n"/>
      <c r="B1485" s="13">
        <f>IF(ISNUMBER(A1485),CHOOSE(WEEKDAY(A1485),"일","월","화","수","목","금","토"),"")</f>
        <v/>
      </c>
      <c r="C1485" s="14" t="n"/>
      <c r="D1485" s="14" t="n"/>
      <c r="E1485" s="14" t="n"/>
      <c r="F1485" s="14" t="n"/>
      <c r="G1485" s="14" t="n"/>
      <c r="H1485" s="14" t="n"/>
      <c r="I1485" s="15">
        <f>IF(OR(A1485="",NOT(N1485="")),"",SUM(C1485:H1485))</f>
        <v/>
      </c>
      <c r="J1485" s="16">
        <f>IF(I1485="","",SUM(C1485:E1485))</f>
        <v/>
      </c>
      <c r="K1485" s="16">
        <f>IF(I1485="","",SUM(F1485:H1485))</f>
        <v/>
      </c>
      <c r="L1485" s="14" t="n"/>
      <c r="M1485" s="17" t="n"/>
      <c r="N1485" s="18">
        <f>IF(COUNTA(A1485,C1485:H1485,L1485)=0,"",IF(NOT(ISNUMBER(A1485)),"날짜를 확인하세요",IF(A1485&gt;TODAY(),"오늘 이후 날짜예요",IF(COUNTIF($A$6:$A$1505,A1485)&gt;1,"같은 날짜가 또 있어요",IF(COUNT(C1485:H1485)&lt;COUNTA(C1485:H1485),"금액에 글자가 있어요",IF(COUNTA(C1485:H1485)=0,"금액이 비었어요",IF(COUNTIF(C1485:H1485,"&lt;0")&gt;0,"금액이 0보다 작아요",IF(AND(L1485&lt;&gt;"",OR(NOT(ISNUMBER(L1485)),L1485&lt;0,L1485&lt;&gt;INT(N(L1485)))),"손님 수를 확인하세요",""))))))))</f>
        <v/>
      </c>
      <c r="P1485">
        <f>IF(I1485="","",WEEKDAY(A1485,2))</f>
        <v/>
      </c>
      <c r="Q1485" s="19">
        <f>IF(I1485="","",A1485-WEEKDAY(A1485,3))</f>
        <v/>
      </c>
    </row>
    <row r="1486">
      <c r="A1486" s="12" t="n"/>
      <c r="B1486" s="13">
        <f>IF(ISNUMBER(A1486),CHOOSE(WEEKDAY(A1486),"일","월","화","수","목","금","토"),"")</f>
        <v/>
      </c>
      <c r="C1486" s="14" t="n"/>
      <c r="D1486" s="14" t="n"/>
      <c r="E1486" s="14" t="n"/>
      <c r="F1486" s="14" t="n"/>
      <c r="G1486" s="14" t="n"/>
      <c r="H1486" s="14" t="n"/>
      <c r="I1486" s="15">
        <f>IF(OR(A1486="",NOT(N1486="")),"",SUM(C1486:H1486))</f>
        <v/>
      </c>
      <c r="J1486" s="16">
        <f>IF(I1486="","",SUM(C1486:E1486))</f>
        <v/>
      </c>
      <c r="K1486" s="16">
        <f>IF(I1486="","",SUM(F1486:H1486))</f>
        <v/>
      </c>
      <c r="L1486" s="14" t="n"/>
      <c r="M1486" s="17" t="n"/>
      <c r="N1486" s="18">
        <f>IF(COUNTA(A1486,C1486:H1486,L1486)=0,"",IF(NOT(ISNUMBER(A1486)),"날짜를 확인하세요",IF(A1486&gt;TODAY(),"오늘 이후 날짜예요",IF(COUNTIF($A$6:$A$1505,A1486)&gt;1,"같은 날짜가 또 있어요",IF(COUNT(C1486:H1486)&lt;COUNTA(C1486:H1486),"금액에 글자가 있어요",IF(COUNTA(C1486:H1486)=0,"금액이 비었어요",IF(COUNTIF(C1486:H1486,"&lt;0")&gt;0,"금액이 0보다 작아요",IF(AND(L1486&lt;&gt;"",OR(NOT(ISNUMBER(L1486)),L1486&lt;0,L1486&lt;&gt;INT(N(L1486)))),"손님 수를 확인하세요",""))))))))</f>
        <v/>
      </c>
      <c r="P1486">
        <f>IF(I1486="","",WEEKDAY(A1486,2))</f>
        <v/>
      </c>
      <c r="Q1486" s="19">
        <f>IF(I1486="","",A1486-WEEKDAY(A1486,3))</f>
        <v/>
      </c>
    </row>
    <row r="1487">
      <c r="A1487" s="12" t="n"/>
      <c r="B1487" s="13">
        <f>IF(ISNUMBER(A1487),CHOOSE(WEEKDAY(A1487),"일","월","화","수","목","금","토"),"")</f>
        <v/>
      </c>
      <c r="C1487" s="14" t="n"/>
      <c r="D1487" s="14" t="n"/>
      <c r="E1487" s="14" t="n"/>
      <c r="F1487" s="14" t="n"/>
      <c r="G1487" s="14" t="n"/>
      <c r="H1487" s="14" t="n"/>
      <c r="I1487" s="15">
        <f>IF(OR(A1487="",NOT(N1487="")),"",SUM(C1487:H1487))</f>
        <v/>
      </c>
      <c r="J1487" s="16">
        <f>IF(I1487="","",SUM(C1487:E1487))</f>
        <v/>
      </c>
      <c r="K1487" s="16">
        <f>IF(I1487="","",SUM(F1487:H1487))</f>
        <v/>
      </c>
      <c r="L1487" s="14" t="n"/>
      <c r="M1487" s="17" t="n"/>
      <c r="N1487" s="18">
        <f>IF(COUNTA(A1487,C1487:H1487,L1487)=0,"",IF(NOT(ISNUMBER(A1487)),"날짜를 확인하세요",IF(A1487&gt;TODAY(),"오늘 이후 날짜예요",IF(COUNTIF($A$6:$A$1505,A1487)&gt;1,"같은 날짜가 또 있어요",IF(COUNT(C1487:H1487)&lt;COUNTA(C1487:H1487),"금액에 글자가 있어요",IF(COUNTA(C1487:H1487)=0,"금액이 비었어요",IF(COUNTIF(C1487:H1487,"&lt;0")&gt;0,"금액이 0보다 작아요",IF(AND(L1487&lt;&gt;"",OR(NOT(ISNUMBER(L1487)),L1487&lt;0,L1487&lt;&gt;INT(N(L1487)))),"손님 수를 확인하세요",""))))))))</f>
        <v/>
      </c>
      <c r="P1487">
        <f>IF(I1487="","",WEEKDAY(A1487,2))</f>
        <v/>
      </c>
      <c r="Q1487" s="19">
        <f>IF(I1487="","",A1487-WEEKDAY(A1487,3))</f>
        <v/>
      </c>
    </row>
    <row r="1488">
      <c r="A1488" s="12" t="n"/>
      <c r="B1488" s="13">
        <f>IF(ISNUMBER(A1488),CHOOSE(WEEKDAY(A1488),"일","월","화","수","목","금","토"),"")</f>
        <v/>
      </c>
      <c r="C1488" s="14" t="n"/>
      <c r="D1488" s="14" t="n"/>
      <c r="E1488" s="14" t="n"/>
      <c r="F1488" s="14" t="n"/>
      <c r="G1488" s="14" t="n"/>
      <c r="H1488" s="14" t="n"/>
      <c r="I1488" s="15">
        <f>IF(OR(A1488="",NOT(N1488="")),"",SUM(C1488:H1488))</f>
        <v/>
      </c>
      <c r="J1488" s="16">
        <f>IF(I1488="","",SUM(C1488:E1488))</f>
        <v/>
      </c>
      <c r="K1488" s="16">
        <f>IF(I1488="","",SUM(F1488:H1488))</f>
        <v/>
      </c>
      <c r="L1488" s="14" t="n"/>
      <c r="M1488" s="17" t="n"/>
      <c r="N1488" s="18">
        <f>IF(COUNTA(A1488,C1488:H1488,L1488)=0,"",IF(NOT(ISNUMBER(A1488)),"날짜를 확인하세요",IF(A1488&gt;TODAY(),"오늘 이후 날짜예요",IF(COUNTIF($A$6:$A$1505,A1488)&gt;1,"같은 날짜가 또 있어요",IF(COUNT(C1488:H1488)&lt;COUNTA(C1488:H1488),"금액에 글자가 있어요",IF(COUNTA(C1488:H1488)=0,"금액이 비었어요",IF(COUNTIF(C1488:H1488,"&lt;0")&gt;0,"금액이 0보다 작아요",IF(AND(L1488&lt;&gt;"",OR(NOT(ISNUMBER(L1488)),L1488&lt;0,L1488&lt;&gt;INT(N(L1488)))),"손님 수를 확인하세요",""))))))))</f>
        <v/>
      </c>
      <c r="P1488">
        <f>IF(I1488="","",WEEKDAY(A1488,2))</f>
        <v/>
      </c>
      <c r="Q1488" s="19">
        <f>IF(I1488="","",A1488-WEEKDAY(A1488,3))</f>
        <v/>
      </c>
    </row>
    <row r="1489">
      <c r="A1489" s="12" t="n"/>
      <c r="B1489" s="13">
        <f>IF(ISNUMBER(A1489),CHOOSE(WEEKDAY(A1489),"일","월","화","수","목","금","토"),"")</f>
        <v/>
      </c>
      <c r="C1489" s="14" t="n"/>
      <c r="D1489" s="14" t="n"/>
      <c r="E1489" s="14" t="n"/>
      <c r="F1489" s="14" t="n"/>
      <c r="G1489" s="14" t="n"/>
      <c r="H1489" s="14" t="n"/>
      <c r="I1489" s="15">
        <f>IF(OR(A1489="",NOT(N1489="")),"",SUM(C1489:H1489))</f>
        <v/>
      </c>
      <c r="J1489" s="16">
        <f>IF(I1489="","",SUM(C1489:E1489))</f>
        <v/>
      </c>
      <c r="K1489" s="16">
        <f>IF(I1489="","",SUM(F1489:H1489))</f>
        <v/>
      </c>
      <c r="L1489" s="14" t="n"/>
      <c r="M1489" s="17" t="n"/>
      <c r="N1489" s="18">
        <f>IF(COUNTA(A1489,C1489:H1489,L1489)=0,"",IF(NOT(ISNUMBER(A1489)),"날짜를 확인하세요",IF(A1489&gt;TODAY(),"오늘 이후 날짜예요",IF(COUNTIF($A$6:$A$1505,A1489)&gt;1,"같은 날짜가 또 있어요",IF(COUNT(C1489:H1489)&lt;COUNTA(C1489:H1489),"금액에 글자가 있어요",IF(COUNTA(C1489:H1489)=0,"금액이 비었어요",IF(COUNTIF(C1489:H1489,"&lt;0")&gt;0,"금액이 0보다 작아요",IF(AND(L1489&lt;&gt;"",OR(NOT(ISNUMBER(L1489)),L1489&lt;0,L1489&lt;&gt;INT(N(L1489)))),"손님 수를 확인하세요",""))))))))</f>
        <v/>
      </c>
      <c r="P1489">
        <f>IF(I1489="","",WEEKDAY(A1489,2))</f>
        <v/>
      </c>
      <c r="Q1489" s="19">
        <f>IF(I1489="","",A1489-WEEKDAY(A1489,3))</f>
        <v/>
      </c>
    </row>
    <row r="1490">
      <c r="A1490" s="12" t="n"/>
      <c r="B1490" s="13">
        <f>IF(ISNUMBER(A1490),CHOOSE(WEEKDAY(A1490),"일","월","화","수","목","금","토"),"")</f>
        <v/>
      </c>
      <c r="C1490" s="14" t="n"/>
      <c r="D1490" s="14" t="n"/>
      <c r="E1490" s="14" t="n"/>
      <c r="F1490" s="14" t="n"/>
      <c r="G1490" s="14" t="n"/>
      <c r="H1490" s="14" t="n"/>
      <c r="I1490" s="15">
        <f>IF(OR(A1490="",NOT(N1490="")),"",SUM(C1490:H1490))</f>
        <v/>
      </c>
      <c r="J1490" s="16">
        <f>IF(I1490="","",SUM(C1490:E1490))</f>
        <v/>
      </c>
      <c r="K1490" s="16">
        <f>IF(I1490="","",SUM(F1490:H1490))</f>
        <v/>
      </c>
      <c r="L1490" s="14" t="n"/>
      <c r="M1490" s="17" t="n"/>
      <c r="N1490" s="18">
        <f>IF(COUNTA(A1490,C1490:H1490,L1490)=0,"",IF(NOT(ISNUMBER(A1490)),"날짜를 확인하세요",IF(A1490&gt;TODAY(),"오늘 이후 날짜예요",IF(COUNTIF($A$6:$A$1505,A1490)&gt;1,"같은 날짜가 또 있어요",IF(COUNT(C1490:H1490)&lt;COUNTA(C1490:H1490),"금액에 글자가 있어요",IF(COUNTA(C1490:H1490)=0,"금액이 비었어요",IF(COUNTIF(C1490:H1490,"&lt;0")&gt;0,"금액이 0보다 작아요",IF(AND(L1490&lt;&gt;"",OR(NOT(ISNUMBER(L1490)),L1490&lt;0,L1490&lt;&gt;INT(N(L1490)))),"손님 수를 확인하세요",""))))))))</f>
        <v/>
      </c>
      <c r="P1490">
        <f>IF(I1490="","",WEEKDAY(A1490,2))</f>
        <v/>
      </c>
      <c r="Q1490" s="19">
        <f>IF(I1490="","",A1490-WEEKDAY(A1490,3))</f>
        <v/>
      </c>
    </row>
    <row r="1491">
      <c r="A1491" s="12" t="n"/>
      <c r="B1491" s="13">
        <f>IF(ISNUMBER(A1491),CHOOSE(WEEKDAY(A1491),"일","월","화","수","목","금","토"),"")</f>
        <v/>
      </c>
      <c r="C1491" s="14" t="n"/>
      <c r="D1491" s="14" t="n"/>
      <c r="E1491" s="14" t="n"/>
      <c r="F1491" s="14" t="n"/>
      <c r="G1491" s="14" t="n"/>
      <c r="H1491" s="14" t="n"/>
      <c r="I1491" s="15">
        <f>IF(OR(A1491="",NOT(N1491="")),"",SUM(C1491:H1491))</f>
        <v/>
      </c>
      <c r="J1491" s="16">
        <f>IF(I1491="","",SUM(C1491:E1491))</f>
        <v/>
      </c>
      <c r="K1491" s="16">
        <f>IF(I1491="","",SUM(F1491:H1491))</f>
        <v/>
      </c>
      <c r="L1491" s="14" t="n"/>
      <c r="M1491" s="17" t="n"/>
      <c r="N1491" s="18">
        <f>IF(COUNTA(A1491,C1491:H1491,L1491)=0,"",IF(NOT(ISNUMBER(A1491)),"날짜를 확인하세요",IF(A1491&gt;TODAY(),"오늘 이후 날짜예요",IF(COUNTIF($A$6:$A$1505,A1491)&gt;1,"같은 날짜가 또 있어요",IF(COUNT(C1491:H1491)&lt;COUNTA(C1491:H1491),"금액에 글자가 있어요",IF(COUNTA(C1491:H1491)=0,"금액이 비었어요",IF(COUNTIF(C1491:H1491,"&lt;0")&gt;0,"금액이 0보다 작아요",IF(AND(L1491&lt;&gt;"",OR(NOT(ISNUMBER(L1491)),L1491&lt;0,L1491&lt;&gt;INT(N(L1491)))),"손님 수를 확인하세요",""))))))))</f>
        <v/>
      </c>
      <c r="P1491">
        <f>IF(I1491="","",WEEKDAY(A1491,2))</f>
        <v/>
      </c>
      <c r="Q1491" s="19">
        <f>IF(I1491="","",A1491-WEEKDAY(A1491,3))</f>
        <v/>
      </c>
    </row>
    <row r="1492">
      <c r="A1492" s="12" t="n"/>
      <c r="B1492" s="13">
        <f>IF(ISNUMBER(A1492),CHOOSE(WEEKDAY(A1492),"일","월","화","수","목","금","토"),"")</f>
        <v/>
      </c>
      <c r="C1492" s="14" t="n"/>
      <c r="D1492" s="14" t="n"/>
      <c r="E1492" s="14" t="n"/>
      <c r="F1492" s="14" t="n"/>
      <c r="G1492" s="14" t="n"/>
      <c r="H1492" s="14" t="n"/>
      <c r="I1492" s="15">
        <f>IF(OR(A1492="",NOT(N1492="")),"",SUM(C1492:H1492))</f>
        <v/>
      </c>
      <c r="J1492" s="16">
        <f>IF(I1492="","",SUM(C1492:E1492))</f>
        <v/>
      </c>
      <c r="K1492" s="16">
        <f>IF(I1492="","",SUM(F1492:H1492))</f>
        <v/>
      </c>
      <c r="L1492" s="14" t="n"/>
      <c r="M1492" s="17" t="n"/>
      <c r="N1492" s="18">
        <f>IF(COUNTA(A1492,C1492:H1492,L1492)=0,"",IF(NOT(ISNUMBER(A1492)),"날짜를 확인하세요",IF(A1492&gt;TODAY(),"오늘 이후 날짜예요",IF(COUNTIF($A$6:$A$1505,A1492)&gt;1,"같은 날짜가 또 있어요",IF(COUNT(C1492:H1492)&lt;COUNTA(C1492:H1492),"금액에 글자가 있어요",IF(COUNTA(C1492:H1492)=0,"금액이 비었어요",IF(COUNTIF(C1492:H1492,"&lt;0")&gt;0,"금액이 0보다 작아요",IF(AND(L1492&lt;&gt;"",OR(NOT(ISNUMBER(L1492)),L1492&lt;0,L1492&lt;&gt;INT(N(L1492)))),"손님 수를 확인하세요",""))))))))</f>
        <v/>
      </c>
      <c r="P1492">
        <f>IF(I1492="","",WEEKDAY(A1492,2))</f>
        <v/>
      </c>
      <c r="Q1492" s="19">
        <f>IF(I1492="","",A1492-WEEKDAY(A1492,3))</f>
        <v/>
      </c>
    </row>
    <row r="1493">
      <c r="A1493" s="12" t="n"/>
      <c r="B1493" s="13">
        <f>IF(ISNUMBER(A1493),CHOOSE(WEEKDAY(A1493),"일","월","화","수","목","금","토"),"")</f>
        <v/>
      </c>
      <c r="C1493" s="14" t="n"/>
      <c r="D1493" s="14" t="n"/>
      <c r="E1493" s="14" t="n"/>
      <c r="F1493" s="14" t="n"/>
      <c r="G1493" s="14" t="n"/>
      <c r="H1493" s="14" t="n"/>
      <c r="I1493" s="15">
        <f>IF(OR(A1493="",NOT(N1493="")),"",SUM(C1493:H1493))</f>
        <v/>
      </c>
      <c r="J1493" s="16">
        <f>IF(I1493="","",SUM(C1493:E1493))</f>
        <v/>
      </c>
      <c r="K1493" s="16">
        <f>IF(I1493="","",SUM(F1493:H1493))</f>
        <v/>
      </c>
      <c r="L1493" s="14" t="n"/>
      <c r="M1493" s="17" t="n"/>
      <c r="N1493" s="18">
        <f>IF(COUNTA(A1493,C1493:H1493,L1493)=0,"",IF(NOT(ISNUMBER(A1493)),"날짜를 확인하세요",IF(A1493&gt;TODAY(),"오늘 이후 날짜예요",IF(COUNTIF($A$6:$A$1505,A1493)&gt;1,"같은 날짜가 또 있어요",IF(COUNT(C1493:H1493)&lt;COUNTA(C1493:H1493),"금액에 글자가 있어요",IF(COUNTA(C1493:H1493)=0,"금액이 비었어요",IF(COUNTIF(C1493:H1493,"&lt;0")&gt;0,"금액이 0보다 작아요",IF(AND(L1493&lt;&gt;"",OR(NOT(ISNUMBER(L1493)),L1493&lt;0,L1493&lt;&gt;INT(N(L1493)))),"손님 수를 확인하세요",""))))))))</f>
        <v/>
      </c>
      <c r="P1493">
        <f>IF(I1493="","",WEEKDAY(A1493,2))</f>
        <v/>
      </c>
      <c r="Q1493" s="19">
        <f>IF(I1493="","",A1493-WEEKDAY(A1493,3))</f>
        <v/>
      </c>
    </row>
    <row r="1494">
      <c r="A1494" s="12" t="n"/>
      <c r="B1494" s="13">
        <f>IF(ISNUMBER(A1494),CHOOSE(WEEKDAY(A1494),"일","월","화","수","목","금","토"),"")</f>
        <v/>
      </c>
      <c r="C1494" s="14" t="n"/>
      <c r="D1494" s="14" t="n"/>
      <c r="E1494" s="14" t="n"/>
      <c r="F1494" s="14" t="n"/>
      <c r="G1494" s="14" t="n"/>
      <c r="H1494" s="14" t="n"/>
      <c r="I1494" s="15">
        <f>IF(OR(A1494="",NOT(N1494="")),"",SUM(C1494:H1494))</f>
        <v/>
      </c>
      <c r="J1494" s="16">
        <f>IF(I1494="","",SUM(C1494:E1494))</f>
        <v/>
      </c>
      <c r="K1494" s="16">
        <f>IF(I1494="","",SUM(F1494:H1494))</f>
        <v/>
      </c>
      <c r="L1494" s="14" t="n"/>
      <c r="M1494" s="17" t="n"/>
      <c r="N1494" s="18">
        <f>IF(COUNTA(A1494,C1494:H1494,L1494)=0,"",IF(NOT(ISNUMBER(A1494)),"날짜를 확인하세요",IF(A1494&gt;TODAY(),"오늘 이후 날짜예요",IF(COUNTIF($A$6:$A$1505,A1494)&gt;1,"같은 날짜가 또 있어요",IF(COUNT(C1494:H1494)&lt;COUNTA(C1494:H1494),"금액에 글자가 있어요",IF(COUNTA(C1494:H1494)=0,"금액이 비었어요",IF(COUNTIF(C1494:H1494,"&lt;0")&gt;0,"금액이 0보다 작아요",IF(AND(L1494&lt;&gt;"",OR(NOT(ISNUMBER(L1494)),L1494&lt;0,L1494&lt;&gt;INT(N(L1494)))),"손님 수를 확인하세요",""))))))))</f>
        <v/>
      </c>
      <c r="P1494">
        <f>IF(I1494="","",WEEKDAY(A1494,2))</f>
        <v/>
      </c>
      <c r="Q1494" s="19">
        <f>IF(I1494="","",A1494-WEEKDAY(A1494,3))</f>
        <v/>
      </c>
    </row>
    <row r="1495">
      <c r="A1495" s="12" t="n"/>
      <c r="B1495" s="13">
        <f>IF(ISNUMBER(A1495),CHOOSE(WEEKDAY(A1495),"일","월","화","수","목","금","토"),"")</f>
        <v/>
      </c>
      <c r="C1495" s="14" t="n"/>
      <c r="D1495" s="14" t="n"/>
      <c r="E1495" s="14" t="n"/>
      <c r="F1495" s="14" t="n"/>
      <c r="G1495" s="14" t="n"/>
      <c r="H1495" s="14" t="n"/>
      <c r="I1495" s="15">
        <f>IF(OR(A1495="",NOT(N1495="")),"",SUM(C1495:H1495))</f>
        <v/>
      </c>
      <c r="J1495" s="16">
        <f>IF(I1495="","",SUM(C1495:E1495))</f>
        <v/>
      </c>
      <c r="K1495" s="16">
        <f>IF(I1495="","",SUM(F1495:H1495))</f>
        <v/>
      </c>
      <c r="L1495" s="14" t="n"/>
      <c r="M1495" s="17" t="n"/>
      <c r="N1495" s="18">
        <f>IF(COUNTA(A1495,C1495:H1495,L1495)=0,"",IF(NOT(ISNUMBER(A1495)),"날짜를 확인하세요",IF(A1495&gt;TODAY(),"오늘 이후 날짜예요",IF(COUNTIF($A$6:$A$1505,A1495)&gt;1,"같은 날짜가 또 있어요",IF(COUNT(C1495:H1495)&lt;COUNTA(C1495:H1495),"금액에 글자가 있어요",IF(COUNTA(C1495:H1495)=0,"금액이 비었어요",IF(COUNTIF(C1495:H1495,"&lt;0")&gt;0,"금액이 0보다 작아요",IF(AND(L1495&lt;&gt;"",OR(NOT(ISNUMBER(L1495)),L1495&lt;0,L1495&lt;&gt;INT(N(L1495)))),"손님 수를 확인하세요",""))))))))</f>
        <v/>
      </c>
      <c r="P1495">
        <f>IF(I1495="","",WEEKDAY(A1495,2))</f>
        <v/>
      </c>
      <c r="Q1495" s="19">
        <f>IF(I1495="","",A1495-WEEKDAY(A1495,3))</f>
        <v/>
      </c>
    </row>
    <row r="1496">
      <c r="A1496" s="12" t="n"/>
      <c r="B1496" s="13">
        <f>IF(ISNUMBER(A1496),CHOOSE(WEEKDAY(A1496),"일","월","화","수","목","금","토"),"")</f>
        <v/>
      </c>
      <c r="C1496" s="14" t="n"/>
      <c r="D1496" s="14" t="n"/>
      <c r="E1496" s="14" t="n"/>
      <c r="F1496" s="14" t="n"/>
      <c r="G1496" s="14" t="n"/>
      <c r="H1496" s="14" t="n"/>
      <c r="I1496" s="15">
        <f>IF(OR(A1496="",NOT(N1496="")),"",SUM(C1496:H1496))</f>
        <v/>
      </c>
      <c r="J1496" s="16">
        <f>IF(I1496="","",SUM(C1496:E1496))</f>
        <v/>
      </c>
      <c r="K1496" s="16">
        <f>IF(I1496="","",SUM(F1496:H1496))</f>
        <v/>
      </c>
      <c r="L1496" s="14" t="n"/>
      <c r="M1496" s="17" t="n"/>
      <c r="N1496" s="18">
        <f>IF(COUNTA(A1496,C1496:H1496,L1496)=0,"",IF(NOT(ISNUMBER(A1496)),"날짜를 확인하세요",IF(A1496&gt;TODAY(),"오늘 이후 날짜예요",IF(COUNTIF($A$6:$A$1505,A1496)&gt;1,"같은 날짜가 또 있어요",IF(COUNT(C1496:H1496)&lt;COUNTA(C1496:H1496),"금액에 글자가 있어요",IF(COUNTA(C1496:H1496)=0,"금액이 비었어요",IF(COUNTIF(C1496:H1496,"&lt;0")&gt;0,"금액이 0보다 작아요",IF(AND(L1496&lt;&gt;"",OR(NOT(ISNUMBER(L1496)),L1496&lt;0,L1496&lt;&gt;INT(N(L1496)))),"손님 수를 확인하세요",""))))))))</f>
        <v/>
      </c>
      <c r="P1496">
        <f>IF(I1496="","",WEEKDAY(A1496,2))</f>
        <v/>
      </c>
      <c r="Q1496" s="19">
        <f>IF(I1496="","",A1496-WEEKDAY(A1496,3))</f>
        <v/>
      </c>
    </row>
    <row r="1497">
      <c r="A1497" s="12" t="n"/>
      <c r="B1497" s="13">
        <f>IF(ISNUMBER(A1497),CHOOSE(WEEKDAY(A1497),"일","월","화","수","목","금","토"),"")</f>
        <v/>
      </c>
      <c r="C1497" s="14" t="n"/>
      <c r="D1497" s="14" t="n"/>
      <c r="E1497" s="14" t="n"/>
      <c r="F1497" s="14" t="n"/>
      <c r="G1497" s="14" t="n"/>
      <c r="H1497" s="14" t="n"/>
      <c r="I1497" s="15">
        <f>IF(OR(A1497="",NOT(N1497="")),"",SUM(C1497:H1497))</f>
        <v/>
      </c>
      <c r="J1497" s="16">
        <f>IF(I1497="","",SUM(C1497:E1497))</f>
        <v/>
      </c>
      <c r="K1497" s="16">
        <f>IF(I1497="","",SUM(F1497:H1497))</f>
        <v/>
      </c>
      <c r="L1497" s="14" t="n"/>
      <c r="M1497" s="17" t="n"/>
      <c r="N1497" s="18">
        <f>IF(COUNTA(A1497,C1497:H1497,L1497)=0,"",IF(NOT(ISNUMBER(A1497)),"날짜를 확인하세요",IF(A1497&gt;TODAY(),"오늘 이후 날짜예요",IF(COUNTIF($A$6:$A$1505,A1497)&gt;1,"같은 날짜가 또 있어요",IF(COUNT(C1497:H1497)&lt;COUNTA(C1497:H1497),"금액에 글자가 있어요",IF(COUNTA(C1497:H1497)=0,"금액이 비었어요",IF(COUNTIF(C1497:H1497,"&lt;0")&gt;0,"금액이 0보다 작아요",IF(AND(L1497&lt;&gt;"",OR(NOT(ISNUMBER(L1497)),L1497&lt;0,L1497&lt;&gt;INT(N(L1497)))),"손님 수를 확인하세요",""))))))))</f>
        <v/>
      </c>
      <c r="P1497">
        <f>IF(I1497="","",WEEKDAY(A1497,2))</f>
        <v/>
      </c>
      <c r="Q1497" s="19">
        <f>IF(I1497="","",A1497-WEEKDAY(A1497,3))</f>
        <v/>
      </c>
    </row>
    <row r="1498">
      <c r="A1498" s="12" t="n"/>
      <c r="B1498" s="13">
        <f>IF(ISNUMBER(A1498),CHOOSE(WEEKDAY(A1498),"일","월","화","수","목","금","토"),"")</f>
        <v/>
      </c>
      <c r="C1498" s="14" t="n"/>
      <c r="D1498" s="14" t="n"/>
      <c r="E1498" s="14" t="n"/>
      <c r="F1498" s="14" t="n"/>
      <c r="G1498" s="14" t="n"/>
      <c r="H1498" s="14" t="n"/>
      <c r="I1498" s="15">
        <f>IF(OR(A1498="",NOT(N1498="")),"",SUM(C1498:H1498))</f>
        <v/>
      </c>
      <c r="J1498" s="16">
        <f>IF(I1498="","",SUM(C1498:E1498))</f>
        <v/>
      </c>
      <c r="K1498" s="16">
        <f>IF(I1498="","",SUM(F1498:H1498))</f>
        <v/>
      </c>
      <c r="L1498" s="14" t="n"/>
      <c r="M1498" s="17" t="n"/>
      <c r="N1498" s="18">
        <f>IF(COUNTA(A1498,C1498:H1498,L1498)=0,"",IF(NOT(ISNUMBER(A1498)),"날짜를 확인하세요",IF(A1498&gt;TODAY(),"오늘 이후 날짜예요",IF(COUNTIF($A$6:$A$1505,A1498)&gt;1,"같은 날짜가 또 있어요",IF(COUNT(C1498:H1498)&lt;COUNTA(C1498:H1498),"금액에 글자가 있어요",IF(COUNTA(C1498:H1498)=0,"금액이 비었어요",IF(COUNTIF(C1498:H1498,"&lt;0")&gt;0,"금액이 0보다 작아요",IF(AND(L1498&lt;&gt;"",OR(NOT(ISNUMBER(L1498)),L1498&lt;0,L1498&lt;&gt;INT(N(L1498)))),"손님 수를 확인하세요",""))))))))</f>
        <v/>
      </c>
      <c r="P1498">
        <f>IF(I1498="","",WEEKDAY(A1498,2))</f>
        <v/>
      </c>
      <c r="Q1498" s="19">
        <f>IF(I1498="","",A1498-WEEKDAY(A1498,3))</f>
        <v/>
      </c>
    </row>
    <row r="1499">
      <c r="A1499" s="12" t="n"/>
      <c r="B1499" s="13">
        <f>IF(ISNUMBER(A1499),CHOOSE(WEEKDAY(A1499),"일","월","화","수","목","금","토"),"")</f>
        <v/>
      </c>
      <c r="C1499" s="14" t="n"/>
      <c r="D1499" s="14" t="n"/>
      <c r="E1499" s="14" t="n"/>
      <c r="F1499" s="14" t="n"/>
      <c r="G1499" s="14" t="n"/>
      <c r="H1499" s="14" t="n"/>
      <c r="I1499" s="15">
        <f>IF(OR(A1499="",NOT(N1499="")),"",SUM(C1499:H1499))</f>
        <v/>
      </c>
      <c r="J1499" s="16">
        <f>IF(I1499="","",SUM(C1499:E1499))</f>
        <v/>
      </c>
      <c r="K1499" s="16">
        <f>IF(I1499="","",SUM(F1499:H1499))</f>
        <v/>
      </c>
      <c r="L1499" s="14" t="n"/>
      <c r="M1499" s="17" t="n"/>
      <c r="N1499" s="18">
        <f>IF(COUNTA(A1499,C1499:H1499,L1499)=0,"",IF(NOT(ISNUMBER(A1499)),"날짜를 확인하세요",IF(A1499&gt;TODAY(),"오늘 이후 날짜예요",IF(COUNTIF($A$6:$A$1505,A1499)&gt;1,"같은 날짜가 또 있어요",IF(COUNT(C1499:H1499)&lt;COUNTA(C1499:H1499),"금액에 글자가 있어요",IF(COUNTA(C1499:H1499)=0,"금액이 비었어요",IF(COUNTIF(C1499:H1499,"&lt;0")&gt;0,"금액이 0보다 작아요",IF(AND(L1499&lt;&gt;"",OR(NOT(ISNUMBER(L1499)),L1499&lt;0,L1499&lt;&gt;INT(N(L1499)))),"손님 수를 확인하세요",""))))))))</f>
        <v/>
      </c>
      <c r="P1499">
        <f>IF(I1499="","",WEEKDAY(A1499,2))</f>
        <v/>
      </c>
      <c r="Q1499" s="19">
        <f>IF(I1499="","",A1499-WEEKDAY(A1499,3))</f>
        <v/>
      </c>
    </row>
    <row r="1500">
      <c r="A1500" s="12" t="n"/>
      <c r="B1500" s="13">
        <f>IF(ISNUMBER(A1500),CHOOSE(WEEKDAY(A1500),"일","월","화","수","목","금","토"),"")</f>
        <v/>
      </c>
      <c r="C1500" s="14" t="n"/>
      <c r="D1500" s="14" t="n"/>
      <c r="E1500" s="14" t="n"/>
      <c r="F1500" s="14" t="n"/>
      <c r="G1500" s="14" t="n"/>
      <c r="H1500" s="14" t="n"/>
      <c r="I1500" s="15">
        <f>IF(OR(A1500="",NOT(N1500="")),"",SUM(C1500:H1500))</f>
        <v/>
      </c>
      <c r="J1500" s="16">
        <f>IF(I1500="","",SUM(C1500:E1500))</f>
        <v/>
      </c>
      <c r="K1500" s="16">
        <f>IF(I1500="","",SUM(F1500:H1500))</f>
        <v/>
      </c>
      <c r="L1500" s="14" t="n"/>
      <c r="M1500" s="17" t="n"/>
      <c r="N1500" s="18">
        <f>IF(COUNTA(A1500,C1500:H1500,L1500)=0,"",IF(NOT(ISNUMBER(A1500)),"날짜를 확인하세요",IF(A1500&gt;TODAY(),"오늘 이후 날짜예요",IF(COUNTIF($A$6:$A$1505,A1500)&gt;1,"같은 날짜가 또 있어요",IF(COUNT(C1500:H1500)&lt;COUNTA(C1500:H1500),"금액에 글자가 있어요",IF(COUNTA(C1500:H1500)=0,"금액이 비었어요",IF(COUNTIF(C1500:H1500,"&lt;0")&gt;0,"금액이 0보다 작아요",IF(AND(L1500&lt;&gt;"",OR(NOT(ISNUMBER(L1500)),L1500&lt;0,L1500&lt;&gt;INT(N(L1500)))),"손님 수를 확인하세요",""))))))))</f>
        <v/>
      </c>
      <c r="P1500">
        <f>IF(I1500="","",WEEKDAY(A1500,2))</f>
        <v/>
      </c>
      <c r="Q1500" s="19">
        <f>IF(I1500="","",A1500-WEEKDAY(A1500,3))</f>
        <v/>
      </c>
    </row>
    <row r="1501">
      <c r="A1501" s="12" t="n"/>
      <c r="B1501" s="13">
        <f>IF(ISNUMBER(A1501),CHOOSE(WEEKDAY(A1501),"일","월","화","수","목","금","토"),"")</f>
        <v/>
      </c>
      <c r="C1501" s="14" t="n"/>
      <c r="D1501" s="14" t="n"/>
      <c r="E1501" s="14" t="n"/>
      <c r="F1501" s="14" t="n"/>
      <c r="G1501" s="14" t="n"/>
      <c r="H1501" s="14" t="n"/>
      <c r="I1501" s="15">
        <f>IF(OR(A1501="",NOT(N1501="")),"",SUM(C1501:H1501))</f>
        <v/>
      </c>
      <c r="J1501" s="16">
        <f>IF(I1501="","",SUM(C1501:E1501))</f>
        <v/>
      </c>
      <c r="K1501" s="16">
        <f>IF(I1501="","",SUM(F1501:H1501))</f>
        <v/>
      </c>
      <c r="L1501" s="14" t="n"/>
      <c r="M1501" s="17" t="n"/>
      <c r="N1501" s="18">
        <f>IF(COUNTA(A1501,C1501:H1501,L1501)=0,"",IF(NOT(ISNUMBER(A1501)),"날짜를 확인하세요",IF(A1501&gt;TODAY(),"오늘 이후 날짜예요",IF(COUNTIF($A$6:$A$1505,A1501)&gt;1,"같은 날짜가 또 있어요",IF(COUNT(C1501:H1501)&lt;COUNTA(C1501:H1501),"금액에 글자가 있어요",IF(COUNTA(C1501:H1501)=0,"금액이 비었어요",IF(COUNTIF(C1501:H1501,"&lt;0")&gt;0,"금액이 0보다 작아요",IF(AND(L1501&lt;&gt;"",OR(NOT(ISNUMBER(L1501)),L1501&lt;0,L1501&lt;&gt;INT(N(L1501)))),"손님 수를 확인하세요",""))))))))</f>
        <v/>
      </c>
      <c r="P1501">
        <f>IF(I1501="","",WEEKDAY(A1501,2))</f>
        <v/>
      </c>
      <c r="Q1501" s="19">
        <f>IF(I1501="","",A1501-WEEKDAY(A1501,3))</f>
        <v/>
      </c>
    </row>
    <row r="1502">
      <c r="A1502" s="12" t="n"/>
      <c r="B1502" s="13">
        <f>IF(ISNUMBER(A1502),CHOOSE(WEEKDAY(A1502),"일","월","화","수","목","금","토"),"")</f>
        <v/>
      </c>
      <c r="C1502" s="14" t="n"/>
      <c r="D1502" s="14" t="n"/>
      <c r="E1502" s="14" t="n"/>
      <c r="F1502" s="14" t="n"/>
      <c r="G1502" s="14" t="n"/>
      <c r="H1502" s="14" t="n"/>
      <c r="I1502" s="15">
        <f>IF(OR(A1502="",NOT(N1502="")),"",SUM(C1502:H1502))</f>
        <v/>
      </c>
      <c r="J1502" s="16">
        <f>IF(I1502="","",SUM(C1502:E1502))</f>
        <v/>
      </c>
      <c r="K1502" s="16">
        <f>IF(I1502="","",SUM(F1502:H1502))</f>
        <v/>
      </c>
      <c r="L1502" s="14" t="n"/>
      <c r="M1502" s="17" t="n"/>
      <c r="N1502" s="18">
        <f>IF(COUNTA(A1502,C1502:H1502,L1502)=0,"",IF(NOT(ISNUMBER(A1502)),"날짜를 확인하세요",IF(A1502&gt;TODAY(),"오늘 이후 날짜예요",IF(COUNTIF($A$6:$A$1505,A1502)&gt;1,"같은 날짜가 또 있어요",IF(COUNT(C1502:H1502)&lt;COUNTA(C1502:H1502),"금액에 글자가 있어요",IF(COUNTA(C1502:H1502)=0,"금액이 비었어요",IF(COUNTIF(C1502:H1502,"&lt;0")&gt;0,"금액이 0보다 작아요",IF(AND(L1502&lt;&gt;"",OR(NOT(ISNUMBER(L1502)),L1502&lt;0,L1502&lt;&gt;INT(N(L1502)))),"손님 수를 확인하세요",""))))))))</f>
        <v/>
      </c>
      <c r="P1502">
        <f>IF(I1502="","",WEEKDAY(A1502,2))</f>
        <v/>
      </c>
      <c r="Q1502" s="19">
        <f>IF(I1502="","",A1502-WEEKDAY(A1502,3))</f>
        <v/>
      </c>
    </row>
    <row r="1503">
      <c r="A1503" s="12" t="n"/>
      <c r="B1503" s="13">
        <f>IF(ISNUMBER(A1503),CHOOSE(WEEKDAY(A1503),"일","월","화","수","목","금","토"),"")</f>
        <v/>
      </c>
      <c r="C1503" s="14" t="n"/>
      <c r="D1503" s="14" t="n"/>
      <c r="E1503" s="14" t="n"/>
      <c r="F1503" s="14" t="n"/>
      <c r="G1503" s="14" t="n"/>
      <c r="H1503" s="14" t="n"/>
      <c r="I1503" s="15">
        <f>IF(OR(A1503="",NOT(N1503="")),"",SUM(C1503:H1503))</f>
        <v/>
      </c>
      <c r="J1503" s="16">
        <f>IF(I1503="","",SUM(C1503:E1503))</f>
        <v/>
      </c>
      <c r="K1503" s="16">
        <f>IF(I1503="","",SUM(F1503:H1503))</f>
        <v/>
      </c>
      <c r="L1503" s="14" t="n"/>
      <c r="M1503" s="17" t="n"/>
      <c r="N1503" s="18">
        <f>IF(COUNTA(A1503,C1503:H1503,L1503)=0,"",IF(NOT(ISNUMBER(A1503)),"날짜를 확인하세요",IF(A1503&gt;TODAY(),"오늘 이후 날짜예요",IF(COUNTIF($A$6:$A$1505,A1503)&gt;1,"같은 날짜가 또 있어요",IF(COUNT(C1503:H1503)&lt;COUNTA(C1503:H1503),"금액에 글자가 있어요",IF(COUNTA(C1503:H1503)=0,"금액이 비었어요",IF(COUNTIF(C1503:H1503,"&lt;0")&gt;0,"금액이 0보다 작아요",IF(AND(L1503&lt;&gt;"",OR(NOT(ISNUMBER(L1503)),L1503&lt;0,L1503&lt;&gt;INT(N(L1503)))),"손님 수를 확인하세요",""))))))))</f>
        <v/>
      </c>
      <c r="P1503">
        <f>IF(I1503="","",WEEKDAY(A1503,2))</f>
        <v/>
      </c>
      <c r="Q1503" s="19">
        <f>IF(I1503="","",A1503-WEEKDAY(A1503,3))</f>
        <v/>
      </c>
    </row>
    <row r="1504">
      <c r="A1504" s="12" t="n"/>
      <c r="B1504" s="13">
        <f>IF(ISNUMBER(A1504),CHOOSE(WEEKDAY(A1504),"일","월","화","수","목","금","토"),"")</f>
        <v/>
      </c>
      <c r="C1504" s="14" t="n"/>
      <c r="D1504" s="14" t="n"/>
      <c r="E1504" s="14" t="n"/>
      <c r="F1504" s="14" t="n"/>
      <c r="G1504" s="14" t="n"/>
      <c r="H1504" s="14" t="n"/>
      <c r="I1504" s="15">
        <f>IF(OR(A1504="",NOT(N1504="")),"",SUM(C1504:H1504))</f>
        <v/>
      </c>
      <c r="J1504" s="16">
        <f>IF(I1504="","",SUM(C1504:E1504))</f>
        <v/>
      </c>
      <c r="K1504" s="16">
        <f>IF(I1504="","",SUM(F1504:H1504))</f>
        <v/>
      </c>
      <c r="L1504" s="14" t="n"/>
      <c r="M1504" s="17" t="n"/>
      <c r="N1504" s="18">
        <f>IF(COUNTA(A1504,C1504:H1504,L1504)=0,"",IF(NOT(ISNUMBER(A1504)),"날짜를 확인하세요",IF(A1504&gt;TODAY(),"오늘 이후 날짜예요",IF(COUNTIF($A$6:$A$1505,A1504)&gt;1,"같은 날짜가 또 있어요",IF(COUNT(C1504:H1504)&lt;COUNTA(C1504:H1504),"금액에 글자가 있어요",IF(COUNTA(C1504:H1504)=0,"금액이 비었어요",IF(COUNTIF(C1504:H1504,"&lt;0")&gt;0,"금액이 0보다 작아요",IF(AND(L1504&lt;&gt;"",OR(NOT(ISNUMBER(L1504)),L1504&lt;0,L1504&lt;&gt;INT(N(L1504)))),"손님 수를 확인하세요",""))))))))</f>
        <v/>
      </c>
      <c r="P1504">
        <f>IF(I1504="","",WEEKDAY(A1504,2))</f>
        <v/>
      </c>
      <c r="Q1504" s="19">
        <f>IF(I1504="","",A1504-WEEKDAY(A1504,3))</f>
        <v/>
      </c>
    </row>
    <row r="1505">
      <c r="A1505" s="12" t="n"/>
      <c r="B1505" s="13">
        <f>IF(ISNUMBER(A1505),CHOOSE(WEEKDAY(A1505),"일","월","화","수","목","금","토"),"")</f>
        <v/>
      </c>
      <c r="C1505" s="14" t="n"/>
      <c r="D1505" s="14" t="n"/>
      <c r="E1505" s="14" t="n"/>
      <c r="F1505" s="14" t="n"/>
      <c r="G1505" s="14" t="n"/>
      <c r="H1505" s="14" t="n"/>
      <c r="I1505" s="15">
        <f>IF(OR(A1505="",NOT(N1505="")),"",SUM(C1505:H1505))</f>
        <v/>
      </c>
      <c r="J1505" s="16">
        <f>IF(I1505="","",SUM(C1505:E1505))</f>
        <v/>
      </c>
      <c r="K1505" s="16">
        <f>IF(I1505="","",SUM(F1505:H1505))</f>
        <v/>
      </c>
      <c r="L1505" s="14" t="n"/>
      <c r="M1505" s="17" t="n"/>
      <c r="N1505" s="18">
        <f>IF(COUNTA(A1505,C1505:H1505,L1505)=0,"",IF(NOT(ISNUMBER(A1505)),"날짜를 확인하세요",IF(A1505&gt;TODAY(),"오늘 이후 날짜예요",IF(COUNTIF($A$6:$A$1505,A1505)&gt;1,"같은 날짜가 또 있어요",IF(COUNT(C1505:H1505)&lt;COUNTA(C1505:H1505),"금액에 글자가 있어요",IF(COUNTA(C1505:H1505)=0,"금액이 비었어요",IF(COUNTIF(C1505:H1505,"&lt;0")&gt;0,"금액이 0보다 작아요",IF(AND(L1505&lt;&gt;"",OR(NOT(ISNUMBER(L1505)),L1505&lt;0,L1505&lt;&gt;INT(N(L1505)))),"손님 수를 확인하세요",""))))))))</f>
        <v/>
      </c>
      <c r="P1505">
        <f>IF(I1505="","",WEEKDAY(A1505,2))</f>
        <v/>
      </c>
      <c r="Q1505" s="19">
        <f>IF(I1505="","",A1505-WEEKDAY(A1505,3))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5:N1505"/>
  <conditionalFormatting sqref="A6:M1505">
    <cfRule type="expression" priority="1" dxfId="0">
      <formula>$N6&lt;&gt;""</formula>
    </cfRule>
    <cfRule type="expression" priority="2" dxfId="1">
      <formula>AND($N6="",$B6="토")</formula>
    </cfRule>
  </conditionalFormatting>
  <dataValidations count="3">
    <dataValidation sqref="A6:A1505" showDropDown="0" showInputMessage="1" showErrorMessage="1" allowBlank="0" errorTitle="날짜 확인" error="오늘까지의 날짜를 2026-10-06 처럼 적어 주세요." promptTitle="날짜" prompt="2026-10-06 처럼" type="date" operator="between">
      <formula1>DATE(2020,1,1)</formula1>
      <formula2>TODAY()</formula2>
    </dataValidation>
    <dataValidation sqref="C6:H1505" showDropDown="0" showInputMessage="0" showErrorMessage="1" allowBlank="0" errorTitle="금액 확인" error="원 단위 숫자만 적어 주세요. 쉼표·'원'은 빼고요. 예: 125000" type="whole" operator="between">
      <formula1>0</formula1>
      <formula2>100000000</formula2>
    </dataValidation>
    <dataValidation sqref="L6:L1505" showDropDown="0" showInputMessage="0" showErrorMessage="1" allowBlank="0" errorTitle="손님 수" error="0 이상 정수로 적어 주세요. 모르면 비워 두세요." type="whole" operator="between">
      <formula1>0</formula1>
      <formula2>5000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0" tabSelected="0" workbookViewId="0">
      <selection activeCell="A1" sqref="A1"/>
    </sheetView>
  </sheetViews>
  <sheetFormatPr baseColWidth="8" defaultRowHeight="15"/>
  <cols>
    <col width="18" customWidth="1" min="1" max="1"/>
    <col width="13" customWidth="1" min="2" max="2"/>
    <col width="14" customWidth="1" min="3" max="3"/>
    <col width="14" customWidth="1" min="4" max="4"/>
    <col width="15" customWidth="1" min="5" max="5"/>
    <col width="13" customWidth="1" min="6" max="6"/>
    <col width="12" customWidth="1" min="7" max="7"/>
    <col width="10" customWidth="1" min="8" max="8"/>
  </cols>
  <sheetData>
    <row r="1" ht="30" customHeight="1">
      <c r="A1" s="1" t="inlineStr">
        <is>
          <t>주별 합계 (최근 12주)</t>
        </is>
      </c>
      <c r="I1" s="2" t="inlineStr">
        <is>
          <t>견본</t>
        </is>
      </c>
    </row>
    <row r="2">
      <c r="A2" s="3" t="inlineStr">
        <is>
          <t>기준일이 들어 있는 주부터 12주 거꾸로. 주는 월요일~일요일입니다.</t>
        </is>
      </c>
    </row>
    <row r="3" ht="28" customHeight="1">
      <c r="A3" s="7" t="inlineStr">
        <is>
          <t>기준일</t>
        </is>
      </c>
      <c r="B3" s="20" t="n">
        <v>46295</v>
      </c>
      <c r="C3" s="3">
        <f>IF(ISNUMBER(B3),"오늘 기준으로 보려면 기준일을 지우세요.","기준일이 비어 있어 오늘 기준으로 계산합니다.")</f>
        <v/>
      </c>
    </row>
    <row r="5" ht="26" customHeight="1">
      <c r="A5" s="11" t="inlineStr">
        <is>
          <t>주 (월~일)</t>
        </is>
      </c>
      <c r="B5" s="11" t="inlineStr">
        <is>
          <t>영업일</t>
        </is>
      </c>
      <c r="C5" s="11" t="inlineStr">
        <is>
          <t>매장</t>
        </is>
      </c>
      <c r="D5" s="11" t="inlineStr">
        <is>
          <t>배달</t>
        </is>
      </c>
      <c r="E5" s="11" t="inlineStr">
        <is>
          <t>총매출</t>
        </is>
      </c>
      <c r="F5" s="11" t="inlineStr">
        <is>
          <t>하루 평균</t>
        </is>
      </c>
      <c r="G5" s="11" t="inlineStr">
        <is>
          <t>지난주 대비</t>
        </is>
      </c>
      <c r="H5" s="11" t="inlineStr">
        <is>
          <t>배달 비중</t>
        </is>
      </c>
    </row>
    <row r="6">
      <c r="A6" s="21">
        <f>TEXT((주_기준-WEEKDAY(주_기준,3)-7*0),"m/d")&amp;" ~ "&amp;TEXT((주_기준-WEEKDAY(주_기준,3)-7*0)+6,"m/d")</f>
        <v/>
      </c>
      <c r="B6" s="22">
        <f>COUNTIFS(주시작,(주_기준-WEEKDAY(주_기준,3)-7*0))</f>
        <v/>
      </c>
      <c r="C6" s="23">
        <f>SUMIFS(매장,주시작,(주_기준-WEEKDAY(주_기준,3)-7*0))</f>
        <v/>
      </c>
      <c r="D6" s="23">
        <f>SUMIFS(배달,주시작,(주_기준-WEEKDAY(주_기준,3)-7*0))</f>
        <v/>
      </c>
      <c r="E6" s="24">
        <f>C6+D6</f>
        <v/>
      </c>
      <c r="F6" s="23">
        <f>IF(B6=0,0,E6/B6)</f>
        <v/>
      </c>
      <c r="G6" s="25">
        <f>IF(OR(E7=0,E6=0),"",E6/E7-1)</f>
        <v/>
      </c>
      <c r="H6" s="26">
        <f>IF(E6=0,"",D6/E6)</f>
        <v/>
      </c>
    </row>
    <row r="7">
      <c r="A7" s="27">
        <f>TEXT((주_기준-WEEKDAY(주_기준,3)-7*1),"m/d")&amp;" ~ "&amp;TEXT((주_기준-WEEKDAY(주_기준,3)-7*1)+6,"m/d")</f>
        <v/>
      </c>
      <c r="B7" s="28">
        <f>COUNTIFS(주시작,(주_기준-WEEKDAY(주_기준,3)-7*1))</f>
        <v/>
      </c>
      <c r="C7" s="29">
        <f>SUMIFS(매장,주시작,(주_기준-WEEKDAY(주_기준,3)-7*1))</f>
        <v/>
      </c>
      <c r="D7" s="29">
        <f>SUMIFS(배달,주시작,(주_기준-WEEKDAY(주_기준,3)-7*1))</f>
        <v/>
      </c>
      <c r="E7" s="30">
        <f>C7+D7</f>
        <v/>
      </c>
      <c r="F7" s="29">
        <f>IF(B7=0,0,E7/B7)</f>
        <v/>
      </c>
      <c r="G7" s="31">
        <f>IF(OR(E8=0,E7=0),"",E7/E8-1)</f>
        <v/>
      </c>
      <c r="H7" s="32">
        <f>IF(E7=0,"",D7/E7)</f>
        <v/>
      </c>
    </row>
    <row r="8">
      <c r="A8" s="27">
        <f>TEXT((주_기준-WEEKDAY(주_기준,3)-7*2),"m/d")&amp;" ~ "&amp;TEXT((주_기준-WEEKDAY(주_기준,3)-7*2)+6,"m/d")</f>
        <v/>
      </c>
      <c r="B8" s="28">
        <f>COUNTIFS(주시작,(주_기준-WEEKDAY(주_기준,3)-7*2))</f>
        <v/>
      </c>
      <c r="C8" s="29">
        <f>SUMIFS(매장,주시작,(주_기준-WEEKDAY(주_기준,3)-7*2))</f>
        <v/>
      </c>
      <c r="D8" s="29">
        <f>SUMIFS(배달,주시작,(주_기준-WEEKDAY(주_기준,3)-7*2))</f>
        <v/>
      </c>
      <c r="E8" s="30">
        <f>C8+D8</f>
        <v/>
      </c>
      <c r="F8" s="29">
        <f>IF(B8=0,0,E8/B8)</f>
        <v/>
      </c>
      <c r="G8" s="31">
        <f>IF(OR(E9=0,E8=0),"",E8/E9-1)</f>
        <v/>
      </c>
      <c r="H8" s="32">
        <f>IF(E8=0,"",D8/E8)</f>
        <v/>
      </c>
    </row>
    <row r="9">
      <c r="A9" s="27">
        <f>TEXT((주_기준-WEEKDAY(주_기준,3)-7*3),"m/d")&amp;" ~ "&amp;TEXT((주_기준-WEEKDAY(주_기준,3)-7*3)+6,"m/d")</f>
        <v/>
      </c>
      <c r="B9" s="28">
        <f>COUNTIFS(주시작,(주_기준-WEEKDAY(주_기준,3)-7*3))</f>
        <v/>
      </c>
      <c r="C9" s="29">
        <f>SUMIFS(매장,주시작,(주_기준-WEEKDAY(주_기준,3)-7*3))</f>
        <v/>
      </c>
      <c r="D9" s="29">
        <f>SUMIFS(배달,주시작,(주_기준-WEEKDAY(주_기준,3)-7*3))</f>
        <v/>
      </c>
      <c r="E9" s="30">
        <f>C9+D9</f>
        <v/>
      </c>
      <c r="F9" s="29">
        <f>IF(B9=0,0,E9/B9)</f>
        <v/>
      </c>
      <c r="G9" s="31">
        <f>IF(OR(E10=0,E9=0),"",E9/E10-1)</f>
        <v/>
      </c>
      <c r="H9" s="32">
        <f>IF(E9=0,"",D9/E9)</f>
        <v/>
      </c>
    </row>
    <row r="10">
      <c r="A10" s="27">
        <f>TEXT((주_기준-WEEKDAY(주_기준,3)-7*4),"m/d")&amp;" ~ "&amp;TEXT((주_기준-WEEKDAY(주_기준,3)-7*4)+6,"m/d")</f>
        <v/>
      </c>
      <c r="B10" s="28">
        <f>COUNTIFS(주시작,(주_기준-WEEKDAY(주_기준,3)-7*4))</f>
        <v/>
      </c>
      <c r="C10" s="29">
        <f>SUMIFS(매장,주시작,(주_기준-WEEKDAY(주_기준,3)-7*4))</f>
        <v/>
      </c>
      <c r="D10" s="29">
        <f>SUMIFS(배달,주시작,(주_기준-WEEKDAY(주_기준,3)-7*4))</f>
        <v/>
      </c>
      <c r="E10" s="30">
        <f>C10+D10</f>
        <v/>
      </c>
      <c r="F10" s="29">
        <f>IF(B10=0,0,E10/B10)</f>
        <v/>
      </c>
      <c r="G10" s="31">
        <f>IF(OR(E11=0,E10=0),"",E10/E11-1)</f>
        <v/>
      </c>
      <c r="H10" s="32">
        <f>IF(E10=0,"",D10/E10)</f>
        <v/>
      </c>
    </row>
    <row r="11">
      <c r="A11" s="27">
        <f>TEXT((주_기준-WEEKDAY(주_기준,3)-7*5),"m/d")&amp;" ~ "&amp;TEXT((주_기준-WEEKDAY(주_기준,3)-7*5)+6,"m/d")</f>
        <v/>
      </c>
      <c r="B11" s="28">
        <f>COUNTIFS(주시작,(주_기준-WEEKDAY(주_기준,3)-7*5))</f>
        <v/>
      </c>
      <c r="C11" s="29">
        <f>SUMIFS(매장,주시작,(주_기준-WEEKDAY(주_기준,3)-7*5))</f>
        <v/>
      </c>
      <c r="D11" s="29">
        <f>SUMIFS(배달,주시작,(주_기준-WEEKDAY(주_기준,3)-7*5))</f>
        <v/>
      </c>
      <c r="E11" s="30">
        <f>C11+D11</f>
        <v/>
      </c>
      <c r="F11" s="29">
        <f>IF(B11=0,0,E11/B11)</f>
        <v/>
      </c>
      <c r="G11" s="31">
        <f>IF(OR(E12=0,E11=0),"",E11/E12-1)</f>
        <v/>
      </c>
      <c r="H11" s="32">
        <f>IF(E11=0,"",D11/E11)</f>
        <v/>
      </c>
    </row>
    <row r="12">
      <c r="A12" s="27">
        <f>TEXT((주_기준-WEEKDAY(주_기준,3)-7*6),"m/d")&amp;" ~ "&amp;TEXT((주_기준-WEEKDAY(주_기준,3)-7*6)+6,"m/d")</f>
        <v/>
      </c>
      <c r="B12" s="28">
        <f>COUNTIFS(주시작,(주_기준-WEEKDAY(주_기준,3)-7*6))</f>
        <v/>
      </c>
      <c r="C12" s="29">
        <f>SUMIFS(매장,주시작,(주_기준-WEEKDAY(주_기준,3)-7*6))</f>
        <v/>
      </c>
      <c r="D12" s="29">
        <f>SUMIFS(배달,주시작,(주_기준-WEEKDAY(주_기준,3)-7*6))</f>
        <v/>
      </c>
      <c r="E12" s="30">
        <f>C12+D12</f>
        <v/>
      </c>
      <c r="F12" s="29">
        <f>IF(B12=0,0,E12/B12)</f>
        <v/>
      </c>
      <c r="G12" s="31">
        <f>IF(OR(E13=0,E12=0),"",E12/E13-1)</f>
        <v/>
      </c>
      <c r="H12" s="32">
        <f>IF(E12=0,"",D12/E12)</f>
        <v/>
      </c>
    </row>
    <row r="13">
      <c r="A13" s="27">
        <f>TEXT((주_기준-WEEKDAY(주_기준,3)-7*7),"m/d")&amp;" ~ "&amp;TEXT((주_기준-WEEKDAY(주_기준,3)-7*7)+6,"m/d")</f>
        <v/>
      </c>
      <c r="B13" s="28">
        <f>COUNTIFS(주시작,(주_기준-WEEKDAY(주_기준,3)-7*7))</f>
        <v/>
      </c>
      <c r="C13" s="29">
        <f>SUMIFS(매장,주시작,(주_기준-WEEKDAY(주_기준,3)-7*7))</f>
        <v/>
      </c>
      <c r="D13" s="29">
        <f>SUMIFS(배달,주시작,(주_기준-WEEKDAY(주_기준,3)-7*7))</f>
        <v/>
      </c>
      <c r="E13" s="30">
        <f>C13+D13</f>
        <v/>
      </c>
      <c r="F13" s="29">
        <f>IF(B13=0,0,E13/B13)</f>
        <v/>
      </c>
      <c r="G13" s="31">
        <f>IF(OR(E14=0,E13=0),"",E13/E14-1)</f>
        <v/>
      </c>
      <c r="H13" s="32">
        <f>IF(E13=0,"",D13/E13)</f>
        <v/>
      </c>
    </row>
    <row r="14">
      <c r="A14" s="27">
        <f>TEXT((주_기준-WEEKDAY(주_기준,3)-7*8),"m/d")&amp;" ~ "&amp;TEXT((주_기준-WEEKDAY(주_기준,3)-7*8)+6,"m/d")</f>
        <v/>
      </c>
      <c r="B14" s="28">
        <f>COUNTIFS(주시작,(주_기준-WEEKDAY(주_기준,3)-7*8))</f>
        <v/>
      </c>
      <c r="C14" s="29">
        <f>SUMIFS(매장,주시작,(주_기준-WEEKDAY(주_기준,3)-7*8))</f>
        <v/>
      </c>
      <c r="D14" s="29">
        <f>SUMIFS(배달,주시작,(주_기준-WEEKDAY(주_기준,3)-7*8))</f>
        <v/>
      </c>
      <c r="E14" s="30">
        <f>C14+D14</f>
        <v/>
      </c>
      <c r="F14" s="29">
        <f>IF(B14=0,0,E14/B14)</f>
        <v/>
      </c>
      <c r="G14" s="31">
        <f>IF(OR(E15=0,E14=0),"",E14/E15-1)</f>
        <v/>
      </c>
      <c r="H14" s="32">
        <f>IF(E14=0,"",D14/E14)</f>
        <v/>
      </c>
    </row>
    <row r="15">
      <c r="A15" s="27">
        <f>TEXT((주_기준-WEEKDAY(주_기준,3)-7*9),"m/d")&amp;" ~ "&amp;TEXT((주_기준-WEEKDAY(주_기준,3)-7*9)+6,"m/d")</f>
        <v/>
      </c>
      <c r="B15" s="28">
        <f>COUNTIFS(주시작,(주_기준-WEEKDAY(주_기준,3)-7*9))</f>
        <v/>
      </c>
      <c r="C15" s="29">
        <f>SUMIFS(매장,주시작,(주_기준-WEEKDAY(주_기준,3)-7*9))</f>
        <v/>
      </c>
      <c r="D15" s="29">
        <f>SUMIFS(배달,주시작,(주_기준-WEEKDAY(주_기준,3)-7*9))</f>
        <v/>
      </c>
      <c r="E15" s="30">
        <f>C15+D15</f>
        <v/>
      </c>
      <c r="F15" s="29">
        <f>IF(B15=0,0,E15/B15)</f>
        <v/>
      </c>
      <c r="G15" s="31">
        <f>IF(OR(E16=0,E15=0),"",E15/E16-1)</f>
        <v/>
      </c>
      <c r="H15" s="32">
        <f>IF(E15=0,"",D15/E15)</f>
        <v/>
      </c>
    </row>
    <row r="16">
      <c r="A16" s="27">
        <f>TEXT((주_기준-WEEKDAY(주_기준,3)-7*10),"m/d")&amp;" ~ "&amp;TEXT((주_기준-WEEKDAY(주_기준,3)-7*10)+6,"m/d")</f>
        <v/>
      </c>
      <c r="B16" s="28">
        <f>COUNTIFS(주시작,(주_기준-WEEKDAY(주_기준,3)-7*10))</f>
        <v/>
      </c>
      <c r="C16" s="29">
        <f>SUMIFS(매장,주시작,(주_기준-WEEKDAY(주_기준,3)-7*10))</f>
        <v/>
      </c>
      <c r="D16" s="29">
        <f>SUMIFS(배달,주시작,(주_기준-WEEKDAY(주_기준,3)-7*10))</f>
        <v/>
      </c>
      <c r="E16" s="30">
        <f>C16+D16</f>
        <v/>
      </c>
      <c r="F16" s="29">
        <f>IF(B16=0,0,E16/B16)</f>
        <v/>
      </c>
      <c r="G16" s="31">
        <f>IF(OR(E17=0,E16=0),"",E16/E17-1)</f>
        <v/>
      </c>
      <c r="H16" s="32">
        <f>IF(E16=0,"",D16/E16)</f>
        <v/>
      </c>
    </row>
    <row r="17">
      <c r="A17" s="27">
        <f>TEXT((주_기준-WEEKDAY(주_기준,3)-7*11),"m/d")&amp;" ~ "&amp;TEXT((주_기준-WEEKDAY(주_기준,3)-7*11)+6,"m/d")</f>
        <v/>
      </c>
      <c r="B17" s="28">
        <f>COUNTIFS(주시작,(주_기준-WEEKDAY(주_기준,3)-7*11))</f>
        <v/>
      </c>
      <c r="C17" s="29">
        <f>SUMIFS(매장,주시작,(주_기준-WEEKDAY(주_기준,3)-7*11))</f>
        <v/>
      </c>
      <c r="D17" s="29">
        <f>SUMIFS(배달,주시작,(주_기준-WEEKDAY(주_기준,3)-7*11))</f>
        <v/>
      </c>
      <c r="E17" s="30">
        <f>C17+D17</f>
        <v/>
      </c>
      <c r="F17" s="29">
        <f>IF(B17=0,0,E17/B17)</f>
        <v/>
      </c>
      <c r="G17" s="31">
        <f>""</f>
        <v/>
      </c>
      <c r="H17" s="32">
        <f>IF(E17=0,"",D17/E17)</f>
        <v/>
      </c>
    </row>
    <row r="19">
      <c r="A19" s="3" t="inlineStr">
        <is>
          <t>맨 위 줄이 기준일이 있는 주입니다. 휴무가 낀 주는 영업일이 적어 합계가 낮게 나옵니다 — 하루 평균으로 비교하세요.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B3" showDropDown="0" showInputMessage="0" showErrorMessage="1" allowBlank="0" errorTitle="기준일" error="날짜로 적어 주세요. 예: 2026-09-30" type="date" operator="between">
      <formula1>DATE(2020,1,1)</formula1>
      <formula2>DATE(2100,12,31)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9"/>
  <sheetViews>
    <sheetView showGridLines="0" tabSelected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16" customWidth="1" min="3" max="3"/>
    <col width="15" customWidth="1" min="4" max="4"/>
    <col width="16" customWidth="1" min="5" max="5"/>
    <col width="13" customWidth="1" min="6" max="6"/>
    <col width="16" customWidth="1" min="7" max="7"/>
    <col width="10" customWidth="1" min="8" max="8"/>
    <col width="10" customWidth="1" min="9" max="9"/>
    <col width="14" customWidth="1" min="10" max="10"/>
    <col width="16" customWidth="1" min="11" max="11"/>
  </cols>
  <sheetData>
    <row r="1" ht="30" customHeight="1">
      <c r="A1" s="1" t="inlineStr">
        <is>
          <t>월별 합계</t>
        </is>
      </c>
      <c r="L1" s="2" t="inlineStr">
        <is>
          <t>견본</t>
        </is>
      </c>
    </row>
    <row r="2">
      <c r="A2" s="3" t="inlineStr">
        <is>
          <t>연도만 바꾸면 그해 12달이 다시 계산됩니다. 빨간 줄(확인 필요)은 빠져 있습니다.</t>
        </is>
      </c>
    </row>
    <row r="3" ht="30" customHeight="1">
      <c r="A3" s="7" t="inlineStr">
        <is>
          <t>연도</t>
        </is>
      </c>
      <c r="B3" s="33" t="n">
        <v>2026</v>
      </c>
      <c r="C3" s="34">
        <f>IF(OR(NOT(ISNUMBER(B3)),B3&lt;2000,B3&gt;2100),"연도를 2026 처럼 숫자로 적어 주세요. 지금은 올해로 계산합니다.","")</f>
        <v/>
      </c>
    </row>
    <row r="5" ht="26" customHeight="1">
      <c r="A5" s="11" t="inlineStr">
        <is>
          <t>월</t>
        </is>
      </c>
      <c r="B5" s="11" t="inlineStr">
        <is>
          <t>영업일</t>
        </is>
      </c>
      <c r="C5" s="11" t="inlineStr">
        <is>
          <t>매장</t>
        </is>
      </c>
      <c r="D5" s="11" t="inlineStr">
        <is>
          <t>배달</t>
        </is>
      </c>
      <c r="E5" s="11" t="inlineStr">
        <is>
          <t>총매출</t>
        </is>
      </c>
      <c r="F5" s="11" t="inlineStr">
        <is>
          <t>하루 평균</t>
        </is>
      </c>
      <c r="G5" s="11" t="inlineStr">
        <is>
          <t>작년 같은 달</t>
        </is>
      </c>
      <c r="H5" s="11" t="inlineStr">
        <is>
          <t>작년 대비</t>
        </is>
      </c>
      <c r="I5" s="11" t="inlineStr">
        <is>
          <t>배달 비중</t>
        </is>
      </c>
      <c r="J5" s="11" t="inlineStr">
        <is>
          <t>수수료(추정)</t>
        </is>
      </c>
      <c r="K5" s="11" t="inlineStr">
        <is>
          <t>수수료 뺀 매출</t>
        </is>
      </c>
    </row>
    <row r="6">
      <c r="A6" s="35" t="inlineStr">
        <is>
          <t>1월</t>
        </is>
      </c>
      <c r="B6" s="28">
        <f>COUNTIFS(날짜,"&gt;="&amp;DATE(월_연도,1,1),날짜,"&lt;="&amp;DATE(월_연도,1+1,0),확인,"")</f>
        <v/>
      </c>
      <c r="C6" s="29">
        <f>SUMIFS(매장,날짜,"&gt;="&amp;DATE(월_연도,1,1),날짜,"&lt;="&amp;DATE(월_연도,1+1,0))</f>
        <v/>
      </c>
      <c r="D6" s="29">
        <f>SUMIFS(배달,날짜,"&gt;="&amp;DATE(월_연도,1,1),날짜,"&lt;="&amp;DATE(월_연도,1+1,0))</f>
        <v/>
      </c>
      <c r="E6" s="30">
        <f>C6+D6</f>
        <v/>
      </c>
      <c r="F6" s="29">
        <f>IF(B6=0,0,E6/B6)</f>
        <v/>
      </c>
      <c r="G6" s="29">
        <f>SUMIFS(하루합계,날짜,"&gt;="&amp;DATE(월_연도-1,1,1),날짜,"&lt;="&amp;DATE(월_연도-1,1+1,0))</f>
        <v/>
      </c>
      <c r="H6" s="31">
        <f>IF(OR(G6=0,E6=0),"",E6/G6-1)</f>
        <v/>
      </c>
      <c r="I6" s="32">
        <f>IF(E6=0,"",D6/E6)</f>
        <v/>
      </c>
      <c r="J6" s="29">
        <f>IF(COUNT(비율_배민,비율_쿠팡이츠,비율_요기요)=0,"",ROUND(SUMIFS(ch_배민,날짜,"&gt;="&amp;DATE(월_연도,1,1),날짜,"&lt;="&amp;DATE(월_연도,1+1,0),확인,"")*N(비율_배민)+SUMIFS(ch_쿠팡이츠,날짜,"&gt;="&amp;DATE(월_연도,1,1),날짜,"&lt;="&amp;DATE(월_연도,1+1,0),확인,"")*N(비율_쿠팡이츠)+SUMIFS(ch_요기요,날짜,"&gt;="&amp;DATE(월_연도,1,1),날짜,"&lt;="&amp;DATE(월_연도,1+1,0),확인,"")*N(비율_요기요),0))</f>
        <v/>
      </c>
      <c r="K6" s="29">
        <f>IF(OR(J6="",E6=0),"",E6-J6)</f>
        <v/>
      </c>
    </row>
    <row r="7">
      <c r="A7" s="35" t="inlineStr">
        <is>
          <t>2월</t>
        </is>
      </c>
      <c r="B7" s="28">
        <f>COUNTIFS(날짜,"&gt;="&amp;DATE(월_연도,2,1),날짜,"&lt;="&amp;DATE(월_연도,2+1,0),확인,"")</f>
        <v/>
      </c>
      <c r="C7" s="29">
        <f>SUMIFS(매장,날짜,"&gt;="&amp;DATE(월_연도,2,1),날짜,"&lt;="&amp;DATE(월_연도,2+1,0))</f>
        <v/>
      </c>
      <c r="D7" s="29">
        <f>SUMIFS(배달,날짜,"&gt;="&amp;DATE(월_연도,2,1),날짜,"&lt;="&amp;DATE(월_연도,2+1,0))</f>
        <v/>
      </c>
      <c r="E7" s="30">
        <f>C7+D7</f>
        <v/>
      </c>
      <c r="F7" s="29">
        <f>IF(B7=0,0,E7/B7)</f>
        <v/>
      </c>
      <c r="G7" s="29">
        <f>SUMIFS(하루합계,날짜,"&gt;="&amp;DATE(월_연도-1,2,1),날짜,"&lt;="&amp;DATE(월_연도-1,2+1,0))</f>
        <v/>
      </c>
      <c r="H7" s="31">
        <f>IF(OR(G7=0,E7=0),"",E7/G7-1)</f>
        <v/>
      </c>
      <c r="I7" s="32">
        <f>IF(E7=0,"",D7/E7)</f>
        <v/>
      </c>
      <c r="J7" s="29">
        <f>IF(COUNT(비율_배민,비율_쿠팡이츠,비율_요기요)=0,"",ROUND(SUMIFS(ch_배민,날짜,"&gt;="&amp;DATE(월_연도,2,1),날짜,"&lt;="&amp;DATE(월_연도,2+1,0),확인,"")*N(비율_배민)+SUMIFS(ch_쿠팡이츠,날짜,"&gt;="&amp;DATE(월_연도,2,1),날짜,"&lt;="&amp;DATE(월_연도,2+1,0),확인,"")*N(비율_쿠팡이츠)+SUMIFS(ch_요기요,날짜,"&gt;="&amp;DATE(월_연도,2,1),날짜,"&lt;="&amp;DATE(월_연도,2+1,0),확인,"")*N(비율_요기요),0))</f>
        <v/>
      </c>
      <c r="K7" s="29">
        <f>IF(OR(J7="",E7=0),"",E7-J7)</f>
        <v/>
      </c>
    </row>
    <row r="8">
      <c r="A8" s="35" t="inlineStr">
        <is>
          <t>3월</t>
        </is>
      </c>
      <c r="B8" s="28">
        <f>COUNTIFS(날짜,"&gt;="&amp;DATE(월_연도,3,1),날짜,"&lt;="&amp;DATE(월_연도,3+1,0),확인,"")</f>
        <v/>
      </c>
      <c r="C8" s="29">
        <f>SUMIFS(매장,날짜,"&gt;="&amp;DATE(월_연도,3,1),날짜,"&lt;="&amp;DATE(월_연도,3+1,0))</f>
        <v/>
      </c>
      <c r="D8" s="29">
        <f>SUMIFS(배달,날짜,"&gt;="&amp;DATE(월_연도,3,1),날짜,"&lt;="&amp;DATE(월_연도,3+1,0))</f>
        <v/>
      </c>
      <c r="E8" s="30">
        <f>C8+D8</f>
        <v/>
      </c>
      <c r="F8" s="29">
        <f>IF(B8=0,0,E8/B8)</f>
        <v/>
      </c>
      <c r="G8" s="29">
        <f>SUMIFS(하루합계,날짜,"&gt;="&amp;DATE(월_연도-1,3,1),날짜,"&lt;="&amp;DATE(월_연도-1,3+1,0))</f>
        <v/>
      </c>
      <c r="H8" s="31">
        <f>IF(OR(G8=0,E8=0),"",E8/G8-1)</f>
        <v/>
      </c>
      <c r="I8" s="32">
        <f>IF(E8=0,"",D8/E8)</f>
        <v/>
      </c>
      <c r="J8" s="29">
        <f>IF(COUNT(비율_배민,비율_쿠팡이츠,비율_요기요)=0,"",ROUND(SUMIFS(ch_배민,날짜,"&gt;="&amp;DATE(월_연도,3,1),날짜,"&lt;="&amp;DATE(월_연도,3+1,0),확인,"")*N(비율_배민)+SUMIFS(ch_쿠팡이츠,날짜,"&gt;="&amp;DATE(월_연도,3,1),날짜,"&lt;="&amp;DATE(월_연도,3+1,0),확인,"")*N(비율_쿠팡이츠)+SUMIFS(ch_요기요,날짜,"&gt;="&amp;DATE(월_연도,3,1),날짜,"&lt;="&amp;DATE(월_연도,3+1,0),확인,"")*N(비율_요기요),0))</f>
        <v/>
      </c>
      <c r="K8" s="29">
        <f>IF(OR(J8="",E8=0),"",E8-J8)</f>
        <v/>
      </c>
    </row>
    <row r="9">
      <c r="A9" s="35" t="inlineStr">
        <is>
          <t>4월</t>
        </is>
      </c>
      <c r="B9" s="28">
        <f>COUNTIFS(날짜,"&gt;="&amp;DATE(월_연도,4,1),날짜,"&lt;="&amp;DATE(월_연도,4+1,0),확인,"")</f>
        <v/>
      </c>
      <c r="C9" s="29">
        <f>SUMIFS(매장,날짜,"&gt;="&amp;DATE(월_연도,4,1),날짜,"&lt;="&amp;DATE(월_연도,4+1,0))</f>
        <v/>
      </c>
      <c r="D9" s="29">
        <f>SUMIFS(배달,날짜,"&gt;="&amp;DATE(월_연도,4,1),날짜,"&lt;="&amp;DATE(월_연도,4+1,0))</f>
        <v/>
      </c>
      <c r="E9" s="30">
        <f>C9+D9</f>
        <v/>
      </c>
      <c r="F9" s="29">
        <f>IF(B9=0,0,E9/B9)</f>
        <v/>
      </c>
      <c r="G9" s="29">
        <f>SUMIFS(하루합계,날짜,"&gt;="&amp;DATE(월_연도-1,4,1),날짜,"&lt;="&amp;DATE(월_연도-1,4+1,0))</f>
        <v/>
      </c>
      <c r="H9" s="31">
        <f>IF(OR(G9=0,E9=0),"",E9/G9-1)</f>
        <v/>
      </c>
      <c r="I9" s="32">
        <f>IF(E9=0,"",D9/E9)</f>
        <v/>
      </c>
      <c r="J9" s="29">
        <f>IF(COUNT(비율_배민,비율_쿠팡이츠,비율_요기요)=0,"",ROUND(SUMIFS(ch_배민,날짜,"&gt;="&amp;DATE(월_연도,4,1),날짜,"&lt;="&amp;DATE(월_연도,4+1,0),확인,"")*N(비율_배민)+SUMIFS(ch_쿠팡이츠,날짜,"&gt;="&amp;DATE(월_연도,4,1),날짜,"&lt;="&amp;DATE(월_연도,4+1,0),확인,"")*N(비율_쿠팡이츠)+SUMIFS(ch_요기요,날짜,"&gt;="&amp;DATE(월_연도,4,1),날짜,"&lt;="&amp;DATE(월_연도,4+1,0),확인,"")*N(비율_요기요),0))</f>
        <v/>
      </c>
      <c r="K9" s="29">
        <f>IF(OR(J9="",E9=0),"",E9-J9)</f>
        <v/>
      </c>
    </row>
    <row r="10">
      <c r="A10" s="35" t="inlineStr">
        <is>
          <t>5월</t>
        </is>
      </c>
      <c r="B10" s="28">
        <f>COUNTIFS(날짜,"&gt;="&amp;DATE(월_연도,5,1),날짜,"&lt;="&amp;DATE(월_연도,5+1,0),확인,"")</f>
        <v/>
      </c>
      <c r="C10" s="29">
        <f>SUMIFS(매장,날짜,"&gt;="&amp;DATE(월_연도,5,1),날짜,"&lt;="&amp;DATE(월_연도,5+1,0))</f>
        <v/>
      </c>
      <c r="D10" s="29">
        <f>SUMIFS(배달,날짜,"&gt;="&amp;DATE(월_연도,5,1),날짜,"&lt;="&amp;DATE(월_연도,5+1,0))</f>
        <v/>
      </c>
      <c r="E10" s="30">
        <f>C10+D10</f>
        <v/>
      </c>
      <c r="F10" s="29">
        <f>IF(B10=0,0,E10/B10)</f>
        <v/>
      </c>
      <c r="G10" s="29">
        <f>SUMIFS(하루합계,날짜,"&gt;="&amp;DATE(월_연도-1,5,1),날짜,"&lt;="&amp;DATE(월_연도-1,5+1,0))</f>
        <v/>
      </c>
      <c r="H10" s="31">
        <f>IF(OR(G10=0,E10=0),"",E10/G10-1)</f>
        <v/>
      </c>
      <c r="I10" s="32">
        <f>IF(E10=0,"",D10/E10)</f>
        <v/>
      </c>
      <c r="J10" s="29">
        <f>IF(COUNT(비율_배민,비율_쿠팡이츠,비율_요기요)=0,"",ROUND(SUMIFS(ch_배민,날짜,"&gt;="&amp;DATE(월_연도,5,1),날짜,"&lt;="&amp;DATE(월_연도,5+1,0),확인,"")*N(비율_배민)+SUMIFS(ch_쿠팡이츠,날짜,"&gt;="&amp;DATE(월_연도,5,1),날짜,"&lt;="&amp;DATE(월_연도,5+1,0),확인,"")*N(비율_쿠팡이츠)+SUMIFS(ch_요기요,날짜,"&gt;="&amp;DATE(월_연도,5,1),날짜,"&lt;="&amp;DATE(월_연도,5+1,0),확인,"")*N(비율_요기요),0))</f>
        <v/>
      </c>
      <c r="K10" s="29">
        <f>IF(OR(J10="",E10=0),"",E10-J10)</f>
        <v/>
      </c>
    </row>
    <row r="11">
      <c r="A11" s="35" t="inlineStr">
        <is>
          <t>6월</t>
        </is>
      </c>
      <c r="B11" s="28">
        <f>COUNTIFS(날짜,"&gt;="&amp;DATE(월_연도,6,1),날짜,"&lt;="&amp;DATE(월_연도,6+1,0),확인,"")</f>
        <v/>
      </c>
      <c r="C11" s="29">
        <f>SUMIFS(매장,날짜,"&gt;="&amp;DATE(월_연도,6,1),날짜,"&lt;="&amp;DATE(월_연도,6+1,0))</f>
        <v/>
      </c>
      <c r="D11" s="29">
        <f>SUMIFS(배달,날짜,"&gt;="&amp;DATE(월_연도,6,1),날짜,"&lt;="&amp;DATE(월_연도,6+1,0))</f>
        <v/>
      </c>
      <c r="E11" s="30">
        <f>C11+D11</f>
        <v/>
      </c>
      <c r="F11" s="29">
        <f>IF(B11=0,0,E11/B11)</f>
        <v/>
      </c>
      <c r="G11" s="29">
        <f>SUMIFS(하루합계,날짜,"&gt;="&amp;DATE(월_연도-1,6,1),날짜,"&lt;="&amp;DATE(월_연도-1,6+1,0))</f>
        <v/>
      </c>
      <c r="H11" s="31">
        <f>IF(OR(G11=0,E11=0),"",E11/G11-1)</f>
        <v/>
      </c>
      <c r="I11" s="32">
        <f>IF(E11=0,"",D11/E11)</f>
        <v/>
      </c>
      <c r="J11" s="29">
        <f>IF(COUNT(비율_배민,비율_쿠팡이츠,비율_요기요)=0,"",ROUND(SUMIFS(ch_배민,날짜,"&gt;="&amp;DATE(월_연도,6,1),날짜,"&lt;="&amp;DATE(월_연도,6+1,0),확인,"")*N(비율_배민)+SUMIFS(ch_쿠팡이츠,날짜,"&gt;="&amp;DATE(월_연도,6,1),날짜,"&lt;="&amp;DATE(월_연도,6+1,0),확인,"")*N(비율_쿠팡이츠)+SUMIFS(ch_요기요,날짜,"&gt;="&amp;DATE(월_연도,6,1),날짜,"&lt;="&amp;DATE(월_연도,6+1,0),확인,"")*N(비율_요기요),0))</f>
        <v/>
      </c>
      <c r="K11" s="29">
        <f>IF(OR(J11="",E11=0),"",E11-J11)</f>
        <v/>
      </c>
    </row>
    <row r="12">
      <c r="A12" s="35" t="inlineStr">
        <is>
          <t>7월</t>
        </is>
      </c>
      <c r="B12" s="28">
        <f>COUNTIFS(날짜,"&gt;="&amp;DATE(월_연도,7,1),날짜,"&lt;="&amp;DATE(월_연도,7+1,0),확인,"")</f>
        <v/>
      </c>
      <c r="C12" s="29">
        <f>SUMIFS(매장,날짜,"&gt;="&amp;DATE(월_연도,7,1),날짜,"&lt;="&amp;DATE(월_연도,7+1,0))</f>
        <v/>
      </c>
      <c r="D12" s="29">
        <f>SUMIFS(배달,날짜,"&gt;="&amp;DATE(월_연도,7,1),날짜,"&lt;="&amp;DATE(월_연도,7+1,0))</f>
        <v/>
      </c>
      <c r="E12" s="30">
        <f>C12+D12</f>
        <v/>
      </c>
      <c r="F12" s="29">
        <f>IF(B12=0,0,E12/B12)</f>
        <v/>
      </c>
      <c r="G12" s="29">
        <f>SUMIFS(하루합계,날짜,"&gt;="&amp;DATE(월_연도-1,7,1),날짜,"&lt;="&amp;DATE(월_연도-1,7+1,0))</f>
        <v/>
      </c>
      <c r="H12" s="31">
        <f>IF(OR(G12=0,E12=0),"",E12/G12-1)</f>
        <v/>
      </c>
      <c r="I12" s="32">
        <f>IF(E12=0,"",D12/E12)</f>
        <v/>
      </c>
      <c r="J12" s="29">
        <f>IF(COUNT(비율_배민,비율_쿠팡이츠,비율_요기요)=0,"",ROUND(SUMIFS(ch_배민,날짜,"&gt;="&amp;DATE(월_연도,7,1),날짜,"&lt;="&amp;DATE(월_연도,7+1,0),확인,"")*N(비율_배민)+SUMIFS(ch_쿠팡이츠,날짜,"&gt;="&amp;DATE(월_연도,7,1),날짜,"&lt;="&amp;DATE(월_연도,7+1,0),확인,"")*N(비율_쿠팡이츠)+SUMIFS(ch_요기요,날짜,"&gt;="&amp;DATE(월_연도,7,1),날짜,"&lt;="&amp;DATE(월_연도,7+1,0),확인,"")*N(비율_요기요),0))</f>
        <v/>
      </c>
      <c r="K12" s="29">
        <f>IF(OR(J12="",E12=0),"",E12-J12)</f>
        <v/>
      </c>
    </row>
    <row r="13">
      <c r="A13" s="35" t="inlineStr">
        <is>
          <t>8월</t>
        </is>
      </c>
      <c r="B13" s="28">
        <f>COUNTIFS(날짜,"&gt;="&amp;DATE(월_연도,8,1),날짜,"&lt;="&amp;DATE(월_연도,8+1,0),확인,"")</f>
        <v/>
      </c>
      <c r="C13" s="29">
        <f>SUMIFS(매장,날짜,"&gt;="&amp;DATE(월_연도,8,1),날짜,"&lt;="&amp;DATE(월_연도,8+1,0))</f>
        <v/>
      </c>
      <c r="D13" s="29">
        <f>SUMIFS(배달,날짜,"&gt;="&amp;DATE(월_연도,8,1),날짜,"&lt;="&amp;DATE(월_연도,8+1,0))</f>
        <v/>
      </c>
      <c r="E13" s="30">
        <f>C13+D13</f>
        <v/>
      </c>
      <c r="F13" s="29">
        <f>IF(B13=0,0,E13/B13)</f>
        <v/>
      </c>
      <c r="G13" s="29">
        <f>SUMIFS(하루합계,날짜,"&gt;="&amp;DATE(월_연도-1,8,1),날짜,"&lt;="&amp;DATE(월_연도-1,8+1,0))</f>
        <v/>
      </c>
      <c r="H13" s="31">
        <f>IF(OR(G13=0,E13=0),"",E13/G13-1)</f>
        <v/>
      </c>
      <c r="I13" s="32">
        <f>IF(E13=0,"",D13/E13)</f>
        <v/>
      </c>
      <c r="J13" s="29">
        <f>IF(COUNT(비율_배민,비율_쿠팡이츠,비율_요기요)=0,"",ROUND(SUMIFS(ch_배민,날짜,"&gt;="&amp;DATE(월_연도,8,1),날짜,"&lt;="&amp;DATE(월_연도,8+1,0),확인,"")*N(비율_배민)+SUMIFS(ch_쿠팡이츠,날짜,"&gt;="&amp;DATE(월_연도,8,1),날짜,"&lt;="&amp;DATE(월_연도,8+1,0),확인,"")*N(비율_쿠팡이츠)+SUMIFS(ch_요기요,날짜,"&gt;="&amp;DATE(월_연도,8,1),날짜,"&lt;="&amp;DATE(월_연도,8+1,0),확인,"")*N(비율_요기요),0))</f>
        <v/>
      </c>
      <c r="K13" s="29">
        <f>IF(OR(J13="",E13=0),"",E13-J13)</f>
        <v/>
      </c>
    </row>
    <row r="14">
      <c r="A14" s="35" t="inlineStr">
        <is>
          <t>9월</t>
        </is>
      </c>
      <c r="B14" s="28">
        <f>COUNTIFS(날짜,"&gt;="&amp;DATE(월_연도,9,1),날짜,"&lt;="&amp;DATE(월_연도,9+1,0),확인,"")</f>
        <v/>
      </c>
      <c r="C14" s="29">
        <f>SUMIFS(매장,날짜,"&gt;="&amp;DATE(월_연도,9,1),날짜,"&lt;="&amp;DATE(월_연도,9+1,0))</f>
        <v/>
      </c>
      <c r="D14" s="29">
        <f>SUMIFS(배달,날짜,"&gt;="&amp;DATE(월_연도,9,1),날짜,"&lt;="&amp;DATE(월_연도,9+1,0))</f>
        <v/>
      </c>
      <c r="E14" s="30">
        <f>C14+D14</f>
        <v/>
      </c>
      <c r="F14" s="29">
        <f>IF(B14=0,0,E14/B14)</f>
        <v/>
      </c>
      <c r="G14" s="29">
        <f>SUMIFS(하루합계,날짜,"&gt;="&amp;DATE(월_연도-1,9,1),날짜,"&lt;="&amp;DATE(월_연도-1,9+1,0))</f>
        <v/>
      </c>
      <c r="H14" s="31">
        <f>IF(OR(G14=0,E14=0),"",E14/G14-1)</f>
        <v/>
      </c>
      <c r="I14" s="32">
        <f>IF(E14=0,"",D14/E14)</f>
        <v/>
      </c>
      <c r="J14" s="29">
        <f>IF(COUNT(비율_배민,비율_쿠팡이츠,비율_요기요)=0,"",ROUND(SUMIFS(ch_배민,날짜,"&gt;="&amp;DATE(월_연도,9,1),날짜,"&lt;="&amp;DATE(월_연도,9+1,0),확인,"")*N(비율_배민)+SUMIFS(ch_쿠팡이츠,날짜,"&gt;="&amp;DATE(월_연도,9,1),날짜,"&lt;="&amp;DATE(월_연도,9+1,0),확인,"")*N(비율_쿠팡이츠)+SUMIFS(ch_요기요,날짜,"&gt;="&amp;DATE(월_연도,9,1),날짜,"&lt;="&amp;DATE(월_연도,9+1,0),확인,"")*N(비율_요기요),0))</f>
        <v/>
      </c>
      <c r="K14" s="29">
        <f>IF(OR(J14="",E14=0),"",E14-J14)</f>
        <v/>
      </c>
    </row>
    <row r="15">
      <c r="A15" s="35" t="inlineStr">
        <is>
          <t>10월</t>
        </is>
      </c>
      <c r="B15" s="28">
        <f>COUNTIFS(날짜,"&gt;="&amp;DATE(월_연도,10,1),날짜,"&lt;="&amp;DATE(월_연도,10+1,0),확인,"")</f>
        <v/>
      </c>
      <c r="C15" s="29">
        <f>SUMIFS(매장,날짜,"&gt;="&amp;DATE(월_연도,10,1),날짜,"&lt;="&amp;DATE(월_연도,10+1,0))</f>
        <v/>
      </c>
      <c r="D15" s="29">
        <f>SUMIFS(배달,날짜,"&gt;="&amp;DATE(월_연도,10,1),날짜,"&lt;="&amp;DATE(월_연도,10+1,0))</f>
        <v/>
      </c>
      <c r="E15" s="30">
        <f>C15+D15</f>
        <v/>
      </c>
      <c r="F15" s="29">
        <f>IF(B15=0,0,E15/B15)</f>
        <v/>
      </c>
      <c r="G15" s="29">
        <f>SUMIFS(하루합계,날짜,"&gt;="&amp;DATE(월_연도-1,10,1),날짜,"&lt;="&amp;DATE(월_연도-1,10+1,0))</f>
        <v/>
      </c>
      <c r="H15" s="31">
        <f>IF(OR(G15=0,E15=0),"",E15/G15-1)</f>
        <v/>
      </c>
      <c r="I15" s="32">
        <f>IF(E15=0,"",D15/E15)</f>
        <v/>
      </c>
      <c r="J15" s="29">
        <f>IF(COUNT(비율_배민,비율_쿠팡이츠,비율_요기요)=0,"",ROUND(SUMIFS(ch_배민,날짜,"&gt;="&amp;DATE(월_연도,10,1),날짜,"&lt;="&amp;DATE(월_연도,10+1,0),확인,"")*N(비율_배민)+SUMIFS(ch_쿠팡이츠,날짜,"&gt;="&amp;DATE(월_연도,10,1),날짜,"&lt;="&amp;DATE(월_연도,10+1,0),확인,"")*N(비율_쿠팡이츠)+SUMIFS(ch_요기요,날짜,"&gt;="&amp;DATE(월_연도,10,1),날짜,"&lt;="&amp;DATE(월_연도,10+1,0),확인,"")*N(비율_요기요),0))</f>
        <v/>
      </c>
      <c r="K15" s="29">
        <f>IF(OR(J15="",E15=0),"",E15-J15)</f>
        <v/>
      </c>
    </row>
    <row r="16">
      <c r="A16" s="35" t="inlineStr">
        <is>
          <t>11월</t>
        </is>
      </c>
      <c r="B16" s="28">
        <f>COUNTIFS(날짜,"&gt;="&amp;DATE(월_연도,11,1),날짜,"&lt;="&amp;DATE(월_연도,11+1,0),확인,"")</f>
        <v/>
      </c>
      <c r="C16" s="29">
        <f>SUMIFS(매장,날짜,"&gt;="&amp;DATE(월_연도,11,1),날짜,"&lt;="&amp;DATE(월_연도,11+1,0))</f>
        <v/>
      </c>
      <c r="D16" s="29">
        <f>SUMIFS(배달,날짜,"&gt;="&amp;DATE(월_연도,11,1),날짜,"&lt;="&amp;DATE(월_연도,11+1,0))</f>
        <v/>
      </c>
      <c r="E16" s="30">
        <f>C16+D16</f>
        <v/>
      </c>
      <c r="F16" s="29">
        <f>IF(B16=0,0,E16/B16)</f>
        <v/>
      </c>
      <c r="G16" s="29">
        <f>SUMIFS(하루합계,날짜,"&gt;="&amp;DATE(월_연도-1,11,1),날짜,"&lt;="&amp;DATE(월_연도-1,11+1,0))</f>
        <v/>
      </c>
      <c r="H16" s="31">
        <f>IF(OR(G16=0,E16=0),"",E16/G16-1)</f>
        <v/>
      </c>
      <c r="I16" s="32">
        <f>IF(E16=0,"",D16/E16)</f>
        <v/>
      </c>
      <c r="J16" s="29">
        <f>IF(COUNT(비율_배민,비율_쿠팡이츠,비율_요기요)=0,"",ROUND(SUMIFS(ch_배민,날짜,"&gt;="&amp;DATE(월_연도,11,1),날짜,"&lt;="&amp;DATE(월_연도,11+1,0),확인,"")*N(비율_배민)+SUMIFS(ch_쿠팡이츠,날짜,"&gt;="&amp;DATE(월_연도,11,1),날짜,"&lt;="&amp;DATE(월_연도,11+1,0),확인,"")*N(비율_쿠팡이츠)+SUMIFS(ch_요기요,날짜,"&gt;="&amp;DATE(월_연도,11,1),날짜,"&lt;="&amp;DATE(월_연도,11+1,0),확인,"")*N(비율_요기요),0))</f>
        <v/>
      </c>
      <c r="K16" s="29">
        <f>IF(OR(J16="",E16=0),"",E16-J16)</f>
        <v/>
      </c>
    </row>
    <row r="17">
      <c r="A17" s="35" t="inlineStr">
        <is>
          <t>12월</t>
        </is>
      </c>
      <c r="B17" s="28">
        <f>COUNTIFS(날짜,"&gt;="&amp;DATE(월_연도,12,1),날짜,"&lt;="&amp;DATE(월_연도,12+1,0),확인,"")</f>
        <v/>
      </c>
      <c r="C17" s="29">
        <f>SUMIFS(매장,날짜,"&gt;="&amp;DATE(월_연도,12,1),날짜,"&lt;="&amp;DATE(월_연도,12+1,0))</f>
        <v/>
      </c>
      <c r="D17" s="29">
        <f>SUMIFS(배달,날짜,"&gt;="&amp;DATE(월_연도,12,1),날짜,"&lt;="&amp;DATE(월_연도,12+1,0))</f>
        <v/>
      </c>
      <c r="E17" s="30">
        <f>C17+D17</f>
        <v/>
      </c>
      <c r="F17" s="29">
        <f>IF(B17=0,0,E17/B17)</f>
        <v/>
      </c>
      <c r="G17" s="29">
        <f>SUMIFS(하루합계,날짜,"&gt;="&amp;DATE(월_연도-1,12,1),날짜,"&lt;="&amp;DATE(월_연도-1,12+1,0))</f>
        <v/>
      </c>
      <c r="H17" s="31">
        <f>IF(OR(G17=0,E17=0),"",E17/G17-1)</f>
        <v/>
      </c>
      <c r="I17" s="32">
        <f>IF(E17=0,"",D17/E17)</f>
        <v/>
      </c>
      <c r="J17" s="29">
        <f>IF(COUNT(비율_배민,비율_쿠팡이츠,비율_요기요)=0,"",ROUND(SUMIFS(ch_배민,날짜,"&gt;="&amp;DATE(월_연도,12,1),날짜,"&lt;="&amp;DATE(월_연도,12+1,0),확인,"")*N(비율_배민)+SUMIFS(ch_쿠팡이츠,날짜,"&gt;="&amp;DATE(월_연도,12,1),날짜,"&lt;="&amp;DATE(월_연도,12+1,0),확인,"")*N(비율_쿠팡이츠)+SUMIFS(ch_요기요,날짜,"&gt;="&amp;DATE(월_연도,12,1),날짜,"&lt;="&amp;DATE(월_연도,12+1,0),확인,"")*N(비율_요기요),0))</f>
        <v/>
      </c>
      <c r="K17" s="29">
        <f>IF(OR(J17="",E17=0),"",E17-J17)</f>
        <v/>
      </c>
    </row>
    <row r="18">
      <c r="A18" s="36" t="inlineStr">
        <is>
          <t>합계</t>
        </is>
      </c>
      <c r="B18" s="37">
        <f>SUM(B6:B17)</f>
        <v/>
      </c>
      <c r="C18" s="24">
        <f>IF(COUNT(C6:C17)=0,"",SUM(C6:C17))</f>
        <v/>
      </c>
      <c r="D18" s="24">
        <f>IF(COUNT(D6:D17)=0,"",SUM(D6:D17))</f>
        <v/>
      </c>
      <c r="E18" s="24">
        <f>IF(COUNT(E6:E17)=0,"",SUM(E6:E17))</f>
        <v/>
      </c>
      <c r="F18" s="24">
        <f>IF(B18=0,0,E18/B18)</f>
        <v/>
      </c>
      <c r="G18" s="24">
        <f>IF(COUNT(G6:G17)=0,"",SUM(G6:G17))</f>
        <v/>
      </c>
      <c r="H18" s="38">
        <f>IF(SUMIFS(G6:G17,E6:E17,"&gt;0")=0,"",SUMIFS(E6:E17,G6:G17,"&gt;0")/SUMIFS(G6:G17,E6:E17,"&gt;0")-1)</f>
        <v/>
      </c>
      <c r="I18" s="39">
        <f>IF(E18=0,"",D18/E18)</f>
        <v/>
      </c>
      <c r="J18" s="24">
        <f>IF(COUNT(J6:J17)=0,"",SUM(J6:J17))</f>
        <v/>
      </c>
      <c r="K18" s="24">
        <f>IF(COUNT(K6:K17)=0,"",SUM(K6:K17))</f>
        <v/>
      </c>
    </row>
    <row r="19">
      <c r="A19" s="3" t="inlineStr">
        <is>
          <t>작년 대비는 두 해 모두 매출이 있는 달끼리만 비교합니다. 수수료는 설정 시트 비율로 계산한 추정치입니다.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B3" showDropDown="0" showInputMessage="0" showErrorMessage="1" allowBlank="0" errorTitle="연도" error="2026 처럼 네 자리 숫자로 적어 주세요." type="whole" operator="between">
      <formula1>2000</formula1>
      <formula2>2100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tabSelected="0" workbookViewId="0">
      <selection activeCell="A1" sqref="A1"/>
    </sheetView>
  </sheetViews>
  <sheetFormatPr baseColWidth="8" defaultRowHeight="15"/>
  <cols>
    <col width="8" customWidth="1" min="1" max="1"/>
    <col width="9" customWidth="1" min="2" max="2"/>
    <col width="16" customWidth="1" min="3" max="3"/>
    <col width="14" customWidth="1" min="4" max="4"/>
    <col width="13" customWidth="1" min="5" max="5"/>
  </cols>
  <sheetData>
    <row r="1" ht="30" customHeight="1">
      <c r="A1" s="1" t="inlineStr">
        <is>
          <t>요일별 하루 평균</t>
        </is>
      </c>
      <c r="F1" s="2" t="inlineStr">
        <is>
          <t>견본</t>
        </is>
      </c>
    </row>
    <row r="2">
      <c r="A2" s="3" t="inlineStr">
        <is>
          <t>월별 합계 시트의 연도 기준. 어느 요일에 재료를 더 준비할지 볼 때 씁니다.</t>
        </is>
      </c>
    </row>
    <row r="3">
      <c r="A3" s="7">
        <f>"기준 연도: "&amp;월_연도&amp;"년"</f>
        <v/>
      </c>
    </row>
    <row r="5" ht="26" customHeight="1">
      <c r="A5" s="11" t="inlineStr">
        <is>
          <t>요일</t>
        </is>
      </c>
      <c r="B5" s="11" t="inlineStr">
        <is>
          <t>영업일</t>
        </is>
      </c>
      <c r="C5" s="11" t="inlineStr">
        <is>
          <t>하루 평균 매출</t>
        </is>
      </c>
      <c r="D5" s="11" t="inlineStr">
        <is>
          <t>평균 배달</t>
        </is>
      </c>
      <c r="E5" s="11" t="inlineStr">
        <is>
          <t>평균 손님 수</t>
        </is>
      </c>
    </row>
    <row r="6">
      <c r="A6" s="35" t="inlineStr">
        <is>
          <t>월</t>
        </is>
      </c>
      <c r="B6" s="28">
        <f>COUNTIFS(날짜,"&gt;="&amp;DATE(월_연도,1,1),날짜,"&lt;="&amp;DATE(월_연도,12,31),요일번호,1)</f>
        <v/>
      </c>
      <c r="C6" s="29">
        <f>IF(B6=0,0,SUMIFS(하루합계,날짜,"&gt;="&amp;DATE(월_연도,1,1),날짜,"&lt;="&amp;DATE(월_연도,12,31),요일번호,1)/B6)</f>
        <v/>
      </c>
      <c r="D6" s="29">
        <f>IF(B6=0,0,SUMIFS(배달,날짜,"&gt;="&amp;DATE(월_연도,1,1),날짜,"&lt;="&amp;DATE(월_연도,12,31),요일번호,1)/B6)</f>
        <v/>
      </c>
      <c r="E6" s="40">
        <f>IF(COUNTIFS(날짜,"&gt;="&amp;DATE(월_연도,1,1),날짜,"&lt;="&amp;DATE(월_연도,12,31),요일번호,1,손님수,"&gt;=0")=0,"",SUMIFS(손님수,날짜,"&gt;="&amp;DATE(월_연도,1,1),날짜,"&lt;="&amp;DATE(월_연도,12,31),요일번호,1)/COUNTIFS(날짜,"&gt;="&amp;DATE(월_연도,1,1),날짜,"&lt;="&amp;DATE(월_연도,12,31),요일번호,1,손님수,"&gt;=0"))</f>
        <v/>
      </c>
    </row>
    <row r="7">
      <c r="A7" s="35" t="inlineStr">
        <is>
          <t>화</t>
        </is>
      </c>
      <c r="B7" s="28">
        <f>COUNTIFS(날짜,"&gt;="&amp;DATE(월_연도,1,1),날짜,"&lt;="&amp;DATE(월_연도,12,31),요일번호,2)</f>
        <v/>
      </c>
      <c r="C7" s="29">
        <f>IF(B7=0,0,SUMIFS(하루합계,날짜,"&gt;="&amp;DATE(월_연도,1,1),날짜,"&lt;="&amp;DATE(월_연도,12,31),요일번호,2)/B7)</f>
        <v/>
      </c>
      <c r="D7" s="29">
        <f>IF(B7=0,0,SUMIFS(배달,날짜,"&gt;="&amp;DATE(월_연도,1,1),날짜,"&lt;="&amp;DATE(월_연도,12,31),요일번호,2)/B7)</f>
        <v/>
      </c>
      <c r="E7" s="40">
        <f>IF(COUNTIFS(날짜,"&gt;="&amp;DATE(월_연도,1,1),날짜,"&lt;="&amp;DATE(월_연도,12,31),요일번호,2,손님수,"&gt;=0")=0,"",SUMIFS(손님수,날짜,"&gt;="&amp;DATE(월_연도,1,1),날짜,"&lt;="&amp;DATE(월_연도,12,31),요일번호,2)/COUNTIFS(날짜,"&gt;="&amp;DATE(월_연도,1,1),날짜,"&lt;="&amp;DATE(월_연도,12,31),요일번호,2,손님수,"&gt;=0"))</f>
        <v/>
      </c>
    </row>
    <row r="8">
      <c r="A8" s="35" t="inlineStr">
        <is>
          <t>수</t>
        </is>
      </c>
      <c r="B8" s="28">
        <f>COUNTIFS(날짜,"&gt;="&amp;DATE(월_연도,1,1),날짜,"&lt;="&amp;DATE(월_연도,12,31),요일번호,3)</f>
        <v/>
      </c>
      <c r="C8" s="29">
        <f>IF(B8=0,0,SUMIFS(하루합계,날짜,"&gt;="&amp;DATE(월_연도,1,1),날짜,"&lt;="&amp;DATE(월_연도,12,31),요일번호,3)/B8)</f>
        <v/>
      </c>
      <c r="D8" s="29">
        <f>IF(B8=0,0,SUMIFS(배달,날짜,"&gt;="&amp;DATE(월_연도,1,1),날짜,"&lt;="&amp;DATE(월_연도,12,31),요일번호,3)/B8)</f>
        <v/>
      </c>
      <c r="E8" s="40">
        <f>IF(COUNTIFS(날짜,"&gt;="&amp;DATE(월_연도,1,1),날짜,"&lt;="&amp;DATE(월_연도,12,31),요일번호,3,손님수,"&gt;=0")=0,"",SUMIFS(손님수,날짜,"&gt;="&amp;DATE(월_연도,1,1),날짜,"&lt;="&amp;DATE(월_연도,12,31),요일번호,3)/COUNTIFS(날짜,"&gt;="&amp;DATE(월_연도,1,1),날짜,"&lt;="&amp;DATE(월_연도,12,31),요일번호,3,손님수,"&gt;=0"))</f>
        <v/>
      </c>
    </row>
    <row r="9">
      <c r="A9" s="35" t="inlineStr">
        <is>
          <t>목</t>
        </is>
      </c>
      <c r="B9" s="28">
        <f>COUNTIFS(날짜,"&gt;="&amp;DATE(월_연도,1,1),날짜,"&lt;="&amp;DATE(월_연도,12,31),요일번호,4)</f>
        <v/>
      </c>
      <c r="C9" s="29">
        <f>IF(B9=0,0,SUMIFS(하루합계,날짜,"&gt;="&amp;DATE(월_연도,1,1),날짜,"&lt;="&amp;DATE(월_연도,12,31),요일번호,4)/B9)</f>
        <v/>
      </c>
      <c r="D9" s="29">
        <f>IF(B9=0,0,SUMIFS(배달,날짜,"&gt;="&amp;DATE(월_연도,1,1),날짜,"&lt;="&amp;DATE(월_연도,12,31),요일번호,4)/B9)</f>
        <v/>
      </c>
      <c r="E9" s="40">
        <f>IF(COUNTIFS(날짜,"&gt;="&amp;DATE(월_연도,1,1),날짜,"&lt;="&amp;DATE(월_연도,12,31),요일번호,4,손님수,"&gt;=0")=0,"",SUMIFS(손님수,날짜,"&gt;="&amp;DATE(월_연도,1,1),날짜,"&lt;="&amp;DATE(월_연도,12,31),요일번호,4)/COUNTIFS(날짜,"&gt;="&amp;DATE(월_연도,1,1),날짜,"&lt;="&amp;DATE(월_연도,12,31),요일번호,4,손님수,"&gt;=0"))</f>
        <v/>
      </c>
    </row>
    <row r="10">
      <c r="A10" s="35" t="inlineStr">
        <is>
          <t>금</t>
        </is>
      </c>
      <c r="B10" s="28">
        <f>COUNTIFS(날짜,"&gt;="&amp;DATE(월_연도,1,1),날짜,"&lt;="&amp;DATE(월_연도,12,31),요일번호,5)</f>
        <v/>
      </c>
      <c r="C10" s="29">
        <f>IF(B10=0,0,SUMIFS(하루합계,날짜,"&gt;="&amp;DATE(월_연도,1,1),날짜,"&lt;="&amp;DATE(월_연도,12,31),요일번호,5)/B10)</f>
        <v/>
      </c>
      <c r="D10" s="29">
        <f>IF(B10=0,0,SUMIFS(배달,날짜,"&gt;="&amp;DATE(월_연도,1,1),날짜,"&lt;="&amp;DATE(월_연도,12,31),요일번호,5)/B10)</f>
        <v/>
      </c>
      <c r="E10" s="40">
        <f>IF(COUNTIFS(날짜,"&gt;="&amp;DATE(월_연도,1,1),날짜,"&lt;="&amp;DATE(월_연도,12,31),요일번호,5,손님수,"&gt;=0")=0,"",SUMIFS(손님수,날짜,"&gt;="&amp;DATE(월_연도,1,1),날짜,"&lt;="&amp;DATE(월_연도,12,31),요일번호,5)/COUNTIFS(날짜,"&gt;="&amp;DATE(월_연도,1,1),날짜,"&lt;="&amp;DATE(월_연도,12,31),요일번호,5,손님수,"&gt;=0"))</f>
        <v/>
      </c>
    </row>
    <row r="11">
      <c r="A11" s="35" t="inlineStr">
        <is>
          <t>토</t>
        </is>
      </c>
      <c r="B11" s="28">
        <f>COUNTIFS(날짜,"&gt;="&amp;DATE(월_연도,1,1),날짜,"&lt;="&amp;DATE(월_연도,12,31),요일번호,6)</f>
        <v/>
      </c>
      <c r="C11" s="29">
        <f>IF(B11=0,0,SUMIFS(하루합계,날짜,"&gt;="&amp;DATE(월_연도,1,1),날짜,"&lt;="&amp;DATE(월_연도,12,31),요일번호,6)/B11)</f>
        <v/>
      </c>
      <c r="D11" s="29">
        <f>IF(B11=0,0,SUMIFS(배달,날짜,"&gt;="&amp;DATE(월_연도,1,1),날짜,"&lt;="&amp;DATE(월_연도,12,31),요일번호,6)/B11)</f>
        <v/>
      </c>
      <c r="E11" s="40">
        <f>IF(COUNTIFS(날짜,"&gt;="&amp;DATE(월_연도,1,1),날짜,"&lt;="&amp;DATE(월_연도,12,31),요일번호,6,손님수,"&gt;=0")=0,"",SUMIFS(손님수,날짜,"&gt;="&amp;DATE(월_연도,1,1),날짜,"&lt;="&amp;DATE(월_연도,12,31),요일번호,6)/COUNTIFS(날짜,"&gt;="&amp;DATE(월_연도,1,1),날짜,"&lt;="&amp;DATE(월_연도,12,31),요일번호,6,손님수,"&gt;=0"))</f>
        <v/>
      </c>
    </row>
    <row r="12">
      <c r="A12" s="35" t="inlineStr">
        <is>
          <t>일</t>
        </is>
      </c>
      <c r="B12" s="28">
        <f>COUNTIFS(날짜,"&gt;="&amp;DATE(월_연도,1,1),날짜,"&lt;="&amp;DATE(월_연도,12,31),요일번호,7)</f>
        <v/>
      </c>
      <c r="C12" s="29">
        <f>IF(B12=0,0,SUMIFS(하루합계,날짜,"&gt;="&amp;DATE(월_연도,1,1),날짜,"&lt;="&amp;DATE(월_연도,12,31),요일번호,7)/B12)</f>
        <v/>
      </c>
      <c r="D12" s="29">
        <f>IF(B12=0,0,SUMIFS(배달,날짜,"&gt;="&amp;DATE(월_연도,1,1),날짜,"&lt;="&amp;DATE(월_연도,12,31),요일번호,7)/B12)</f>
        <v/>
      </c>
      <c r="E12" s="40">
        <f>IF(COUNTIFS(날짜,"&gt;="&amp;DATE(월_연도,1,1),날짜,"&lt;="&amp;DATE(월_연도,12,31),요일번호,7,손님수,"&gt;=0")=0,"",SUMIFS(손님수,날짜,"&gt;="&amp;DATE(월_연도,1,1),날짜,"&lt;="&amp;DATE(월_연도,12,31),요일번호,7)/COUNTIFS(날짜,"&gt;="&amp;DATE(월_연도,1,1),날짜,"&lt;="&amp;DATE(월_연도,12,31),요일번호,7,손님수,"&gt;=0"))</f>
        <v/>
      </c>
    </row>
    <row r="14">
      <c r="A14" s="3" t="inlineStr">
        <is>
          <t>일요일은 휴무라 '-'로 나옵니다.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46"/>
  <sheetViews>
    <sheetView showGridLines="0" tabSelected="0" workbookViewId="0">
      <selection activeCell="A1" sqref="A1"/>
    </sheetView>
  </sheetViews>
  <sheetFormatPr baseColWidth="8" defaultRowHeight="15"/>
  <cols>
    <col width="7" customWidth="1" min="1" max="1"/>
    <col width="20" customWidth="1" min="2" max="2"/>
    <col width="10" customWidth="1" min="3" max="3"/>
    <col width="15" customWidth="1" min="4" max="4"/>
    <col width="9" customWidth="1" min="5" max="5"/>
    <col width="3" customWidth="1" min="7" max="7"/>
    <col hidden="1" width="13" customWidth="1" min="13" max="13"/>
    <col hidden="1" width="13" customWidth="1" min="14" max="14"/>
    <col hidden="1" width="13" customWidth="1" min="15" max="15"/>
    <col hidden="1" width="13" customWidth="1" min="16" max="16"/>
  </cols>
  <sheetData>
    <row r="1" ht="30" customHeight="1">
      <c r="A1" s="1" t="inlineStr">
        <is>
          <t>메뉴 순위</t>
        </is>
      </c>
      <c r="L1" s="2" t="inlineStr">
        <is>
          <t>견본</t>
        </is>
      </c>
    </row>
    <row r="2">
      <c r="A2" s="3" t="inlineStr">
        <is>
          <t>연도와 월을 고르면 매출이 큰 순서로 10위까지. 월에 '전체'를 고르면 그해 전체입니다.</t>
        </is>
      </c>
    </row>
    <row r="3">
      <c r="A3" s="7" t="inlineStr">
        <is>
          <t>연도</t>
        </is>
      </c>
      <c r="B3" s="41" t="n">
        <v>2026</v>
      </c>
      <c r="C3" s="34">
        <f>IF(OR(NOT(ISNUMBER(B3)),B3&lt;2000,B3&gt;2100),"연도를 숫자로 적어 주세요. 지금은 올해로 계산합니다.","")</f>
        <v/>
      </c>
      <c r="E3" s="3">
        <f>"기간: "&amp;TEXT(순위_시작,"yyyy-mm-dd")&amp;" ~ "&amp;TEXT(순위_끝,"yyyy-mm-dd")</f>
        <v/>
      </c>
    </row>
    <row r="4">
      <c r="A4" s="7" t="inlineStr">
        <is>
          <t>월</t>
        </is>
      </c>
      <c r="B4" s="41" t="n">
        <v>9</v>
      </c>
      <c r="C4" s="34">
        <f>IF(OR(B4="전체",AND(ISNUMBER(B4),B4&gt;=1,B4&lt;=12)),"","월은 1~12나 전체로 골라 주세요. 지금은 전체로 계산합니다.")</f>
        <v/>
      </c>
    </row>
    <row r="6" ht="26" customHeight="1">
      <c r="A6" s="11" t="inlineStr">
        <is>
          <t>순위</t>
        </is>
      </c>
      <c r="B6" s="11" t="inlineStr">
        <is>
          <t>메뉴</t>
        </is>
      </c>
      <c r="C6" s="11" t="inlineStr">
        <is>
          <t>수량</t>
        </is>
      </c>
      <c r="D6" s="11" t="inlineStr">
        <is>
          <t>매출</t>
        </is>
      </c>
      <c r="E6" s="11" t="inlineStr">
        <is>
          <t>비중</t>
        </is>
      </c>
      <c r="M6" s="3" t="inlineStr">
        <is>
          <t>메뉴</t>
        </is>
      </c>
      <c r="N6" s="3" t="inlineStr">
        <is>
          <t>수량</t>
        </is>
      </c>
      <c r="O6" s="3" t="inlineStr">
        <is>
          <t>매출</t>
        </is>
      </c>
      <c r="P6" s="3" t="inlineStr">
        <is>
          <t>정렬값</t>
        </is>
      </c>
    </row>
    <row r="7">
      <c r="A7" s="42" t="n">
        <v>1</v>
      </c>
      <c r="B7" s="43">
        <f>IF(LARGE($P$7:$P$46,1)&lt;1,"",INDEX($M$7:$M$46,MATCH(LARGE($P$7:$P$46,1),$P$7:$P$46,0)))</f>
        <v/>
      </c>
      <c r="C7" s="44">
        <f>IF(B7="","",INDEX($N$7:$N$46,MATCH(LARGE($P$7:$P$46,1),$P$7:$P$46,0)))</f>
        <v/>
      </c>
      <c r="D7" s="29">
        <f>IF(B7="","",INDEX($O$7:$O$46,MATCH(LARGE($P$7:$P$46,1),$P$7:$P$46,0)))</f>
        <v/>
      </c>
      <c r="E7" s="45">
        <f>IF(OR(B7="",$D$19=0),"",D7/$D$19)</f>
        <v/>
      </c>
      <c r="M7">
        <f>IF(메뉴판!A5="","",메뉴판!A5)</f>
        <v/>
      </c>
      <c r="N7">
        <f>IF(M7="",0,SUMIFS(메뉴_수량,메뉴_이름,M7,메뉴_월,"&gt;="&amp;순위_시작,메뉴_월,"&lt;="&amp;순위_끝,메뉴_확인,""))</f>
        <v/>
      </c>
      <c r="O7">
        <f>IF(M7="",0,SUMIFS(메뉴_매출,메뉴_이름,M7,메뉴_월,"&gt;="&amp;순위_시작,메뉴_월,"&lt;="&amp;순위_끝,메뉴_확인,""))</f>
        <v/>
      </c>
      <c r="P7">
        <f>IF(M7="",-1,O7+(100-ROW())/1000)</f>
        <v/>
      </c>
    </row>
    <row r="8">
      <c r="A8" s="42" t="n">
        <v>2</v>
      </c>
      <c r="B8" s="43">
        <f>IF(LARGE($P$7:$P$46,2)&lt;1,"",INDEX($M$7:$M$46,MATCH(LARGE($P$7:$P$46,2),$P$7:$P$46,0)))</f>
        <v/>
      </c>
      <c r="C8" s="44">
        <f>IF(B8="","",INDEX($N$7:$N$46,MATCH(LARGE($P$7:$P$46,2),$P$7:$P$46,0)))</f>
        <v/>
      </c>
      <c r="D8" s="29">
        <f>IF(B8="","",INDEX($O$7:$O$46,MATCH(LARGE($P$7:$P$46,2),$P$7:$P$46,0)))</f>
        <v/>
      </c>
      <c r="E8" s="45">
        <f>IF(OR(B8="",$D$19=0),"",D8/$D$19)</f>
        <v/>
      </c>
      <c r="M8">
        <f>IF(메뉴판!A6="","",메뉴판!A6)</f>
        <v/>
      </c>
      <c r="N8">
        <f>IF(M8="",0,SUMIFS(메뉴_수량,메뉴_이름,M8,메뉴_월,"&gt;="&amp;순위_시작,메뉴_월,"&lt;="&amp;순위_끝,메뉴_확인,""))</f>
        <v/>
      </c>
      <c r="O8">
        <f>IF(M8="",0,SUMIFS(메뉴_매출,메뉴_이름,M8,메뉴_월,"&gt;="&amp;순위_시작,메뉴_월,"&lt;="&amp;순위_끝,메뉴_확인,""))</f>
        <v/>
      </c>
      <c r="P8">
        <f>IF(M8="",-1,O8+(100-ROW())/1000)</f>
        <v/>
      </c>
    </row>
    <row r="9">
      <c r="A9" s="42" t="n">
        <v>3</v>
      </c>
      <c r="B9" s="43">
        <f>IF(LARGE($P$7:$P$46,3)&lt;1,"",INDEX($M$7:$M$46,MATCH(LARGE($P$7:$P$46,3),$P$7:$P$46,0)))</f>
        <v/>
      </c>
      <c r="C9" s="44">
        <f>IF(B9="","",INDEX($N$7:$N$46,MATCH(LARGE($P$7:$P$46,3),$P$7:$P$46,0)))</f>
        <v/>
      </c>
      <c r="D9" s="29">
        <f>IF(B9="","",INDEX($O$7:$O$46,MATCH(LARGE($P$7:$P$46,3),$P$7:$P$46,0)))</f>
        <v/>
      </c>
      <c r="E9" s="45">
        <f>IF(OR(B9="",$D$19=0),"",D9/$D$19)</f>
        <v/>
      </c>
      <c r="M9">
        <f>IF(메뉴판!A7="","",메뉴판!A7)</f>
        <v/>
      </c>
      <c r="N9">
        <f>IF(M9="",0,SUMIFS(메뉴_수량,메뉴_이름,M9,메뉴_월,"&gt;="&amp;순위_시작,메뉴_월,"&lt;="&amp;순위_끝,메뉴_확인,""))</f>
        <v/>
      </c>
      <c r="O9">
        <f>IF(M9="",0,SUMIFS(메뉴_매출,메뉴_이름,M9,메뉴_월,"&gt;="&amp;순위_시작,메뉴_월,"&lt;="&amp;순위_끝,메뉴_확인,""))</f>
        <v/>
      </c>
      <c r="P9">
        <f>IF(M9="",-1,O9+(100-ROW())/1000)</f>
        <v/>
      </c>
    </row>
    <row r="10">
      <c r="A10" s="42" t="n">
        <v>4</v>
      </c>
      <c r="B10" s="46">
        <f>IF(LARGE($P$7:$P$46,4)&lt;1,"",INDEX($M$7:$M$46,MATCH(LARGE($P$7:$P$46,4),$P$7:$P$46,0)))</f>
        <v/>
      </c>
      <c r="C10" s="44">
        <f>IF(B10="","",INDEX($N$7:$N$46,MATCH(LARGE($P$7:$P$46,4),$P$7:$P$46,0)))</f>
        <v/>
      </c>
      <c r="D10" s="29">
        <f>IF(B10="","",INDEX($O$7:$O$46,MATCH(LARGE($P$7:$P$46,4),$P$7:$P$46,0)))</f>
        <v/>
      </c>
      <c r="E10" s="45">
        <f>IF(OR(B10="",$D$19=0),"",D10/$D$19)</f>
        <v/>
      </c>
      <c r="M10">
        <f>IF(메뉴판!A8="","",메뉴판!A8)</f>
        <v/>
      </c>
      <c r="N10">
        <f>IF(M10="",0,SUMIFS(메뉴_수량,메뉴_이름,M10,메뉴_월,"&gt;="&amp;순위_시작,메뉴_월,"&lt;="&amp;순위_끝,메뉴_확인,""))</f>
        <v/>
      </c>
      <c r="O10">
        <f>IF(M10="",0,SUMIFS(메뉴_매출,메뉴_이름,M10,메뉴_월,"&gt;="&amp;순위_시작,메뉴_월,"&lt;="&amp;순위_끝,메뉴_확인,""))</f>
        <v/>
      </c>
      <c r="P10">
        <f>IF(M10="",-1,O10+(100-ROW())/1000)</f>
        <v/>
      </c>
    </row>
    <row r="11">
      <c r="A11" s="42" t="n">
        <v>5</v>
      </c>
      <c r="B11" s="46">
        <f>IF(LARGE($P$7:$P$46,5)&lt;1,"",INDEX($M$7:$M$46,MATCH(LARGE($P$7:$P$46,5),$P$7:$P$46,0)))</f>
        <v/>
      </c>
      <c r="C11" s="44">
        <f>IF(B11="","",INDEX($N$7:$N$46,MATCH(LARGE($P$7:$P$46,5),$P$7:$P$46,0)))</f>
        <v/>
      </c>
      <c r="D11" s="29">
        <f>IF(B11="","",INDEX($O$7:$O$46,MATCH(LARGE($P$7:$P$46,5),$P$7:$P$46,0)))</f>
        <v/>
      </c>
      <c r="E11" s="45">
        <f>IF(OR(B11="",$D$19=0),"",D11/$D$19)</f>
        <v/>
      </c>
      <c r="M11">
        <f>IF(메뉴판!A9="","",메뉴판!A9)</f>
        <v/>
      </c>
      <c r="N11">
        <f>IF(M11="",0,SUMIFS(메뉴_수량,메뉴_이름,M11,메뉴_월,"&gt;="&amp;순위_시작,메뉴_월,"&lt;="&amp;순위_끝,메뉴_확인,""))</f>
        <v/>
      </c>
      <c r="O11">
        <f>IF(M11="",0,SUMIFS(메뉴_매출,메뉴_이름,M11,메뉴_월,"&gt;="&amp;순위_시작,메뉴_월,"&lt;="&amp;순위_끝,메뉴_확인,""))</f>
        <v/>
      </c>
      <c r="P11">
        <f>IF(M11="",-1,O11+(100-ROW())/1000)</f>
        <v/>
      </c>
    </row>
    <row r="12">
      <c r="A12" s="42" t="n">
        <v>6</v>
      </c>
      <c r="B12" s="46">
        <f>IF(LARGE($P$7:$P$46,6)&lt;1,"",INDEX($M$7:$M$46,MATCH(LARGE($P$7:$P$46,6),$P$7:$P$46,0)))</f>
        <v/>
      </c>
      <c r="C12" s="44">
        <f>IF(B12="","",INDEX($N$7:$N$46,MATCH(LARGE($P$7:$P$46,6),$P$7:$P$46,0)))</f>
        <v/>
      </c>
      <c r="D12" s="29">
        <f>IF(B12="","",INDEX($O$7:$O$46,MATCH(LARGE($P$7:$P$46,6),$P$7:$P$46,0)))</f>
        <v/>
      </c>
      <c r="E12" s="45">
        <f>IF(OR(B12="",$D$19=0),"",D12/$D$19)</f>
        <v/>
      </c>
      <c r="M12">
        <f>IF(메뉴판!A10="","",메뉴판!A10)</f>
        <v/>
      </c>
      <c r="N12">
        <f>IF(M12="",0,SUMIFS(메뉴_수량,메뉴_이름,M12,메뉴_월,"&gt;="&amp;순위_시작,메뉴_월,"&lt;="&amp;순위_끝,메뉴_확인,""))</f>
        <v/>
      </c>
      <c r="O12">
        <f>IF(M12="",0,SUMIFS(메뉴_매출,메뉴_이름,M12,메뉴_월,"&gt;="&amp;순위_시작,메뉴_월,"&lt;="&amp;순위_끝,메뉴_확인,""))</f>
        <v/>
      </c>
      <c r="P12">
        <f>IF(M12="",-1,O12+(100-ROW())/1000)</f>
        <v/>
      </c>
    </row>
    <row r="13">
      <c r="A13" s="42" t="n">
        <v>7</v>
      </c>
      <c r="B13" s="46">
        <f>IF(LARGE($P$7:$P$46,7)&lt;1,"",INDEX($M$7:$M$46,MATCH(LARGE($P$7:$P$46,7),$P$7:$P$46,0)))</f>
        <v/>
      </c>
      <c r="C13" s="44">
        <f>IF(B13="","",INDEX($N$7:$N$46,MATCH(LARGE($P$7:$P$46,7),$P$7:$P$46,0)))</f>
        <v/>
      </c>
      <c r="D13" s="29">
        <f>IF(B13="","",INDEX($O$7:$O$46,MATCH(LARGE($P$7:$P$46,7),$P$7:$P$46,0)))</f>
        <v/>
      </c>
      <c r="E13" s="45">
        <f>IF(OR(B13="",$D$19=0),"",D13/$D$19)</f>
        <v/>
      </c>
      <c r="M13">
        <f>IF(메뉴판!A11="","",메뉴판!A11)</f>
        <v/>
      </c>
      <c r="N13">
        <f>IF(M13="",0,SUMIFS(메뉴_수량,메뉴_이름,M13,메뉴_월,"&gt;="&amp;순위_시작,메뉴_월,"&lt;="&amp;순위_끝,메뉴_확인,""))</f>
        <v/>
      </c>
      <c r="O13">
        <f>IF(M13="",0,SUMIFS(메뉴_매출,메뉴_이름,M13,메뉴_월,"&gt;="&amp;순위_시작,메뉴_월,"&lt;="&amp;순위_끝,메뉴_확인,""))</f>
        <v/>
      </c>
      <c r="P13">
        <f>IF(M13="",-1,O13+(100-ROW())/1000)</f>
        <v/>
      </c>
    </row>
    <row r="14">
      <c r="A14" s="42" t="n">
        <v>8</v>
      </c>
      <c r="B14" s="46">
        <f>IF(LARGE($P$7:$P$46,8)&lt;1,"",INDEX($M$7:$M$46,MATCH(LARGE($P$7:$P$46,8),$P$7:$P$46,0)))</f>
        <v/>
      </c>
      <c r="C14" s="44">
        <f>IF(B14="","",INDEX($N$7:$N$46,MATCH(LARGE($P$7:$P$46,8),$P$7:$P$46,0)))</f>
        <v/>
      </c>
      <c r="D14" s="29">
        <f>IF(B14="","",INDEX($O$7:$O$46,MATCH(LARGE($P$7:$P$46,8),$P$7:$P$46,0)))</f>
        <v/>
      </c>
      <c r="E14" s="45">
        <f>IF(OR(B14="",$D$19=0),"",D14/$D$19)</f>
        <v/>
      </c>
      <c r="M14">
        <f>IF(메뉴판!A12="","",메뉴판!A12)</f>
        <v/>
      </c>
      <c r="N14">
        <f>IF(M14="",0,SUMIFS(메뉴_수량,메뉴_이름,M14,메뉴_월,"&gt;="&amp;순위_시작,메뉴_월,"&lt;="&amp;순위_끝,메뉴_확인,""))</f>
        <v/>
      </c>
      <c r="O14">
        <f>IF(M14="",0,SUMIFS(메뉴_매출,메뉴_이름,M14,메뉴_월,"&gt;="&amp;순위_시작,메뉴_월,"&lt;="&amp;순위_끝,메뉴_확인,""))</f>
        <v/>
      </c>
      <c r="P14">
        <f>IF(M14="",-1,O14+(100-ROW())/1000)</f>
        <v/>
      </c>
    </row>
    <row r="15">
      <c r="A15" s="42" t="n">
        <v>9</v>
      </c>
      <c r="B15" s="46">
        <f>IF(LARGE($P$7:$P$46,9)&lt;1,"",INDEX($M$7:$M$46,MATCH(LARGE($P$7:$P$46,9),$P$7:$P$46,0)))</f>
        <v/>
      </c>
      <c r="C15" s="44">
        <f>IF(B15="","",INDEX($N$7:$N$46,MATCH(LARGE($P$7:$P$46,9),$P$7:$P$46,0)))</f>
        <v/>
      </c>
      <c r="D15" s="29">
        <f>IF(B15="","",INDEX($O$7:$O$46,MATCH(LARGE($P$7:$P$46,9),$P$7:$P$46,0)))</f>
        <v/>
      </c>
      <c r="E15" s="45">
        <f>IF(OR(B15="",$D$19=0),"",D15/$D$19)</f>
        <v/>
      </c>
      <c r="M15">
        <f>IF(메뉴판!A13="","",메뉴판!A13)</f>
        <v/>
      </c>
      <c r="N15">
        <f>IF(M15="",0,SUMIFS(메뉴_수량,메뉴_이름,M15,메뉴_월,"&gt;="&amp;순위_시작,메뉴_월,"&lt;="&amp;순위_끝,메뉴_확인,""))</f>
        <v/>
      </c>
      <c r="O15">
        <f>IF(M15="",0,SUMIFS(메뉴_매출,메뉴_이름,M15,메뉴_월,"&gt;="&amp;순위_시작,메뉴_월,"&lt;="&amp;순위_끝,메뉴_확인,""))</f>
        <v/>
      </c>
      <c r="P15">
        <f>IF(M15="",-1,O15+(100-ROW())/1000)</f>
        <v/>
      </c>
    </row>
    <row r="16">
      <c r="A16" s="42" t="n">
        <v>10</v>
      </c>
      <c r="B16" s="46">
        <f>IF(LARGE($P$7:$P$46,10)&lt;1,"",INDEX($M$7:$M$46,MATCH(LARGE($P$7:$P$46,10),$P$7:$P$46,0)))</f>
        <v/>
      </c>
      <c r="C16" s="44">
        <f>IF(B16="","",INDEX($N$7:$N$46,MATCH(LARGE($P$7:$P$46,10),$P$7:$P$46,0)))</f>
        <v/>
      </c>
      <c r="D16" s="29">
        <f>IF(B16="","",INDEX($O$7:$O$46,MATCH(LARGE($P$7:$P$46,10),$P$7:$P$46,0)))</f>
        <v/>
      </c>
      <c r="E16" s="45">
        <f>IF(OR(B16="",$D$19=0),"",D16/$D$19)</f>
        <v/>
      </c>
      <c r="M16">
        <f>IF(메뉴판!A14="","",메뉴판!A14)</f>
        <v/>
      </c>
      <c r="N16">
        <f>IF(M16="",0,SUMIFS(메뉴_수량,메뉴_이름,M16,메뉴_월,"&gt;="&amp;순위_시작,메뉴_월,"&lt;="&amp;순위_끝,메뉴_확인,""))</f>
        <v/>
      </c>
      <c r="O16">
        <f>IF(M16="",0,SUMIFS(메뉴_매출,메뉴_이름,M16,메뉴_월,"&gt;="&amp;순위_시작,메뉴_월,"&lt;="&amp;순위_끝,메뉴_확인,""))</f>
        <v/>
      </c>
      <c r="P16">
        <f>IF(M16="",-1,O16+(100-ROW())/1000)</f>
        <v/>
      </c>
    </row>
    <row r="17">
      <c r="M17">
        <f>IF(메뉴판!A15="","",메뉴판!A15)</f>
        <v/>
      </c>
      <c r="N17">
        <f>IF(M17="",0,SUMIFS(메뉴_수량,메뉴_이름,M17,메뉴_월,"&gt;="&amp;순위_시작,메뉴_월,"&lt;="&amp;순위_끝,메뉴_확인,""))</f>
        <v/>
      </c>
      <c r="O17">
        <f>IF(M17="",0,SUMIFS(메뉴_매출,메뉴_이름,M17,메뉴_월,"&gt;="&amp;순위_시작,메뉴_월,"&lt;="&amp;순위_끝,메뉴_확인,""))</f>
        <v/>
      </c>
      <c r="P17">
        <f>IF(M17="",-1,O17+(100-ROW())/1000)</f>
        <v/>
      </c>
    </row>
    <row r="18">
      <c r="A18" s="47" t="inlineStr">
        <is>
          <t>메뉴 매출 합계</t>
        </is>
      </c>
      <c r="D18" s="48">
        <f>SUM(O7:O46)</f>
        <v/>
      </c>
      <c r="M18">
        <f>IF(메뉴판!A16="","",메뉴판!A16)</f>
        <v/>
      </c>
      <c r="N18">
        <f>IF(M18="",0,SUMIFS(메뉴_수량,메뉴_이름,M18,메뉴_월,"&gt;="&amp;순위_시작,메뉴_월,"&lt;="&amp;순위_끝,메뉴_확인,""))</f>
        <v/>
      </c>
      <c r="O18">
        <f>IF(M18="",0,SUMIFS(메뉴_매출,메뉴_이름,M18,메뉴_월,"&gt;="&amp;순위_시작,메뉴_월,"&lt;="&amp;순위_끝,메뉴_확인,""))</f>
        <v/>
      </c>
      <c r="P18">
        <f>IF(M18="",-1,O18+(100-ROW())/1000)</f>
        <v/>
      </c>
    </row>
    <row r="19">
      <c r="A19" s="47" t="inlineStr">
        <is>
          <t>같은 기간 매일 입력 합계</t>
        </is>
      </c>
      <c r="D19" s="48">
        <f>SUMIFS(하루합계,날짜,"&gt;="&amp;순위_시작,날짜,"&lt;="&amp;순위_끝)</f>
        <v/>
      </c>
      <c r="M19">
        <f>IF(메뉴판!A17="","",메뉴판!A17)</f>
        <v/>
      </c>
      <c r="N19">
        <f>IF(M19="",0,SUMIFS(메뉴_수량,메뉴_이름,M19,메뉴_월,"&gt;="&amp;순위_시작,메뉴_월,"&lt;="&amp;순위_끝,메뉴_확인,""))</f>
        <v/>
      </c>
      <c r="O19">
        <f>IF(M19="",0,SUMIFS(메뉴_매출,메뉴_이름,M19,메뉴_월,"&gt;="&amp;순위_시작,메뉴_월,"&lt;="&amp;순위_끝,메뉴_확인,""))</f>
        <v/>
      </c>
      <c r="P19">
        <f>IF(M19="",-1,O19+(100-ROW())/1000)</f>
        <v/>
      </c>
    </row>
    <row r="20">
      <c r="A20" s="47" t="inlineStr">
        <is>
          <t>차이</t>
        </is>
      </c>
      <c r="D20" s="48">
        <f>D18-D19</f>
        <v/>
      </c>
      <c r="E20" s="7">
        <f>IF(D18=0,"",IF(D20=0,"맞음",IF(ABS(D20)&lt;=D19*0.01,"1% 안쪽 — 할인·서비스","차이가 커요 — 빠진 날이나 메뉴 확인")))</f>
        <v/>
      </c>
      <c r="M20">
        <f>IF(메뉴판!A18="","",메뉴판!A18)</f>
        <v/>
      </c>
      <c r="N20">
        <f>IF(M20="",0,SUMIFS(메뉴_수량,메뉴_이름,M20,메뉴_월,"&gt;="&amp;순위_시작,메뉴_월,"&lt;="&amp;순위_끝,메뉴_확인,""))</f>
        <v/>
      </c>
      <c r="O20">
        <f>IF(M20="",0,SUMIFS(메뉴_매출,메뉴_이름,M20,메뉴_월,"&gt;="&amp;순위_시작,메뉴_월,"&lt;="&amp;순위_끝,메뉴_확인,""))</f>
        <v/>
      </c>
      <c r="P20">
        <f>IF(M20="",-1,O20+(100-ROW())/1000)</f>
        <v/>
      </c>
    </row>
    <row r="21">
      <c r="A21" s="3" t="inlineStr">
        <is>
          <t>포스 메뉴별 매출 합계와 매일 마감 합계가 같은지 봅니다. 할인·서비스가 있으면 조금 차이가 납니다.</t>
        </is>
      </c>
      <c r="M21">
        <f>IF(메뉴판!A19="","",메뉴판!A19)</f>
        <v/>
      </c>
      <c r="N21">
        <f>IF(M21="",0,SUMIFS(메뉴_수량,메뉴_이름,M21,메뉴_월,"&gt;="&amp;순위_시작,메뉴_월,"&lt;="&amp;순위_끝,메뉴_확인,""))</f>
        <v/>
      </c>
      <c r="O21">
        <f>IF(M21="",0,SUMIFS(메뉴_매출,메뉴_이름,M21,메뉴_월,"&gt;="&amp;순위_시작,메뉴_월,"&lt;="&amp;순위_끝,메뉴_확인,""))</f>
        <v/>
      </c>
      <c r="P21">
        <f>IF(M21="",-1,O21+(100-ROW())/1000)</f>
        <v/>
      </c>
    </row>
    <row r="22">
      <c r="M22">
        <f>IF(메뉴판!A20="","",메뉴판!A20)</f>
        <v/>
      </c>
      <c r="N22">
        <f>IF(M22="",0,SUMIFS(메뉴_수량,메뉴_이름,M22,메뉴_월,"&gt;="&amp;순위_시작,메뉴_월,"&lt;="&amp;순위_끝,메뉴_확인,""))</f>
        <v/>
      </c>
      <c r="O22">
        <f>IF(M22="",0,SUMIFS(메뉴_매출,메뉴_이름,M22,메뉴_월,"&gt;="&amp;순위_시작,메뉴_월,"&lt;="&amp;순위_끝,메뉴_확인,""))</f>
        <v/>
      </c>
      <c r="P22">
        <f>IF(M22="",-1,O22+(100-ROW())/1000)</f>
        <v/>
      </c>
    </row>
    <row r="23">
      <c r="M23">
        <f>IF(메뉴판!A21="","",메뉴판!A21)</f>
        <v/>
      </c>
      <c r="N23">
        <f>IF(M23="",0,SUMIFS(메뉴_수량,메뉴_이름,M23,메뉴_월,"&gt;="&amp;순위_시작,메뉴_월,"&lt;="&amp;순위_끝,메뉴_확인,""))</f>
        <v/>
      </c>
      <c r="O23">
        <f>IF(M23="",0,SUMIFS(메뉴_매출,메뉴_이름,M23,메뉴_월,"&gt;="&amp;순위_시작,메뉴_월,"&lt;="&amp;순위_끝,메뉴_확인,""))</f>
        <v/>
      </c>
      <c r="P23">
        <f>IF(M23="",-1,O23+(100-ROW())/1000)</f>
        <v/>
      </c>
    </row>
    <row r="24">
      <c r="M24">
        <f>IF(메뉴판!A22="","",메뉴판!A22)</f>
        <v/>
      </c>
      <c r="N24">
        <f>IF(M24="",0,SUMIFS(메뉴_수량,메뉴_이름,M24,메뉴_월,"&gt;="&amp;순위_시작,메뉴_월,"&lt;="&amp;순위_끝,메뉴_확인,""))</f>
        <v/>
      </c>
      <c r="O24">
        <f>IF(M24="",0,SUMIFS(메뉴_매출,메뉴_이름,M24,메뉴_월,"&gt;="&amp;순위_시작,메뉴_월,"&lt;="&amp;순위_끝,메뉴_확인,""))</f>
        <v/>
      </c>
      <c r="P24">
        <f>IF(M24="",-1,O24+(100-ROW())/1000)</f>
        <v/>
      </c>
    </row>
    <row r="25">
      <c r="M25">
        <f>IF(메뉴판!A23="","",메뉴판!A23)</f>
        <v/>
      </c>
      <c r="N25">
        <f>IF(M25="",0,SUMIFS(메뉴_수량,메뉴_이름,M25,메뉴_월,"&gt;="&amp;순위_시작,메뉴_월,"&lt;="&amp;순위_끝,메뉴_확인,""))</f>
        <v/>
      </c>
      <c r="O25">
        <f>IF(M25="",0,SUMIFS(메뉴_매출,메뉴_이름,M25,메뉴_월,"&gt;="&amp;순위_시작,메뉴_월,"&lt;="&amp;순위_끝,메뉴_확인,""))</f>
        <v/>
      </c>
      <c r="P25">
        <f>IF(M25="",-1,O25+(100-ROW())/1000)</f>
        <v/>
      </c>
    </row>
    <row r="26">
      <c r="M26">
        <f>IF(메뉴판!A24="","",메뉴판!A24)</f>
        <v/>
      </c>
      <c r="N26">
        <f>IF(M26="",0,SUMIFS(메뉴_수량,메뉴_이름,M26,메뉴_월,"&gt;="&amp;순위_시작,메뉴_월,"&lt;="&amp;순위_끝,메뉴_확인,""))</f>
        <v/>
      </c>
      <c r="O26">
        <f>IF(M26="",0,SUMIFS(메뉴_매출,메뉴_이름,M26,메뉴_월,"&gt;="&amp;순위_시작,메뉴_월,"&lt;="&amp;순위_끝,메뉴_확인,""))</f>
        <v/>
      </c>
      <c r="P26">
        <f>IF(M26="",-1,O26+(100-ROW())/1000)</f>
        <v/>
      </c>
    </row>
    <row r="27">
      <c r="M27">
        <f>IF(메뉴판!A25="","",메뉴판!A25)</f>
        <v/>
      </c>
      <c r="N27">
        <f>IF(M27="",0,SUMIFS(메뉴_수량,메뉴_이름,M27,메뉴_월,"&gt;="&amp;순위_시작,메뉴_월,"&lt;="&amp;순위_끝,메뉴_확인,""))</f>
        <v/>
      </c>
      <c r="O27">
        <f>IF(M27="",0,SUMIFS(메뉴_매출,메뉴_이름,M27,메뉴_월,"&gt;="&amp;순위_시작,메뉴_월,"&lt;="&amp;순위_끝,메뉴_확인,""))</f>
        <v/>
      </c>
      <c r="P27">
        <f>IF(M27="",-1,O27+(100-ROW())/1000)</f>
        <v/>
      </c>
    </row>
    <row r="28">
      <c r="M28">
        <f>IF(메뉴판!A26="","",메뉴판!A26)</f>
        <v/>
      </c>
      <c r="N28">
        <f>IF(M28="",0,SUMIFS(메뉴_수량,메뉴_이름,M28,메뉴_월,"&gt;="&amp;순위_시작,메뉴_월,"&lt;="&amp;순위_끝,메뉴_확인,""))</f>
        <v/>
      </c>
      <c r="O28">
        <f>IF(M28="",0,SUMIFS(메뉴_매출,메뉴_이름,M28,메뉴_월,"&gt;="&amp;순위_시작,메뉴_월,"&lt;="&amp;순위_끝,메뉴_확인,""))</f>
        <v/>
      </c>
      <c r="P28">
        <f>IF(M28="",-1,O28+(100-ROW())/1000)</f>
        <v/>
      </c>
    </row>
    <row r="29">
      <c r="M29">
        <f>IF(메뉴판!A27="","",메뉴판!A27)</f>
        <v/>
      </c>
      <c r="N29">
        <f>IF(M29="",0,SUMIFS(메뉴_수량,메뉴_이름,M29,메뉴_월,"&gt;="&amp;순위_시작,메뉴_월,"&lt;="&amp;순위_끝,메뉴_확인,""))</f>
        <v/>
      </c>
      <c r="O29">
        <f>IF(M29="",0,SUMIFS(메뉴_매출,메뉴_이름,M29,메뉴_월,"&gt;="&amp;순위_시작,메뉴_월,"&lt;="&amp;순위_끝,메뉴_확인,""))</f>
        <v/>
      </c>
      <c r="P29">
        <f>IF(M29="",-1,O29+(100-ROW())/1000)</f>
        <v/>
      </c>
    </row>
    <row r="30">
      <c r="M30">
        <f>IF(메뉴판!A28="","",메뉴판!A28)</f>
        <v/>
      </c>
      <c r="N30">
        <f>IF(M30="",0,SUMIFS(메뉴_수량,메뉴_이름,M30,메뉴_월,"&gt;="&amp;순위_시작,메뉴_월,"&lt;="&amp;순위_끝,메뉴_확인,""))</f>
        <v/>
      </c>
      <c r="O30">
        <f>IF(M30="",0,SUMIFS(메뉴_매출,메뉴_이름,M30,메뉴_월,"&gt;="&amp;순위_시작,메뉴_월,"&lt;="&amp;순위_끝,메뉴_확인,""))</f>
        <v/>
      </c>
      <c r="P30">
        <f>IF(M30="",-1,O30+(100-ROW())/1000)</f>
        <v/>
      </c>
    </row>
    <row r="31">
      <c r="M31">
        <f>IF(메뉴판!A29="","",메뉴판!A29)</f>
        <v/>
      </c>
      <c r="N31">
        <f>IF(M31="",0,SUMIFS(메뉴_수량,메뉴_이름,M31,메뉴_월,"&gt;="&amp;순위_시작,메뉴_월,"&lt;="&amp;순위_끝,메뉴_확인,""))</f>
        <v/>
      </c>
      <c r="O31">
        <f>IF(M31="",0,SUMIFS(메뉴_매출,메뉴_이름,M31,메뉴_월,"&gt;="&amp;순위_시작,메뉴_월,"&lt;="&amp;순위_끝,메뉴_확인,""))</f>
        <v/>
      </c>
      <c r="P31">
        <f>IF(M31="",-1,O31+(100-ROW())/1000)</f>
        <v/>
      </c>
    </row>
    <row r="32">
      <c r="M32">
        <f>IF(메뉴판!A30="","",메뉴판!A30)</f>
        <v/>
      </c>
      <c r="N32">
        <f>IF(M32="",0,SUMIFS(메뉴_수량,메뉴_이름,M32,메뉴_월,"&gt;="&amp;순위_시작,메뉴_월,"&lt;="&amp;순위_끝,메뉴_확인,""))</f>
        <v/>
      </c>
      <c r="O32">
        <f>IF(M32="",0,SUMIFS(메뉴_매출,메뉴_이름,M32,메뉴_월,"&gt;="&amp;순위_시작,메뉴_월,"&lt;="&amp;순위_끝,메뉴_확인,""))</f>
        <v/>
      </c>
      <c r="P32">
        <f>IF(M32="",-1,O32+(100-ROW())/1000)</f>
        <v/>
      </c>
    </row>
    <row r="33">
      <c r="M33">
        <f>IF(메뉴판!A31="","",메뉴판!A31)</f>
        <v/>
      </c>
      <c r="N33">
        <f>IF(M33="",0,SUMIFS(메뉴_수량,메뉴_이름,M33,메뉴_월,"&gt;="&amp;순위_시작,메뉴_월,"&lt;="&amp;순위_끝,메뉴_확인,""))</f>
        <v/>
      </c>
      <c r="O33">
        <f>IF(M33="",0,SUMIFS(메뉴_매출,메뉴_이름,M33,메뉴_월,"&gt;="&amp;순위_시작,메뉴_월,"&lt;="&amp;순위_끝,메뉴_확인,""))</f>
        <v/>
      </c>
      <c r="P33">
        <f>IF(M33="",-1,O33+(100-ROW())/1000)</f>
        <v/>
      </c>
    </row>
    <row r="34">
      <c r="M34">
        <f>IF(메뉴판!A32="","",메뉴판!A32)</f>
        <v/>
      </c>
      <c r="N34">
        <f>IF(M34="",0,SUMIFS(메뉴_수량,메뉴_이름,M34,메뉴_월,"&gt;="&amp;순위_시작,메뉴_월,"&lt;="&amp;순위_끝,메뉴_확인,""))</f>
        <v/>
      </c>
      <c r="O34">
        <f>IF(M34="",0,SUMIFS(메뉴_매출,메뉴_이름,M34,메뉴_월,"&gt;="&amp;순위_시작,메뉴_월,"&lt;="&amp;순위_끝,메뉴_확인,""))</f>
        <v/>
      </c>
      <c r="P34">
        <f>IF(M34="",-1,O34+(100-ROW())/1000)</f>
        <v/>
      </c>
    </row>
    <row r="35">
      <c r="M35">
        <f>IF(메뉴판!A33="","",메뉴판!A33)</f>
        <v/>
      </c>
      <c r="N35">
        <f>IF(M35="",0,SUMIFS(메뉴_수량,메뉴_이름,M35,메뉴_월,"&gt;="&amp;순위_시작,메뉴_월,"&lt;="&amp;순위_끝,메뉴_확인,""))</f>
        <v/>
      </c>
      <c r="O35">
        <f>IF(M35="",0,SUMIFS(메뉴_매출,메뉴_이름,M35,메뉴_월,"&gt;="&amp;순위_시작,메뉴_월,"&lt;="&amp;순위_끝,메뉴_확인,""))</f>
        <v/>
      </c>
      <c r="P35">
        <f>IF(M35="",-1,O35+(100-ROW())/1000)</f>
        <v/>
      </c>
    </row>
    <row r="36">
      <c r="M36">
        <f>IF(메뉴판!A34="","",메뉴판!A34)</f>
        <v/>
      </c>
      <c r="N36">
        <f>IF(M36="",0,SUMIFS(메뉴_수량,메뉴_이름,M36,메뉴_월,"&gt;="&amp;순위_시작,메뉴_월,"&lt;="&amp;순위_끝,메뉴_확인,""))</f>
        <v/>
      </c>
      <c r="O36">
        <f>IF(M36="",0,SUMIFS(메뉴_매출,메뉴_이름,M36,메뉴_월,"&gt;="&amp;순위_시작,메뉴_월,"&lt;="&amp;순위_끝,메뉴_확인,""))</f>
        <v/>
      </c>
      <c r="P36">
        <f>IF(M36="",-1,O36+(100-ROW())/1000)</f>
        <v/>
      </c>
    </row>
    <row r="37">
      <c r="M37">
        <f>IF(메뉴판!A35="","",메뉴판!A35)</f>
        <v/>
      </c>
      <c r="N37">
        <f>IF(M37="",0,SUMIFS(메뉴_수량,메뉴_이름,M37,메뉴_월,"&gt;="&amp;순위_시작,메뉴_월,"&lt;="&amp;순위_끝,메뉴_확인,""))</f>
        <v/>
      </c>
      <c r="O37">
        <f>IF(M37="",0,SUMIFS(메뉴_매출,메뉴_이름,M37,메뉴_월,"&gt;="&amp;순위_시작,메뉴_월,"&lt;="&amp;순위_끝,메뉴_확인,""))</f>
        <v/>
      </c>
      <c r="P37">
        <f>IF(M37="",-1,O37+(100-ROW())/1000)</f>
        <v/>
      </c>
    </row>
    <row r="38">
      <c r="M38">
        <f>IF(메뉴판!A36="","",메뉴판!A36)</f>
        <v/>
      </c>
      <c r="N38">
        <f>IF(M38="",0,SUMIFS(메뉴_수량,메뉴_이름,M38,메뉴_월,"&gt;="&amp;순위_시작,메뉴_월,"&lt;="&amp;순위_끝,메뉴_확인,""))</f>
        <v/>
      </c>
      <c r="O38">
        <f>IF(M38="",0,SUMIFS(메뉴_매출,메뉴_이름,M38,메뉴_월,"&gt;="&amp;순위_시작,메뉴_월,"&lt;="&amp;순위_끝,메뉴_확인,""))</f>
        <v/>
      </c>
      <c r="P38">
        <f>IF(M38="",-1,O38+(100-ROW())/1000)</f>
        <v/>
      </c>
    </row>
    <row r="39">
      <c r="M39">
        <f>IF(메뉴판!A37="","",메뉴판!A37)</f>
        <v/>
      </c>
      <c r="N39">
        <f>IF(M39="",0,SUMIFS(메뉴_수량,메뉴_이름,M39,메뉴_월,"&gt;="&amp;순위_시작,메뉴_월,"&lt;="&amp;순위_끝,메뉴_확인,""))</f>
        <v/>
      </c>
      <c r="O39">
        <f>IF(M39="",0,SUMIFS(메뉴_매출,메뉴_이름,M39,메뉴_월,"&gt;="&amp;순위_시작,메뉴_월,"&lt;="&amp;순위_끝,메뉴_확인,""))</f>
        <v/>
      </c>
      <c r="P39">
        <f>IF(M39="",-1,O39+(100-ROW())/1000)</f>
        <v/>
      </c>
    </row>
    <row r="40">
      <c r="M40">
        <f>IF(메뉴판!A38="","",메뉴판!A38)</f>
        <v/>
      </c>
      <c r="N40">
        <f>IF(M40="",0,SUMIFS(메뉴_수량,메뉴_이름,M40,메뉴_월,"&gt;="&amp;순위_시작,메뉴_월,"&lt;="&amp;순위_끝,메뉴_확인,""))</f>
        <v/>
      </c>
      <c r="O40">
        <f>IF(M40="",0,SUMIFS(메뉴_매출,메뉴_이름,M40,메뉴_월,"&gt;="&amp;순위_시작,메뉴_월,"&lt;="&amp;순위_끝,메뉴_확인,""))</f>
        <v/>
      </c>
      <c r="P40">
        <f>IF(M40="",-1,O40+(100-ROW())/1000)</f>
        <v/>
      </c>
    </row>
    <row r="41">
      <c r="M41">
        <f>IF(메뉴판!A39="","",메뉴판!A39)</f>
        <v/>
      </c>
      <c r="N41">
        <f>IF(M41="",0,SUMIFS(메뉴_수량,메뉴_이름,M41,메뉴_월,"&gt;="&amp;순위_시작,메뉴_월,"&lt;="&amp;순위_끝,메뉴_확인,""))</f>
        <v/>
      </c>
      <c r="O41">
        <f>IF(M41="",0,SUMIFS(메뉴_매출,메뉴_이름,M41,메뉴_월,"&gt;="&amp;순위_시작,메뉴_월,"&lt;="&amp;순위_끝,메뉴_확인,""))</f>
        <v/>
      </c>
      <c r="P41">
        <f>IF(M41="",-1,O41+(100-ROW())/1000)</f>
        <v/>
      </c>
    </row>
    <row r="42">
      <c r="M42">
        <f>IF(메뉴판!A40="","",메뉴판!A40)</f>
        <v/>
      </c>
      <c r="N42">
        <f>IF(M42="",0,SUMIFS(메뉴_수량,메뉴_이름,M42,메뉴_월,"&gt;="&amp;순위_시작,메뉴_월,"&lt;="&amp;순위_끝,메뉴_확인,""))</f>
        <v/>
      </c>
      <c r="O42">
        <f>IF(M42="",0,SUMIFS(메뉴_매출,메뉴_이름,M42,메뉴_월,"&gt;="&amp;순위_시작,메뉴_월,"&lt;="&amp;순위_끝,메뉴_확인,""))</f>
        <v/>
      </c>
      <c r="P42">
        <f>IF(M42="",-1,O42+(100-ROW())/1000)</f>
        <v/>
      </c>
    </row>
    <row r="43">
      <c r="M43">
        <f>IF(메뉴판!A41="","",메뉴판!A41)</f>
        <v/>
      </c>
      <c r="N43">
        <f>IF(M43="",0,SUMIFS(메뉴_수량,메뉴_이름,M43,메뉴_월,"&gt;="&amp;순위_시작,메뉴_월,"&lt;="&amp;순위_끝,메뉴_확인,""))</f>
        <v/>
      </c>
      <c r="O43">
        <f>IF(M43="",0,SUMIFS(메뉴_매출,메뉴_이름,M43,메뉴_월,"&gt;="&amp;순위_시작,메뉴_월,"&lt;="&amp;순위_끝,메뉴_확인,""))</f>
        <v/>
      </c>
      <c r="P43">
        <f>IF(M43="",-1,O43+(100-ROW())/1000)</f>
        <v/>
      </c>
    </row>
    <row r="44">
      <c r="M44">
        <f>IF(메뉴판!A42="","",메뉴판!A42)</f>
        <v/>
      </c>
      <c r="N44">
        <f>IF(M44="",0,SUMIFS(메뉴_수량,메뉴_이름,M44,메뉴_월,"&gt;="&amp;순위_시작,메뉴_월,"&lt;="&amp;순위_끝,메뉴_확인,""))</f>
        <v/>
      </c>
      <c r="O44">
        <f>IF(M44="",0,SUMIFS(메뉴_매출,메뉴_이름,M44,메뉴_월,"&gt;="&amp;순위_시작,메뉴_월,"&lt;="&amp;순위_끝,메뉴_확인,""))</f>
        <v/>
      </c>
      <c r="P44">
        <f>IF(M44="",-1,O44+(100-ROW())/1000)</f>
        <v/>
      </c>
    </row>
    <row r="45">
      <c r="M45">
        <f>IF(메뉴판!A43="","",메뉴판!A43)</f>
        <v/>
      </c>
      <c r="N45">
        <f>IF(M45="",0,SUMIFS(메뉴_수량,메뉴_이름,M45,메뉴_월,"&gt;="&amp;순위_시작,메뉴_월,"&lt;="&amp;순위_끝,메뉴_확인,""))</f>
        <v/>
      </c>
      <c r="O45">
        <f>IF(M45="",0,SUMIFS(메뉴_매출,메뉴_이름,M45,메뉴_월,"&gt;="&amp;순위_시작,메뉴_월,"&lt;="&amp;순위_끝,메뉴_확인,""))</f>
        <v/>
      </c>
      <c r="P45">
        <f>IF(M45="",-1,O45+(100-ROW())/1000)</f>
        <v/>
      </c>
    </row>
    <row r="46">
      <c r="M46">
        <f>IF(메뉴판!A44="","",메뉴판!A44)</f>
        <v/>
      </c>
      <c r="N46">
        <f>IF(M46="",0,SUMIFS(메뉴_수량,메뉴_이름,M46,메뉴_월,"&gt;="&amp;순위_시작,메뉴_월,"&lt;="&amp;순위_끝,메뉴_확인,""))</f>
        <v/>
      </c>
      <c r="O46">
        <f>IF(M46="",0,SUMIFS(메뉴_매출,메뉴_이름,M46,메뉴_월,"&gt;="&amp;순위_시작,메뉴_월,"&lt;="&amp;순위_끝,메뉴_확인,""))</f>
        <v/>
      </c>
      <c r="P46">
        <f>IF(M46="",-1,O46+(100-ROW())/1000)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B4" showDropDown="0" showInputMessage="0" showErrorMessage="1" allowBlank="0" errorTitle="월" error="목록에서 골라 주세요." type="list">
      <formula1>"전체,1,2,3,4,5,6,7,8,9,10,11,12"</formula1>
    </dataValidation>
    <dataValidation sqref="B3" showDropDown="0" showInputMessage="0" showErrorMessage="1" allowBlank="0" errorTitle="연도" error="2026 처럼 적어 주세요." type="whole" operator="between">
      <formula1>2000</formula1>
      <formula2>2100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16" customWidth="1" min="4" max="4"/>
    <col width="26" customWidth="1" min="5" max="5"/>
  </cols>
  <sheetData>
    <row r="1" ht="30" customHeight="1">
      <c r="A1" s="1" t="inlineStr">
        <is>
          <t>메뉴 판매 입력 (한 달에 한 번)</t>
        </is>
      </c>
      <c r="F1" s="2" t="inlineStr">
        <is>
          <t>견본</t>
        </is>
      </c>
    </row>
    <row r="2">
      <c r="A2" s="3" t="inlineStr">
        <is>
          <t>월말에 포스 '메뉴별 매출' 화면을 보고 메뉴마다 한 줄씩 적습니다. 월은 그달 1일로 적으면 됩니다(예: 2026-09-01).</t>
        </is>
      </c>
    </row>
    <row r="3">
      <c r="A3" s="7" t="inlineStr">
        <is>
          <t>확인할 줄</t>
        </is>
      </c>
      <c r="B3" s="8">
        <f>SUMPRODUCT(--(메뉴_확인&lt;&gt;""))</f>
        <v/>
      </c>
    </row>
    <row r="5" ht="26" customHeight="1">
      <c r="A5" s="11" t="inlineStr">
        <is>
          <t>월</t>
        </is>
      </c>
      <c r="B5" s="11" t="inlineStr">
        <is>
          <t>메뉴</t>
        </is>
      </c>
      <c r="C5" s="11" t="inlineStr">
        <is>
          <t>수량</t>
        </is>
      </c>
      <c r="D5" s="11" t="inlineStr">
        <is>
          <t>매출(포스 금액)</t>
        </is>
      </c>
      <c r="E5" s="11" t="inlineStr">
        <is>
          <t>확인</t>
        </is>
      </c>
    </row>
    <row r="6">
      <c r="A6" s="49" t="n">
        <v>45658</v>
      </c>
      <c r="B6" s="17" t="inlineStr">
        <is>
          <t>떡볶이</t>
        </is>
      </c>
      <c r="C6" s="14" t="n">
        <v>690</v>
      </c>
      <c r="D6" s="14" t="n">
        <v>3105000</v>
      </c>
      <c r="E6" s="18">
        <f>IF(COUNTA(A6:D6)=0,"",IF(NOT(ISNUMBER(A6)),"월을 2026-09-01 처럼",IF(ISNA(MATCH(B6,메뉴판이름,0)),"메뉴판에 없는 이름",IF(OR(NOT(ISNUMBER(C6)),C6&lt;0,C6&lt;&gt;INT(N(C6))),"수량을 확인하세요",IF(OR(NOT(ISNUMBER(D6)),D6&lt;0),"매출을 확인하세요",IF(COUNTIFS(메뉴_월,"&gt;="&amp;DATE(YEAR(A6),MONTH(A6),1),메뉴_월,"&lt;="&amp;DATE(YEAR(A6),MONTH(A6)+1,0),메뉴_이름,B6)&gt;1,"같은 달·같은 메뉴가 또 있어요",""))))))</f>
        <v/>
      </c>
    </row>
    <row r="7">
      <c r="A7" s="49" t="n">
        <v>45658</v>
      </c>
      <c r="B7" s="17" t="inlineStr">
        <is>
          <t>순대</t>
        </is>
      </c>
      <c r="C7" s="14" t="n">
        <v>363</v>
      </c>
      <c r="D7" s="14" t="n">
        <v>1633500</v>
      </c>
      <c r="E7" s="18">
        <f>IF(COUNTA(A7:D7)=0,"",IF(NOT(ISNUMBER(A7)),"월을 2026-09-01 처럼",IF(ISNA(MATCH(B7,메뉴판이름,0)),"메뉴판에 없는 이름",IF(OR(NOT(ISNUMBER(C7)),C7&lt;0,C7&lt;&gt;INT(N(C7))),"수량을 확인하세요",IF(OR(NOT(ISNUMBER(D7)),D7&lt;0),"매출을 확인하세요",IF(COUNTIFS(메뉴_월,"&gt;="&amp;DATE(YEAR(A7),MONTH(A7),1),메뉴_월,"&lt;="&amp;DATE(YEAR(A7),MONTH(A7)+1,0),메뉴_이름,B7)&gt;1,"같은 달·같은 메뉴가 또 있어요",""))))))</f>
        <v/>
      </c>
    </row>
    <row r="8">
      <c r="A8" s="49" t="n">
        <v>45658</v>
      </c>
      <c r="B8" s="17" t="inlineStr">
        <is>
          <t>모둠튀김(5개)</t>
        </is>
      </c>
      <c r="C8" s="14" t="n">
        <v>373</v>
      </c>
      <c r="D8" s="14" t="n">
        <v>1492000</v>
      </c>
      <c r="E8" s="18">
        <f>IF(COUNTA(A8:D8)=0,"",IF(NOT(ISNUMBER(A8)),"월을 2026-09-01 처럼",IF(ISNA(MATCH(B8,메뉴판이름,0)),"메뉴판에 없는 이름",IF(OR(NOT(ISNUMBER(C8)),C8&lt;0,C8&lt;&gt;INT(N(C8))),"수량을 확인하세요",IF(OR(NOT(ISNUMBER(D8)),D8&lt;0),"매출을 확인하세요",IF(COUNTIFS(메뉴_월,"&gt;="&amp;DATE(YEAR(A8),MONTH(A8),1),메뉴_월,"&lt;="&amp;DATE(YEAR(A8),MONTH(A8)+1,0),메뉴_이름,B8)&gt;1,"같은 달·같은 메뉴가 또 있어요",""))))))</f>
        <v/>
      </c>
    </row>
    <row r="9">
      <c r="A9" s="49" t="n">
        <v>45658</v>
      </c>
      <c r="B9" s="17" t="inlineStr">
        <is>
          <t>어묵(3개)</t>
        </is>
      </c>
      <c r="C9" s="14" t="n">
        <v>213</v>
      </c>
      <c r="D9" s="14" t="n">
        <v>639000</v>
      </c>
      <c r="E9" s="18">
        <f>IF(COUNTA(A9:D9)=0,"",IF(NOT(ISNUMBER(A9)),"월을 2026-09-01 처럼",IF(ISNA(MATCH(B9,메뉴판이름,0)),"메뉴판에 없는 이름",IF(OR(NOT(ISNUMBER(C9)),C9&lt;0,C9&lt;&gt;INT(N(C9))),"수량을 확인하세요",IF(OR(NOT(ISNUMBER(D9)),D9&lt;0),"매출을 확인하세요",IF(COUNTIFS(메뉴_월,"&gt;="&amp;DATE(YEAR(A9),MONTH(A9),1),메뉴_월,"&lt;="&amp;DATE(YEAR(A9),MONTH(A9)+1,0),메뉴_이름,B9)&gt;1,"같은 달·같은 메뉴가 또 있어요",""))))))</f>
        <v/>
      </c>
    </row>
    <row r="10">
      <c r="A10" s="49" t="n">
        <v>45658</v>
      </c>
      <c r="B10" s="17" t="inlineStr">
        <is>
          <t>떡튀순 세트</t>
        </is>
      </c>
      <c r="C10" s="14" t="n">
        <v>200</v>
      </c>
      <c r="D10" s="14" t="n">
        <v>2400000</v>
      </c>
      <c r="E10" s="18">
        <f>IF(COUNTA(A10:D10)=0,"",IF(NOT(ISNUMBER(A10)),"월을 2026-09-01 처럼",IF(ISNA(MATCH(B10,메뉴판이름,0)),"메뉴판에 없는 이름",IF(OR(NOT(ISNUMBER(C10)),C10&lt;0,C10&lt;&gt;INT(N(C10))),"수량을 확인하세요",IF(OR(NOT(ISNUMBER(D10)),D10&lt;0),"매출을 확인하세요",IF(COUNTIFS(메뉴_월,"&gt;="&amp;DATE(YEAR(A10),MONTH(A10),1),메뉴_월,"&lt;="&amp;DATE(YEAR(A10),MONTH(A10)+1,0),메뉴_이름,B10)&gt;1,"같은 달·같은 메뉴가 또 있어요",""))))))</f>
        <v/>
      </c>
    </row>
    <row r="11">
      <c r="A11" s="49" t="n">
        <v>45658</v>
      </c>
      <c r="B11" s="17" t="inlineStr">
        <is>
          <t>김밥</t>
        </is>
      </c>
      <c r="C11" s="14" t="n">
        <v>476</v>
      </c>
      <c r="D11" s="14" t="n">
        <v>1666000</v>
      </c>
      <c r="E11" s="18">
        <f>IF(COUNTA(A11:D11)=0,"",IF(NOT(ISNUMBER(A11)),"월을 2026-09-01 처럼",IF(ISNA(MATCH(B11,메뉴판이름,0)),"메뉴판에 없는 이름",IF(OR(NOT(ISNUMBER(C11)),C11&lt;0,C11&lt;&gt;INT(N(C11))),"수량을 확인하세요",IF(OR(NOT(ISNUMBER(D11)),D11&lt;0),"매출을 확인하세요",IF(COUNTIFS(메뉴_월,"&gt;="&amp;DATE(YEAR(A11),MONTH(A11),1),메뉴_월,"&lt;="&amp;DATE(YEAR(A11),MONTH(A11)+1,0),메뉴_이름,B11)&gt;1,"같은 달·같은 메뉴가 또 있어요",""))))))</f>
        <v/>
      </c>
    </row>
    <row r="12">
      <c r="A12" s="49" t="n">
        <v>45658</v>
      </c>
      <c r="B12" s="17" t="inlineStr">
        <is>
          <t>참치김밥</t>
        </is>
      </c>
      <c r="C12" s="14" t="n">
        <v>273</v>
      </c>
      <c r="D12" s="14" t="n">
        <v>1228500</v>
      </c>
      <c r="E12" s="18">
        <f>IF(COUNTA(A12:D12)=0,"",IF(NOT(ISNUMBER(A12)),"월을 2026-09-01 처럼",IF(ISNA(MATCH(B12,메뉴판이름,0)),"메뉴판에 없는 이름",IF(OR(NOT(ISNUMBER(C12)),C12&lt;0,C12&lt;&gt;INT(N(C12))),"수량을 확인하세요",IF(OR(NOT(ISNUMBER(D12)),D12&lt;0),"매출을 확인하세요",IF(COUNTIFS(메뉴_월,"&gt;="&amp;DATE(YEAR(A12),MONTH(A12),1),메뉴_월,"&lt;="&amp;DATE(YEAR(A12),MONTH(A12)+1,0),메뉴_이름,B12)&gt;1,"같은 달·같은 메뉴가 또 있어요",""))))))</f>
        <v/>
      </c>
    </row>
    <row r="13">
      <c r="A13" s="49" t="n">
        <v>45658</v>
      </c>
      <c r="B13" s="17" t="inlineStr">
        <is>
          <t>치즈김밥</t>
        </is>
      </c>
      <c r="C13" s="14" t="n">
        <v>208</v>
      </c>
      <c r="D13" s="14" t="n">
        <v>936000</v>
      </c>
      <c r="E13" s="18">
        <f>IF(COUNTA(A13:D13)=0,"",IF(NOT(ISNUMBER(A13)),"월을 2026-09-01 처럼",IF(ISNA(MATCH(B13,메뉴판이름,0)),"메뉴판에 없는 이름",IF(OR(NOT(ISNUMBER(C13)),C13&lt;0,C13&lt;&gt;INT(N(C13))),"수량을 확인하세요",IF(OR(NOT(ISNUMBER(D13)),D13&lt;0),"매출을 확인하세요",IF(COUNTIFS(메뉴_월,"&gt;="&amp;DATE(YEAR(A13),MONTH(A13),1),메뉴_월,"&lt;="&amp;DATE(YEAR(A13),MONTH(A13)+1,0),메뉴_이름,B13)&gt;1,"같은 달·같은 메뉴가 또 있어요",""))))))</f>
        <v/>
      </c>
    </row>
    <row r="14">
      <c r="A14" s="49" t="n">
        <v>45658</v>
      </c>
      <c r="B14" s="17" t="inlineStr">
        <is>
          <t>라면</t>
        </is>
      </c>
      <c r="C14" s="14" t="n">
        <v>296</v>
      </c>
      <c r="D14" s="14" t="n">
        <v>1184000</v>
      </c>
      <c r="E14" s="18">
        <f>IF(COUNTA(A14:D14)=0,"",IF(NOT(ISNUMBER(A14)),"월을 2026-09-01 처럼",IF(ISNA(MATCH(B14,메뉴판이름,0)),"메뉴판에 없는 이름",IF(OR(NOT(ISNUMBER(C14)),C14&lt;0,C14&lt;&gt;INT(N(C14))),"수량을 확인하세요",IF(OR(NOT(ISNUMBER(D14)),D14&lt;0),"매출을 확인하세요",IF(COUNTIFS(메뉴_월,"&gt;="&amp;DATE(YEAR(A14),MONTH(A14),1),메뉴_월,"&lt;="&amp;DATE(YEAR(A14),MONTH(A14)+1,0),메뉴_이름,B14)&gt;1,"같은 달·같은 메뉴가 또 있어요",""))))))</f>
        <v/>
      </c>
    </row>
    <row r="15">
      <c r="A15" s="49" t="n">
        <v>45658</v>
      </c>
      <c r="B15" s="17" t="inlineStr">
        <is>
          <t>치즈라면</t>
        </is>
      </c>
      <c r="C15" s="14" t="n">
        <v>155</v>
      </c>
      <c r="D15" s="14" t="n">
        <v>775000</v>
      </c>
      <c r="E15" s="18">
        <f>IF(COUNTA(A15:D15)=0,"",IF(NOT(ISNUMBER(A15)),"월을 2026-09-01 처럼",IF(ISNA(MATCH(B15,메뉴판이름,0)),"메뉴판에 없는 이름",IF(OR(NOT(ISNUMBER(C15)),C15&lt;0,C15&lt;&gt;INT(N(C15))),"수량을 확인하세요",IF(OR(NOT(ISNUMBER(D15)),D15&lt;0),"매출을 확인하세요",IF(COUNTIFS(메뉴_월,"&gt;="&amp;DATE(YEAR(A15),MONTH(A15),1),메뉴_월,"&lt;="&amp;DATE(YEAR(A15),MONTH(A15)+1,0),메뉴_이름,B15)&gt;1,"같은 달·같은 메뉴가 또 있어요",""))))))</f>
        <v/>
      </c>
    </row>
    <row r="16">
      <c r="A16" s="49" t="n">
        <v>45658</v>
      </c>
      <c r="B16" s="17" t="inlineStr">
        <is>
          <t>쫄면</t>
        </is>
      </c>
      <c r="C16" s="14" t="n">
        <v>193</v>
      </c>
      <c r="D16" s="14" t="n">
        <v>1158000</v>
      </c>
      <c r="E16" s="18">
        <f>IF(COUNTA(A16:D16)=0,"",IF(NOT(ISNUMBER(A16)),"월을 2026-09-01 처럼",IF(ISNA(MATCH(B16,메뉴판이름,0)),"메뉴판에 없는 이름",IF(OR(NOT(ISNUMBER(C16)),C16&lt;0,C16&lt;&gt;INT(N(C16))),"수량을 확인하세요",IF(OR(NOT(ISNUMBER(D16)),D16&lt;0),"매출을 확인하세요",IF(COUNTIFS(메뉴_월,"&gt;="&amp;DATE(YEAR(A16),MONTH(A16),1),메뉴_월,"&lt;="&amp;DATE(YEAR(A16),MONTH(A16)+1,0),메뉴_이름,B16)&gt;1,"같은 달·같은 메뉴가 또 있어요",""))))))</f>
        <v/>
      </c>
    </row>
    <row r="17">
      <c r="A17" s="49" t="n">
        <v>45658</v>
      </c>
      <c r="B17" s="17" t="inlineStr">
        <is>
          <t>우동</t>
        </is>
      </c>
      <c r="C17" s="14" t="n">
        <v>130</v>
      </c>
      <c r="D17" s="14" t="n">
        <v>715000</v>
      </c>
      <c r="E17" s="18">
        <f>IF(COUNTA(A17:D17)=0,"",IF(NOT(ISNUMBER(A17)),"월을 2026-09-01 처럼",IF(ISNA(MATCH(B17,메뉴판이름,0)),"메뉴판에 없는 이름",IF(OR(NOT(ISNUMBER(C17)),C17&lt;0,C17&lt;&gt;INT(N(C17))),"수량을 확인하세요",IF(OR(NOT(ISNUMBER(D17)),D17&lt;0),"매출을 확인하세요",IF(COUNTIFS(메뉴_월,"&gt;="&amp;DATE(YEAR(A17),MONTH(A17),1),메뉴_월,"&lt;="&amp;DATE(YEAR(A17),MONTH(A17)+1,0),메뉴_이름,B17)&gt;1,"같은 달·같은 메뉴가 또 있어요",""))))))</f>
        <v/>
      </c>
    </row>
    <row r="18">
      <c r="A18" s="49" t="n">
        <v>45658</v>
      </c>
      <c r="B18" s="17" t="inlineStr">
        <is>
          <t>오므라이스</t>
        </is>
      </c>
      <c r="C18" s="14" t="n">
        <v>149</v>
      </c>
      <c r="D18" s="14" t="n">
        <v>1117500</v>
      </c>
      <c r="E18" s="18">
        <f>IF(COUNTA(A18:D18)=0,"",IF(NOT(ISNUMBER(A18)),"월을 2026-09-01 처럼",IF(ISNA(MATCH(B18,메뉴판이름,0)),"메뉴판에 없는 이름",IF(OR(NOT(ISNUMBER(C18)),C18&lt;0,C18&lt;&gt;INT(N(C18))),"수량을 확인하세요",IF(OR(NOT(ISNUMBER(D18)),D18&lt;0),"매출을 확인하세요",IF(COUNTIFS(메뉴_월,"&gt;="&amp;DATE(YEAR(A18),MONTH(A18),1),메뉴_월,"&lt;="&amp;DATE(YEAR(A18),MONTH(A18)+1,0),메뉴_이름,B18)&gt;1,"같은 달·같은 메뉴가 또 있어요",""))))))</f>
        <v/>
      </c>
    </row>
    <row r="19">
      <c r="A19" s="49" t="n">
        <v>45658</v>
      </c>
      <c r="B19" s="17" t="inlineStr">
        <is>
          <t>돈가스</t>
        </is>
      </c>
      <c r="C19" s="14" t="n">
        <v>172</v>
      </c>
      <c r="D19" s="14" t="n">
        <v>1462000</v>
      </c>
      <c r="E19" s="18">
        <f>IF(COUNTA(A19:D19)=0,"",IF(NOT(ISNUMBER(A19)),"월을 2026-09-01 처럼",IF(ISNA(MATCH(B19,메뉴판이름,0)),"메뉴판에 없는 이름",IF(OR(NOT(ISNUMBER(C19)),C19&lt;0,C19&lt;&gt;INT(N(C19))),"수량을 확인하세요",IF(OR(NOT(ISNUMBER(D19)),D19&lt;0),"매출을 확인하세요",IF(COUNTIFS(메뉴_월,"&gt;="&amp;DATE(YEAR(A19),MONTH(A19),1),메뉴_월,"&lt;="&amp;DATE(YEAR(A19),MONTH(A19)+1,0),메뉴_이름,B19)&gt;1,"같은 달·같은 메뉴가 또 있어요",""))))))</f>
        <v/>
      </c>
    </row>
    <row r="20">
      <c r="A20" s="49" t="n">
        <v>45658</v>
      </c>
      <c r="B20" s="17" t="inlineStr">
        <is>
          <t>제육덮밥</t>
        </is>
      </c>
      <c r="C20" s="14" t="n">
        <v>149</v>
      </c>
      <c r="D20" s="14" t="n">
        <v>1192000</v>
      </c>
      <c r="E20" s="18">
        <f>IF(COUNTA(A20:D20)=0,"",IF(NOT(ISNUMBER(A20)),"월을 2026-09-01 처럼",IF(ISNA(MATCH(B20,메뉴판이름,0)),"메뉴판에 없는 이름",IF(OR(NOT(ISNUMBER(C20)),C20&lt;0,C20&lt;&gt;INT(N(C20))),"수량을 확인하세요",IF(OR(NOT(ISNUMBER(D20)),D20&lt;0),"매출을 확인하세요",IF(COUNTIFS(메뉴_월,"&gt;="&amp;DATE(YEAR(A20),MONTH(A20),1),메뉴_월,"&lt;="&amp;DATE(YEAR(A20),MONTH(A20)+1,0),메뉴_이름,B20)&gt;1,"같은 달·같은 메뉴가 또 있어요",""))))))</f>
        <v/>
      </c>
    </row>
    <row r="21">
      <c r="A21" s="49" t="n">
        <v>45658</v>
      </c>
      <c r="B21" s="17" t="inlineStr">
        <is>
          <t>만두(6개)</t>
        </is>
      </c>
      <c r="C21" s="14" t="n">
        <v>168</v>
      </c>
      <c r="D21" s="14" t="n">
        <v>756000</v>
      </c>
      <c r="E21" s="18">
        <f>IF(COUNTA(A21:D21)=0,"",IF(NOT(ISNUMBER(A21)),"월을 2026-09-01 처럼",IF(ISNA(MATCH(B21,메뉴판이름,0)),"메뉴판에 없는 이름",IF(OR(NOT(ISNUMBER(C21)),C21&lt;0,C21&lt;&gt;INT(N(C21))),"수량을 확인하세요",IF(OR(NOT(ISNUMBER(D21)),D21&lt;0),"매출을 확인하세요",IF(COUNTIFS(메뉴_월,"&gt;="&amp;DATE(YEAR(A21),MONTH(A21),1),메뉴_월,"&lt;="&amp;DATE(YEAR(A21),MONTH(A21)+1,0),메뉴_이름,B21)&gt;1,"같은 달·같은 메뉴가 또 있어요",""))))))</f>
        <v/>
      </c>
    </row>
    <row r="22">
      <c r="A22" s="49" t="n">
        <v>45658</v>
      </c>
      <c r="B22" s="17" t="inlineStr">
        <is>
          <t>콜라</t>
        </is>
      </c>
      <c r="C22" s="14" t="n">
        <v>225</v>
      </c>
      <c r="D22" s="14" t="n">
        <v>450000</v>
      </c>
      <c r="E22" s="18">
        <f>IF(COUNTA(A22:D22)=0,"",IF(NOT(ISNUMBER(A22)),"월을 2026-09-01 처럼",IF(ISNA(MATCH(B22,메뉴판이름,0)),"메뉴판에 없는 이름",IF(OR(NOT(ISNUMBER(C22)),C22&lt;0,C22&lt;&gt;INT(N(C22))),"수량을 확인하세요",IF(OR(NOT(ISNUMBER(D22)),D22&lt;0),"매출을 확인하세요",IF(COUNTIFS(메뉴_월,"&gt;="&amp;DATE(YEAR(A22),MONTH(A22),1),메뉴_월,"&lt;="&amp;DATE(YEAR(A22),MONTH(A22)+1,0),메뉴_이름,B22)&gt;1,"같은 달·같은 메뉴가 또 있어요",""))))))</f>
        <v/>
      </c>
    </row>
    <row r="23">
      <c r="A23" s="49" t="n">
        <v>45658</v>
      </c>
      <c r="B23" s="17" t="inlineStr">
        <is>
          <t>사이다</t>
        </is>
      </c>
      <c r="C23" s="14" t="n">
        <v>134</v>
      </c>
      <c r="D23" s="14" t="n">
        <v>268000</v>
      </c>
      <c r="E23" s="18">
        <f>IF(COUNTA(A23:D23)=0,"",IF(NOT(ISNUMBER(A23)),"월을 2026-09-01 처럼",IF(ISNA(MATCH(B23,메뉴판이름,0)),"메뉴판에 없는 이름",IF(OR(NOT(ISNUMBER(C23)),C23&lt;0,C23&lt;&gt;INT(N(C23))),"수량을 확인하세요",IF(OR(NOT(ISNUMBER(D23)),D23&lt;0),"매출을 확인하세요",IF(COUNTIFS(메뉴_월,"&gt;="&amp;DATE(YEAR(A23),MONTH(A23),1),메뉴_월,"&lt;="&amp;DATE(YEAR(A23),MONTH(A23)+1,0),메뉴_이름,B23)&gt;1,"같은 달·같은 메뉴가 또 있어요",""))))))</f>
        <v/>
      </c>
    </row>
    <row r="24">
      <c r="A24" s="49" t="n">
        <v>45689</v>
      </c>
      <c r="B24" s="17" t="inlineStr">
        <is>
          <t>떡볶이</t>
        </is>
      </c>
      <c r="C24" s="14" t="n">
        <v>660</v>
      </c>
      <c r="D24" s="14" t="n">
        <v>2970000</v>
      </c>
      <c r="E24" s="18">
        <f>IF(COUNTA(A24:D24)=0,"",IF(NOT(ISNUMBER(A24)),"월을 2026-09-01 처럼",IF(ISNA(MATCH(B24,메뉴판이름,0)),"메뉴판에 없는 이름",IF(OR(NOT(ISNUMBER(C24)),C24&lt;0,C24&lt;&gt;INT(N(C24))),"수량을 확인하세요",IF(OR(NOT(ISNUMBER(D24)),D24&lt;0),"매출을 확인하세요",IF(COUNTIFS(메뉴_월,"&gt;="&amp;DATE(YEAR(A24),MONTH(A24),1),메뉴_월,"&lt;="&amp;DATE(YEAR(A24),MONTH(A24)+1,0),메뉴_이름,B24)&gt;1,"같은 달·같은 메뉴가 또 있어요",""))))))</f>
        <v/>
      </c>
    </row>
    <row r="25">
      <c r="A25" s="49" t="n">
        <v>45689</v>
      </c>
      <c r="B25" s="17" t="inlineStr">
        <is>
          <t>순대</t>
        </is>
      </c>
      <c r="C25" s="14" t="n">
        <v>359</v>
      </c>
      <c r="D25" s="14" t="n">
        <v>1615500</v>
      </c>
      <c r="E25" s="18">
        <f>IF(COUNTA(A25:D25)=0,"",IF(NOT(ISNUMBER(A25)),"월을 2026-09-01 처럼",IF(ISNA(MATCH(B25,메뉴판이름,0)),"메뉴판에 없는 이름",IF(OR(NOT(ISNUMBER(C25)),C25&lt;0,C25&lt;&gt;INT(N(C25))),"수량을 확인하세요",IF(OR(NOT(ISNUMBER(D25)),D25&lt;0),"매출을 확인하세요",IF(COUNTIFS(메뉴_월,"&gt;="&amp;DATE(YEAR(A25),MONTH(A25),1),메뉴_월,"&lt;="&amp;DATE(YEAR(A25),MONTH(A25)+1,0),메뉴_이름,B25)&gt;1,"같은 달·같은 메뉴가 또 있어요",""))))))</f>
        <v/>
      </c>
    </row>
    <row r="26">
      <c r="A26" s="49" t="n">
        <v>45689</v>
      </c>
      <c r="B26" s="17" t="inlineStr">
        <is>
          <t>모둠튀김(5개)</t>
        </is>
      </c>
      <c r="C26" s="14" t="n">
        <v>368</v>
      </c>
      <c r="D26" s="14" t="n">
        <v>1472000</v>
      </c>
      <c r="E26" s="18">
        <f>IF(COUNTA(A26:D26)=0,"",IF(NOT(ISNUMBER(A26)),"월을 2026-09-01 처럼",IF(ISNA(MATCH(B26,메뉴판이름,0)),"메뉴판에 없는 이름",IF(OR(NOT(ISNUMBER(C26)),C26&lt;0,C26&lt;&gt;INT(N(C26))),"수량을 확인하세요",IF(OR(NOT(ISNUMBER(D26)),D26&lt;0),"매출을 확인하세요",IF(COUNTIFS(메뉴_월,"&gt;="&amp;DATE(YEAR(A26),MONTH(A26),1),메뉴_월,"&lt;="&amp;DATE(YEAR(A26),MONTH(A26)+1,0),메뉴_이름,B26)&gt;1,"같은 달·같은 메뉴가 또 있어요",""))))))</f>
        <v/>
      </c>
    </row>
    <row r="27">
      <c r="A27" s="49" t="n">
        <v>45689</v>
      </c>
      <c r="B27" s="17" t="inlineStr">
        <is>
          <t>어묵(3개)</t>
        </is>
      </c>
      <c r="C27" s="14" t="n">
        <v>231</v>
      </c>
      <c r="D27" s="14" t="n">
        <v>693000</v>
      </c>
      <c r="E27" s="18">
        <f>IF(COUNTA(A27:D27)=0,"",IF(NOT(ISNUMBER(A27)),"월을 2026-09-01 처럼",IF(ISNA(MATCH(B27,메뉴판이름,0)),"메뉴판에 없는 이름",IF(OR(NOT(ISNUMBER(C27)),C27&lt;0,C27&lt;&gt;INT(N(C27))),"수량을 확인하세요",IF(OR(NOT(ISNUMBER(D27)),D27&lt;0),"매출을 확인하세요",IF(COUNTIFS(메뉴_월,"&gt;="&amp;DATE(YEAR(A27),MONTH(A27),1),메뉴_월,"&lt;="&amp;DATE(YEAR(A27),MONTH(A27)+1,0),메뉴_이름,B27)&gt;1,"같은 달·같은 메뉴가 또 있어요",""))))))</f>
        <v/>
      </c>
    </row>
    <row r="28">
      <c r="A28" s="49" t="n">
        <v>45689</v>
      </c>
      <c r="B28" s="17" t="inlineStr">
        <is>
          <t>떡튀순 세트</t>
        </is>
      </c>
      <c r="C28" s="14" t="n">
        <v>196</v>
      </c>
      <c r="D28" s="14" t="n">
        <v>2352000</v>
      </c>
      <c r="E28" s="18">
        <f>IF(COUNTA(A28:D28)=0,"",IF(NOT(ISNUMBER(A28)),"월을 2026-09-01 처럼",IF(ISNA(MATCH(B28,메뉴판이름,0)),"메뉴판에 없는 이름",IF(OR(NOT(ISNUMBER(C28)),C28&lt;0,C28&lt;&gt;INT(N(C28))),"수량을 확인하세요",IF(OR(NOT(ISNUMBER(D28)),D28&lt;0),"매출을 확인하세요",IF(COUNTIFS(메뉴_월,"&gt;="&amp;DATE(YEAR(A28),MONTH(A28),1),메뉴_월,"&lt;="&amp;DATE(YEAR(A28),MONTH(A28)+1,0),메뉴_이름,B28)&gt;1,"같은 달·같은 메뉴가 또 있어요",""))))))</f>
        <v/>
      </c>
    </row>
    <row r="29">
      <c r="A29" s="49" t="n">
        <v>45689</v>
      </c>
      <c r="B29" s="17" t="inlineStr">
        <is>
          <t>김밥</t>
        </is>
      </c>
      <c r="C29" s="14" t="n">
        <v>485</v>
      </c>
      <c r="D29" s="14" t="n">
        <v>1697500</v>
      </c>
      <c r="E29" s="18">
        <f>IF(COUNTA(A29:D29)=0,"",IF(NOT(ISNUMBER(A29)),"월을 2026-09-01 처럼",IF(ISNA(MATCH(B29,메뉴판이름,0)),"메뉴판에 없는 이름",IF(OR(NOT(ISNUMBER(C29)),C29&lt;0,C29&lt;&gt;INT(N(C29))),"수량을 확인하세요",IF(OR(NOT(ISNUMBER(D29)),D29&lt;0),"매출을 확인하세요",IF(COUNTIFS(메뉴_월,"&gt;="&amp;DATE(YEAR(A29),MONTH(A29),1),메뉴_월,"&lt;="&amp;DATE(YEAR(A29),MONTH(A29)+1,0),메뉴_이름,B29)&gt;1,"같은 달·같은 메뉴가 또 있어요",""))))))</f>
        <v/>
      </c>
    </row>
    <row r="30">
      <c r="A30" s="49" t="n">
        <v>45689</v>
      </c>
      <c r="B30" s="17" t="inlineStr">
        <is>
          <t>참치김밥</t>
        </is>
      </c>
      <c r="C30" s="14" t="n">
        <v>272</v>
      </c>
      <c r="D30" s="14" t="n">
        <v>1224000</v>
      </c>
      <c r="E30" s="18">
        <f>IF(COUNTA(A30:D30)=0,"",IF(NOT(ISNUMBER(A30)),"월을 2026-09-01 처럼",IF(ISNA(MATCH(B30,메뉴판이름,0)),"메뉴판에 없는 이름",IF(OR(NOT(ISNUMBER(C30)),C30&lt;0,C30&lt;&gt;INT(N(C30))),"수량을 확인하세요",IF(OR(NOT(ISNUMBER(D30)),D30&lt;0),"매출을 확인하세요",IF(COUNTIFS(메뉴_월,"&gt;="&amp;DATE(YEAR(A30),MONTH(A30),1),메뉴_월,"&lt;="&amp;DATE(YEAR(A30),MONTH(A30)+1,0),메뉴_이름,B30)&gt;1,"같은 달·같은 메뉴가 또 있어요",""))))))</f>
        <v/>
      </c>
    </row>
    <row r="31">
      <c r="A31" s="49" t="n">
        <v>45689</v>
      </c>
      <c r="B31" s="17" t="inlineStr">
        <is>
          <t>치즈김밥</t>
        </is>
      </c>
      <c r="C31" s="14" t="n">
        <v>193</v>
      </c>
      <c r="D31" s="14" t="n">
        <v>868500</v>
      </c>
      <c r="E31" s="18">
        <f>IF(COUNTA(A31:D31)=0,"",IF(NOT(ISNUMBER(A31)),"월을 2026-09-01 처럼",IF(ISNA(MATCH(B31,메뉴판이름,0)),"메뉴판에 없는 이름",IF(OR(NOT(ISNUMBER(C31)),C31&lt;0,C31&lt;&gt;INT(N(C31))),"수량을 확인하세요",IF(OR(NOT(ISNUMBER(D31)),D31&lt;0),"매출을 확인하세요",IF(COUNTIFS(메뉴_월,"&gt;="&amp;DATE(YEAR(A31),MONTH(A31),1),메뉴_월,"&lt;="&amp;DATE(YEAR(A31),MONTH(A31)+1,0),메뉴_이름,B31)&gt;1,"같은 달·같은 메뉴가 또 있어요",""))))))</f>
        <v/>
      </c>
    </row>
    <row r="32">
      <c r="A32" s="49" t="n">
        <v>45689</v>
      </c>
      <c r="B32" s="17" t="inlineStr">
        <is>
          <t>라면</t>
        </is>
      </c>
      <c r="C32" s="14" t="n">
        <v>305</v>
      </c>
      <c r="D32" s="14" t="n">
        <v>1220000</v>
      </c>
      <c r="E32" s="18">
        <f>IF(COUNTA(A32:D32)=0,"",IF(NOT(ISNUMBER(A32)),"월을 2026-09-01 처럼",IF(ISNA(MATCH(B32,메뉴판이름,0)),"메뉴판에 없는 이름",IF(OR(NOT(ISNUMBER(C32)),C32&lt;0,C32&lt;&gt;INT(N(C32))),"수량을 확인하세요",IF(OR(NOT(ISNUMBER(D32)),D32&lt;0),"매출을 확인하세요",IF(COUNTIFS(메뉴_월,"&gt;="&amp;DATE(YEAR(A32),MONTH(A32),1),메뉴_월,"&lt;="&amp;DATE(YEAR(A32),MONTH(A32)+1,0),메뉴_이름,B32)&gt;1,"같은 달·같은 메뉴가 또 있어요",""))))))</f>
        <v/>
      </c>
    </row>
    <row r="33">
      <c r="A33" s="49" t="n">
        <v>45689</v>
      </c>
      <c r="B33" s="17" t="inlineStr">
        <is>
          <t>치즈라면</t>
        </is>
      </c>
      <c r="C33" s="14" t="n">
        <v>150</v>
      </c>
      <c r="D33" s="14" t="n">
        <v>750000</v>
      </c>
      <c r="E33" s="18">
        <f>IF(COUNTA(A33:D33)=0,"",IF(NOT(ISNUMBER(A33)),"월을 2026-09-01 처럼",IF(ISNA(MATCH(B33,메뉴판이름,0)),"메뉴판에 없는 이름",IF(OR(NOT(ISNUMBER(C33)),C33&lt;0,C33&lt;&gt;INT(N(C33))),"수량을 확인하세요",IF(OR(NOT(ISNUMBER(D33)),D33&lt;0),"매출을 확인하세요",IF(COUNTIFS(메뉴_월,"&gt;="&amp;DATE(YEAR(A33),MONTH(A33),1),메뉴_월,"&lt;="&amp;DATE(YEAR(A33),MONTH(A33)+1,0),메뉴_이름,B33)&gt;1,"같은 달·같은 메뉴가 또 있어요",""))))))</f>
        <v/>
      </c>
    </row>
    <row r="34">
      <c r="A34" s="49" t="n">
        <v>45689</v>
      </c>
      <c r="B34" s="17" t="inlineStr">
        <is>
          <t>쫄면</t>
        </is>
      </c>
      <c r="C34" s="14" t="n">
        <v>182</v>
      </c>
      <c r="D34" s="14" t="n">
        <v>1092000</v>
      </c>
      <c r="E34" s="18">
        <f>IF(COUNTA(A34:D34)=0,"",IF(NOT(ISNUMBER(A34)),"월을 2026-09-01 처럼",IF(ISNA(MATCH(B34,메뉴판이름,0)),"메뉴판에 없는 이름",IF(OR(NOT(ISNUMBER(C34)),C34&lt;0,C34&lt;&gt;INT(N(C34))),"수량을 확인하세요",IF(OR(NOT(ISNUMBER(D34)),D34&lt;0),"매출을 확인하세요",IF(COUNTIFS(메뉴_월,"&gt;="&amp;DATE(YEAR(A34),MONTH(A34),1),메뉴_월,"&lt;="&amp;DATE(YEAR(A34),MONTH(A34)+1,0),메뉴_이름,B34)&gt;1,"같은 달·같은 메뉴가 또 있어요",""))))))</f>
        <v/>
      </c>
    </row>
    <row r="35">
      <c r="A35" s="49" t="n">
        <v>45689</v>
      </c>
      <c r="B35" s="17" t="inlineStr">
        <is>
          <t>우동</t>
        </is>
      </c>
      <c r="C35" s="14" t="n">
        <v>133</v>
      </c>
      <c r="D35" s="14" t="n">
        <v>731500</v>
      </c>
      <c r="E35" s="18">
        <f>IF(COUNTA(A35:D35)=0,"",IF(NOT(ISNUMBER(A35)),"월을 2026-09-01 처럼",IF(ISNA(MATCH(B35,메뉴판이름,0)),"메뉴판에 없는 이름",IF(OR(NOT(ISNUMBER(C35)),C35&lt;0,C35&lt;&gt;INT(N(C35))),"수량을 확인하세요",IF(OR(NOT(ISNUMBER(D35)),D35&lt;0),"매출을 확인하세요",IF(COUNTIFS(메뉴_월,"&gt;="&amp;DATE(YEAR(A35),MONTH(A35),1),메뉴_월,"&lt;="&amp;DATE(YEAR(A35),MONTH(A35)+1,0),메뉴_이름,B35)&gt;1,"같은 달·같은 메뉴가 또 있어요",""))))))</f>
        <v/>
      </c>
    </row>
    <row r="36">
      <c r="A36" s="49" t="n">
        <v>45689</v>
      </c>
      <c r="B36" s="17" t="inlineStr">
        <is>
          <t>오므라이스</t>
        </is>
      </c>
      <c r="C36" s="14" t="n">
        <v>150</v>
      </c>
      <c r="D36" s="14" t="n">
        <v>1125000</v>
      </c>
      <c r="E36" s="18">
        <f>IF(COUNTA(A36:D36)=0,"",IF(NOT(ISNUMBER(A36)),"월을 2026-09-01 처럼",IF(ISNA(MATCH(B36,메뉴판이름,0)),"메뉴판에 없는 이름",IF(OR(NOT(ISNUMBER(C36)),C36&lt;0,C36&lt;&gt;INT(N(C36))),"수량을 확인하세요",IF(OR(NOT(ISNUMBER(D36)),D36&lt;0),"매출을 확인하세요",IF(COUNTIFS(메뉴_월,"&gt;="&amp;DATE(YEAR(A36),MONTH(A36),1),메뉴_월,"&lt;="&amp;DATE(YEAR(A36),MONTH(A36)+1,0),메뉴_이름,B36)&gt;1,"같은 달·같은 메뉴가 또 있어요",""))))))</f>
        <v/>
      </c>
    </row>
    <row r="37">
      <c r="A37" s="49" t="n">
        <v>45689</v>
      </c>
      <c r="B37" s="17" t="inlineStr">
        <is>
          <t>돈가스</t>
        </is>
      </c>
      <c r="C37" s="14" t="n">
        <v>182</v>
      </c>
      <c r="D37" s="14" t="n">
        <v>1547000</v>
      </c>
      <c r="E37" s="18">
        <f>IF(COUNTA(A37:D37)=0,"",IF(NOT(ISNUMBER(A37)),"월을 2026-09-01 처럼",IF(ISNA(MATCH(B37,메뉴판이름,0)),"메뉴판에 없는 이름",IF(OR(NOT(ISNUMBER(C37)),C37&lt;0,C37&lt;&gt;INT(N(C37))),"수량을 확인하세요",IF(OR(NOT(ISNUMBER(D37)),D37&lt;0),"매출을 확인하세요",IF(COUNTIFS(메뉴_월,"&gt;="&amp;DATE(YEAR(A37),MONTH(A37),1),메뉴_월,"&lt;="&amp;DATE(YEAR(A37),MONTH(A37)+1,0),메뉴_이름,B37)&gt;1,"같은 달·같은 메뉴가 또 있어요",""))))))</f>
        <v/>
      </c>
    </row>
    <row r="38">
      <c r="A38" s="49" t="n">
        <v>45689</v>
      </c>
      <c r="B38" s="17" t="inlineStr">
        <is>
          <t>제육덮밥</t>
        </is>
      </c>
      <c r="C38" s="14" t="n">
        <v>152</v>
      </c>
      <c r="D38" s="14" t="n">
        <v>1216000</v>
      </c>
      <c r="E38" s="18">
        <f>IF(COUNTA(A38:D38)=0,"",IF(NOT(ISNUMBER(A38)),"월을 2026-09-01 처럼",IF(ISNA(MATCH(B38,메뉴판이름,0)),"메뉴판에 없는 이름",IF(OR(NOT(ISNUMBER(C38)),C38&lt;0,C38&lt;&gt;INT(N(C38))),"수량을 확인하세요",IF(OR(NOT(ISNUMBER(D38)),D38&lt;0),"매출을 확인하세요",IF(COUNTIFS(메뉴_월,"&gt;="&amp;DATE(YEAR(A38),MONTH(A38),1),메뉴_월,"&lt;="&amp;DATE(YEAR(A38),MONTH(A38)+1,0),메뉴_이름,B38)&gt;1,"같은 달·같은 메뉴가 또 있어요",""))))))</f>
        <v/>
      </c>
    </row>
    <row r="39">
      <c r="A39" s="49" t="n">
        <v>45689</v>
      </c>
      <c r="B39" s="17" t="inlineStr">
        <is>
          <t>만두(6개)</t>
        </is>
      </c>
      <c r="C39" s="14" t="n">
        <v>181</v>
      </c>
      <c r="D39" s="14" t="n">
        <v>814500</v>
      </c>
      <c r="E39" s="18">
        <f>IF(COUNTA(A39:D39)=0,"",IF(NOT(ISNUMBER(A39)),"월을 2026-09-01 처럼",IF(ISNA(MATCH(B39,메뉴판이름,0)),"메뉴판에 없는 이름",IF(OR(NOT(ISNUMBER(C39)),C39&lt;0,C39&lt;&gt;INT(N(C39))),"수량을 확인하세요",IF(OR(NOT(ISNUMBER(D39)),D39&lt;0),"매출을 확인하세요",IF(COUNTIFS(메뉴_월,"&gt;="&amp;DATE(YEAR(A39),MONTH(A39),1),메뉴_월,"&lt;="&amp;DATE(YEAR(A39),MONTH(A39)+1,0),메뉴_이름,B39)&gt;1,"같은 달·같은 메뉴가 또 있어요",""))))))</f>
        <v/>
      </c>
    </row>
    <row r="40">
      <c r="A40" s="49" t="n">
        <v>45689</v>
      </c>
      <c r="B40" s="17" t="inlineStr">
        <is>
          <t>콜라</t>
        </is>
      </c>
      <c r="C40" s="14" t="n">
        <v>232</v>
      </c>
      <c r="D40" s="14" t="n">
        <v>464000</v>
      </c>
      <c r="E40" s="18">
        <f>IF(COUNTA(A40:D40)=0,"",IF(NOT(ISNUMBER(A40)),"월을 2026-09-01 처럼",IF(ISNA(MATCH(B40,메뉴판이름,0)),"메뉴판에 없는 이름",IF(OR(NOT(ISNUMBER(C40)),C40&lt;0,C40&lt;&gt;INT(N(C40))),"수량을 확인하세요",IF(OR(NOT(ISNUMBER(D40)),D40&lt;0),"매출을 확인하세요",IF(COUNTIFS(메뉴_월,"&gt;="&amp;DATE(YEAR(A40),MONTH(A40),1),메뉴_월,"&lt;="&amp;DATE(YEAR(A40),MONTH(A40)+1,0),메뉴_이름,B40)&gt;1,"같은 달·같은 메뉴가 또 있어요",""))))))</f>
        <v/>
      </c>
    </row>
    <row r="41">
      <c r="A41" s="49" t="n">
        <v>45689</v>
      </c>
      <c r="B41" s="17" t="inlineStr">
        <is>
          <t>사이다</t>
        </is>
      </c>
      <c r="C41" s="14" t="n">
        <v>121</v>
      </c>
      <c r="D41" s="14" t="n">
        <v>242000</v>
      </c>
      <c r="E41" s="18">
        <f>IF(COUNTA(A41:D41)=0,"",IF(NOT(ISNUMBER(A41)),"월을 2026-09-01 처럼",IF(ISNA(MATCH(B41,메뉴판이름,0)),"메뉴판에 없는 이름",IF(OR(NOT(ISNUMBER(C41)),C41&lt;0,C41&lt;&gt;INT(N(C41))),"수량을 확인하세요",IF(OR(NOT(ISNUMBER(D41)),D41&lt;0),"매출을 확인하세요",IF(COUNTIFS(메뉴_월,"&gt;="&amp;DATE(YEAR(A41),MONTH(A41),1),메뉴_월,"&lt;="&amp;DATE(YEAR(A41),MONTH(A41)+1,0),메뉴_이름,B41)&gt;1,"같은 달·같은 메뉴가 또 있어요",""))))))</f>
        <v/>
      </c>
    </row>
    <row r="42">
      <c r="A42" s="49" t="n">
        <v>45717</v>
      </c>
      <c r="B42" s="17" t="inlineStr">
        <is>
          <t>떡볶이</t>
        </is>
      </c>
      <c r="C42" s="14" t="n">
        <v>689</v>
      </c>
      <c r="D42" s="14" t="n">
        <v>3100500</v>
      </c>
      <c r="E42" s="18">
        <f>IF(COUNTA(A42:D42)=0,"",IF(NOT(ISNUMBER(A42)),"월을 2026-09-01 처럼",IF(ISNA(MATCH(B42,메뉴판이름,0)),"메뉴판에 없는 이름",IF(OR(NOT(ISNUMBER(C42)),C42&lt;0,C42&lt;&gt;INT(N(C42))),"수량을 확인하세요",IF(OR(NOT(ISNUMBER(D42)),D42&lt;0),"매출을 확인하세요",IF(COUNTIFS(메뉴_월,"&gt;="&amp;DATE(YEAR(A42),MONTH(A42),1),메뉴_월,"&lt;="&amp;DATE(YEAR(A42),MONTH(A42)+1,0),메뉴_이름,B42)&gt;1,"같은 달·같은 메뉴가 또 있어요",""))))))</f>
        <v/>
      </c>
    </row>
    <row r="43">
      <c r="A43" s="49" t="n">
        <v>45717</v>
      </c>
      <c r="B43" s="17" t="inlineStr">
        <is>
          <t>순대</t>
        </is>
      </c>
      <c r="C43" s="14" t="n">
        <v>378</v>
      </c>
      <c r="D43" s="14" t="n">
        <v>1701000</v>
      </c>
      <c r="E43" s="18">
        <f>IF(COUNTA(A43:D43)=0,"",IF(NOT(ISNUMBER(A43)),"월을 2026-09-01 처럼",IF(ISNA(MATCH(B43,메뉴판이름,0)),"메뉴판에 없는 이름",IF(OR(NOT(ISNUMBER(C43)),C43&lt;0,C43&lt;&gt;INT(N(C43))),"수량을 확인하세요",IF(OR(NOT(ISNUMBER(D43)),D43&lt;0),"매출을 확인하세요",IF(COUNTIFS(메뉴_월,"&gt;="&amp;DATE(YEAR(A43),MONTH(A43),1),메뉴_월,"&lt;="&amp;DATE(YEAR(A43),MONTH(A43)+1,0),메뉴_이름,B43)&gt;1,"같은 달·같은 메뉴가 또 있어요",""))))))</f>
        <v/>
      </c>
    </row>
    <row r="44">
      <c r="A44" s="49" t="n">
        <v>45717</v>
      </c>
      <c r="B44" s="17" t="inlineStr">
        <is>
          <t>모둠튀김(5개)</t>
        </is>
      </c>
      <c r="C44" s="14" t="n">
        <v>416</v>
      </c>
      <c r="D44" s="14" t="n">
        <v>1664000</v>
      </c>
      <c r="E44" s="18">
        <f>IF(COUNTA(A44:D44)=0,"",IF(NOT(ISNUMBER(A44)),"월을 2026-09-01 처럼",IF(ISNA(MATCH(B44,메뉴판이름,0)),"메뉴판에 없는 이름",IF(OR(NOT(ISNUMBER(C44)),C44&lt;0,C44&lt;&gt;INT(N(C44))),"수량을 확인하세요",IF(OR(NOT(ISNUMBER(D44)),D44&lt;0),"매출을 확인하세요",IF(COUNTIFS(메뉴_월,"&gt;="&amp;DATE(YEAR(A44),MONTH(A44),1),메뉴_월,"&lt;="&amp;DATE(YEAR(A44),MONTH(A44)+1,0),메뉴_이름,B44)&gt;1,"같은 달·같은 메뉴가 또 있어요",""))))))</f>
        <v/>
      </c>
    </row>
    <row r="45">
      <c r="A45" s="49" t="n">
        <v>45717</v>
      </c>
      <c r="B45" s="17" t="inlineStr">
        <is>
          <t>어묵(3개)</t>
        </is>
      </c>
      <c r="C45" s="14" t="n">
        <v>234</v>
      </c>
      <c r="D45" s="14" t="n">
        <v>702000</v>
      </c>
      <c r="E45" s="18">
        <f>IF(COUNTA(A45:D45)=0,"",IF(NOT(ISNUMBER(A45)),"월을 2026-09-01 처럼",IF(ISNA(MATCH(B45,메뉴판이름,0)),"메뉴판에 없는 이름",IF(OR(NOT(ISNUMBER(C45)),C45&lt;0,C45&lt;&gt;INT(N(C45))),"수량을 확인하세요",IF(OR(NOT(ISNUMBER(D45)),D45&lt;0),"매출을 확인하세요",IF(COUNTIFS(메뉴_월,"&gt;="&amp;DATE(YEAR(A45),MONTH(A45),1),메뉴_월,"&lt;="&amp;DATE(YEAR(A45),MONTH(A45)+1,0),메뉴_이름,B45)&gt;1,"같은 달·같은 메뉴가 또 있어요",""))))))</f>
        <v/>
      </c>
    </row>
    <row r="46">
      <c r="A46" s="49" t="n">
        <v>45717</v>
      </c>
      <c r="B46" s="17" t="inlineStr">
        <is>
          <t>떡튀순 세트</t>
        </is>
      </c>
      <c r="C46" s="14" t="n">
        <v>199</v>
      </c>
      <c r="D46" s="14" t="n">
        <v>2388000</v>
      </c>
      <c r="E46" s="18">
        <f>IF(COUNTA(A46:D46)=0,"",IF(NOT(ISNUMBER(A46)),"월을 2026-09-01 처럼",IF(ISNA(MATCH(B46,메뉴판이름,0)),"메뉴판에 없는 이름",IF(OR(NOT(ISNUMBER(C46)),C46&lt;0,C46&lt;&gt;INT(N(C46))),"수량을 확인하세요",IF(OR(NOT(ISNUMBER(D46)),D46&lt;0),"매출을 확인하세요",IF(COUNTIFS(메뉴_월,"&gt;="&amp;DATE(YEAR(A46),MONTH(A46),1),메뉴_월,"&lt;="&amp;DATE(YEAR(A46),MONTH(A46)+1,0),메뉴_이름,B46)&gt;1,"같은 달·같은 메뉴가 또 있어요",""))))))</f>
        <v/>
      </c>
    </row>
    <row r="47">
      <c r="A47" s="49" t="n">
        <v>45717</v>
      </c>
      <c r="B47" s="17" t="inlineStr">
        <is>
          <t>김밥</t>
        </is>
      </c>
      <c r="C47" s="14" t="n">
        <v>492</v>
      </c>
      <c r="D47" s="14" t="n">
        <v>1722000</v>
      </c>
      <c r="E47" s="18">
        <f>IF(COUNTA(A47:D47)=0,"",IF(NOT(ISNUMBER(A47)),"월을 2026-09-01 처럼",IF(ISNA(MATCH(B47,메뉴판이름,0)),"메뉴판에 없는 이름",IF(OR(NOT(ISNUMBER(C47)),C47&lt;0,C47&lt;&gt;INT(N(C47))),"수량을 확인하세요",IF(OR(NOT(ISNUMBER(D47)),D47&lt;0),"매출을 확인하세요",IF(COUNTIFS(메뉴_월,"&gt;="&amp;DATE(YEAR(A47),MONTH(A47),1),메뉴_월,"&lt;="&amp;DATE(YEAR(A47),MONTH(A47)+1,0),메뉴_이름,B47)&gt;1,"같은 달·같은 메뉴가 또 있어요",""))))))</f>
        <v/>
      </c>
    </row>
    <row r="48">
      <c r="A48" s="49" t="n">
        <v>45717</v>
      </c>
      <c r="B48" s="17" t="inlineStr">
        <is>
          <t>참치김밥</t>
        </is>
      </c>
      <c r="C48" s="14" t="n">
        <v>271</v>
      </c>
      <c r="D48" s="14" t="n">
        <v>1219500</v>
      </c>
      <c r="E48" s="18">
        <f>IF(COUNTA(A48:D48)=0,"",IF(NOT(ISNUMBER(A48)),"월을 2026-09-01 처럼",IF(ISNA(MATCH(B48,메뉴판이름,0)),"메뉴판에 없는 이름",IF(OR(NOT(ISNUMBER(C48)),C48&lt;0,C48&lt;&gt;INT(N(C48))),"수량을 확인하세요",IF(OR(NOT(ISNUMBER(D48)),D48&lt;0),"매출을 확인하세요",IF(COUNTIFS(메뉴_월,"&gt;="&amp;DATE(YEAR(A48),MONTH(A48),1),메뉴_월,"&lt;="&amp;DATE(YEAR(A48),MONTH(A48)+1,0),메뉴_이름,B48)&gt;1,"같은 달·같은 메뉴가 또 있어요",""))))))</f>
        <v/>
      </c>
    </row>
    <row r="49">
      <c r="A49" s="49" t="n">
        <v>45717</v>
      </c>
      <c r="B49" s="17" t="inlineStr">
        <is>
          <t>치즈김밥</t>
        </is>
      </c>
      <c r="C49" s="14" t="n">
        <v>201</v>
      </c>
      <c r="D49" s="14" t="n">
        <v>904500</v>
      </c>
      <c r="E49" s="18">
        <f>IF(COUNTA(A49:D49)=0,"",IF(NOT(ISNUMBER(A49)),"월을 2026-09-01 처럼",IF(ISNA(MATCH(B49,메뉴판이름,0)),"메뉴판에 없는 이름",IF(OR(NOT(ISNUMBER(C49)),C49&lt;0,C49&lt;&gt;INT(N(C49))),"수량을 확인하세요",IF(OR(NOT(ISNUMBER(D49)),D49&lt;0),"매출을 확인하세요",IF(COUNTIFS(메뉴_월,"&gt;="&amp;DATE(YEAR(A49),MONTH(A49),1),메뉴_월,"&lt;="&amp;DATE(YEAR(A49),MONTH(A49)+1,0),메뉴_이름,B49)&gt;1,"같은 달·같은 메뉴가 또 있어요",""))))))</f>
        <v/>
      </c>
    </row>
    <row r="50">
      <c r="A50" s="49" t="n">
        <v>45717</v>
      </c>
      <c r="B50" s="17" t="inlineStr">
        <is>
          <t>라면</t>
        </is>
      </c>
      <c r="C50" s="14" t="n">
        <v>328</v>
      </c>
      <c r="D50" s="14" t="n">
        <v>1312000</v>
      </c>
      <c r="E50" s="18">
        <f>IF(COUNTA(A50:D50)=0,"",IF(NOT(ISNUMBER(A50)),"월을 2026-09-01 처럼",IF(ISNA(MATCH(B50,메뉴판이름,0)),"메뉴판에 없는 이름",IF(OR(NOT(ISNUMBER(C50)),C50&lt;0,C50&lt;&gt;INT(N(C50))),"수량을 확인하세요",IF(OR(NOT(ISNUMBER(D50)),D50&lt;0),"매출을 확인하세요",IF(COUNTIFS(메뉴_월,"&gt;="&amp;DATE(YEAR(A50),MONTH(A50),1),메뉴_월,"&lt;="&amp;DATE(YEAR(A50),MONTH(A50)+1,0),메뉴_이름,B50)&gt;1,"같은 달·같은 메뉴가 또 있어요",""))))))</f>
        <v/>
      </c>
    </row>
    <row r="51">
      <c r="A51" s="49" t="n">
        <v>45717</v>
      </c>
      <c r="B51" s="17" t="inlineStr">
        <is>
          <t>치즈라면</t>
        </is>
      </c>
      <c r="C51" s="14" t="n">
        <v>172</v>
      </c>
      <c r="D51" s="14" t="n">
        <v>860000</v>
      </c>
      <c r="E51" s="18">
        <f>IF(COUNTA(A51:D51)=0,"",IF(NOT(ISNUMBER(A51)),"월을 2026-09-01 처럼",IF(ISNA(MATCH(B51,메뉴판이름,0)),"메뉴판에 없는 이름",IF(OR(NOT(ISNUMBER(C51)),C51&lt;0,C51&lt;&gt;INT(N(C51))),"수량을 확인하세요",IF(OR(NOT(ISNUMBER(D51)),D51&lt;0),"매출을 확인하세요",IF(COUNTIFS(메뉴_월,"&gt;="&amp;DATE(YEAR(A51),MONTH(A51),1),메뉴_월,"&lt;="&amp;DATE(YEAR(A51),MONTH(A51)+1,0),메뉴_이름,B51)&gt;1,"같은 달·같은 메뉴가 또 있어요",""))))))</f>
        <v/>
      </c>
    </row>
    <row r="52">
      <c r="A52" s="49" t="n">
        <v>45717</v>
      </c>
      <c r="B52" s="17" t="inlineStr">
        <is>
          <t>쫄면</t>
        </is>
      </c>
      <c r="C52" s="14" t="n">
        <v>200</v>
      </c>
      <c r="D52" s="14" t="n">
        <v>1200000</v>
      </c>
      <c r="E52" s="18">
        <f>IF(COUNTA(A52:D52)=0,"",IF(NOT(ISNUMBER(A52)),"월을 2026-09-01 처럼",IF(ISNA(MATCH(B52,메뉴판이름,0)),"메뉴판에 없는 이름",IF(OR(NOT(ISNUMBER(C52)),C52&lt;0,C52&lt;&gt;INT(N(C52))),"수량을 확인하세요",IF(OR(NOT(ISNUMBER(D52)),D52&lt;0),"매출을 확인하세요",IF(COUNTIFS(메뉴_월,"&gt;="&amp;DATE(YEAR(A52),MONTH(A52),1),메뉴_월,"&lt;="&amp;DATE(YEAR(A52),MONTH(A52)+1,0),메뉴_이름,B52)&gt;1,"같은 달·같은 메뉴가 또 있어요",""))))))</f>
        <v/>
      </c>
    </row>
    <row r="53">
      <c r="A53" s="49" t="n">
        <v>45717</v>
      </c>
      <c r="B53" s="17" t="inlineStr">
        <is>
          <t>우동</t>
        </is>
      </c>
      <c r="C53" s="14" t="n">
        <v>135</v>
      </c>
      <c r="D53" s="14" t="n">
        <v>742500</v>
      </c>
      <c r="E53" s="18">
        <f>IF(COUNTA(A53:D53)=0,"",IF(NOT(ISNUMBER(A53)),"월을 2026-09-01 처럼",IF(ISNA(MATCH(B53,메뉴판이름,0)),"메뉴판에 없는 이름",IF(OR(NOT(ISNUMBER(C53)),C53&lt;0,C53&lt;&gt;INT(N(C53))),"수량을 확인하세요",IF(OR(NOT(ISNUMBER(D53)),D53&lt;0),"매출을 확인하세요",IF(COUNTIFS(메뉴_월,"&gt;="&amp;DATE(YEAR(A53),MONTH(A53),1),메뉴_월,"&lt;="&amp;DATE(YEAR(A53),MONTH(A53)+1,0),메뉴_이름,B53)&gt;1,"같은 달·같은 메뉴가 또 있어요",""))))))</f>
        <v/>
      </c>
    </row>
    <row r="54">
      <c r="A54" s="49" t="n">
        <v>45717</v>
      </c>
      <c r="B54" s="17" t="inlineStr">
        <is>
          <t>오므라이스</t>
        </is>
      </c>
      <c r="C54" s="14" t="n">
        <v>166</v>
      </c>
      <c r="D54" s="14" t="n">
        <v>1245000</v>
      </c>
      <c r="E54" s="18">
        <f>IF(COUNTA(A54:D54)=0,"",IF(NOT(ISNUMBER(A54)),"월을 2026-09-01 처럼",IF(ISNA(MATCH(B54,메뉴판이름,0)),"메뉴판에 없는 이름",IF(OR(NOT(ISNUMBER(C54)),C54&lt;0,C54&lt;&gt;INT(N(C54))),"수량을 확인하세요",IF(OR(NOT(ISNUMBER(D54)),D54&lt;0),"매출을 확인하세요",IF(COUNTIFS(메뉴_월,"&gt;="&amp;DATE(YEAR(A54),MONTH(A54),1),메뉴_월,"&lt;="&amp;DATE(YEAR(A54),MONTH(A54)+1,0),메뉴_이름,B54)&gt;1,"같은 달·같은 메뉴가 또 있어요",""))))))</f>
        <v/>
      </c>
    </row>
    <row r="55">
      <c r="A55" s="49" t="n">
        <v>45717</v>
      </c>
      <c r="B55" s="17" t="inlineStr">
        <is>
          <t>돈가스</t>
        </is>
      </c>
      <c r="C55" s="14" t="n">
        <v>191</v>
      </c>
      <c r="D55" s="14" t="n">
        <v>1623500</v>
      </c>
      <c r="E55" s="18">
        <f>IF(COUNTA(A55:D55)=0,"",IF(NOT(ISNUMBER(A55)),"월을 2026-09-01 처럼",IF(ISNA(MATCH(B55,메뉴판이름,0)),"메뉴판에 없는 이름",IF(OR(NOT(ISNUMBER(C55)),C55&lt;0,C55&lt;&gt;INT(N(C55))),"수량을 확인하세요",IF(OR(NOT(ISNUMBER(D55)),D55&lt;0),"매출을 확인하세요",IF(COUNTIFS(메뉴_월,"&gt;="&amp;DATE(YEAR(A55),MONTH(A55),1),메뉴_월,"&lt;="&amp;DATE(YEAR(A55),MONTH(A55)+1,0),메뉴_이름,B55)&gt;1,"같은 달·같은 메뉴가 또 있어요",""))))))</f>
        <v/>
      </c>
    </row>
    <row r="56">
      <c r="A56" s="49" t="n">
        <v>45717</v>
      </c>
      <c r="B56" s="17" t="inlineStr">
        <is>
          <t>제육덮밥</t>
        </is>
      </c>
      <c r="C56" s="14" t="n">
        <v>146</v>
      </c>
      <c r="D56" s="14" t="n">
        <v>1168000</v>
      </c>
      <c r="E56" s="18">
        <f>IF(COUNTA(A56:D56)=0,"",IF(NOT(ISNUMBER(A56)),"월을 2026-09-01 처럼",IF(ISNA(MATCH(B56,메뉴판이름,0)),"메뉴판에 없는 이름",IF(OR(NOT(ISNUMBER(C56)),C56&lt;0,C56&lt;&gt;INT(N(C56))),"수량을 확인하세요",IF(OR(NOT(ISNUMBER(D56)),D56&lt;0),"매출을 확인하세요",IF(COUNTIFS(메뉴_월,"&gt;="&amp;DATE(YEAR(A56),MONTH(A56),1),메뉴_월,"&lt;="&amp;DATE(YEAR(A56),MONTH(A56)+1,0),메뉴_이름,B56)&gt;1,"같은 달·같은 메뉴가 또 있어요",""))))))</f>
        <v/>
      </c>
    </row>
    <row r="57">
      <c r="A57" s="49" t="n">
        <v>45717</v>
      </c>
      <c r="B57" s="17" t="inlineStr">
        <is>
          <t>만두(6개)</t>
        </is>
      </c>
      <c r="C57" s="14" t="n">
        <v>181</v>
      </c>
      <c r="D57" s="14" t="n">
        <v>814500</v>
      </c>
      <c r="E57" s="18">
        <f>IF(COUNTA(A57:D57)=0,"",IF(NOT(ISNUMBER(A57)),"월을 2026-09-01 처럼",IF(ISNA(MATCH(B57,메뉴판이름,0)),"메뉴판에 없는 이름",IF(OR(NOT(ISNUMBER(C57)),C57&lt;0,C57&lt;&gt;INT(N(C57))),"수량을 확인하세요",IF(OR(NOT(ISNUMBER(D57)),D57&lt;0),"매출을 확인하세요",IF(COUNTIFS(메뉴_월,"&gt;="&amp;DATE(YEAR(A57),MONTH(A57),1),메뉴_월,"&lt;="&amp;DATE(YEAR(A57),MONTH(A57)+1,0),메뉴_이름,B57)&gt;1,"같은 달·같은 메뉴가 또 있어요",""))))))</f>
        <v/>
      </c>
    </row>
    <row r="58">
      <c r="A58" s="49" t="n">
        <v>45717</v>
      </c>
      <c r="B58" s="17" t="inlineStr">
        <is>
          <t>콜라</t>
        </is>
      </c>
      <c r="C58" s="14" t="n">
        <v>234</v>
      </c>
      <c r="D58" s="14" t="n">
        <v>468000</v>
      </c>
      <c r="E58" s="18">
        <f>IF(COUNTA(A58:D58)=0,"",IF(NOT(ISNUMBER(A58)),"월을 2026-09-01 처럼",IF(ISNA(MATCH(B58,메뉴판이름,0)),"메뉴판에 없는 이름",IF(OR(NOT(ISNUMBER(C58)),C58&lt;0,C58&lt;&gt;INT(N(C58))),"수량을 확인하세요",IF(OR(NOT(ISNUMBER(D58)),D58&lt;0),"매출을 확인하세요",IF(COUNTIFS(메뉴_월,"&gt;="&amp;DATE(YEAR(A58),MONTH(A58),1),메뉴_월,"&lt;="&amp;DATE(YEAR(A58),MONTH(A58)+1,0),메뉴_이름,B58)&gt;1,"같은 달·같은 메뉴가 또 있어요",""))))))</f>
        <v/>
      </c>
    </row>
    <row r="59">
      <c r="A59" s="49" t="n">
        <v>45717</v>
      </c>
      <c r="B59" s="17" t="inlineStr">
        <is>
          <t>사이다</t>
        </is>
      </c>
      <c r="C59" s="14" t="n">
        <v>139</v>
      </c>
      <c r="D59" s="14" t="n">
        <v>278000</v>
      </c>
      <c r="E59" s="18">
        <f>IF(COUNTA(A59:D59)=0,"",IF(NOT(ISNUMBER(A59)),"월을 2026-09-01 처럼",IF(ISNA(MATCH(B59,메뉴판이름,0)),"메뉴판에 없는 이름",IF(OR(NOT(ISNUMBER(C59)),C59&lt;0,C59&lt;&gt;INT(N(C59))),"수량을 확인하세요",IF(OR(NOT(ISNUMBER(D59)),D59&lt;0),"매출을 확인하세요",IF(COUNTIFS(메뉴_월,"&gt;="&amp;DATE(YEAR(A59),MONTH(A59),1),메뉴_월,"&lt;="&amp;DATE(YEAR(A59),MONTH(A59)+1,0),메뉴_이름,B59)&gt;1,"같은 달·같은 메뉴가 또 있어요",""))))))</f>
        <v/>
      </c>
    </row>
    <row r="60">
      <c r="A60" s="49" t="n">
        <v>45748</v>
      </c>
      <c r="B60" s="17" t="inlineStr">
        <is>
          <t>떡볶이</t>
        </is>
      </c>
      <c r="C60" s="14" t="n">
        <v>691</v>
      </c>
      <c r="D60" s="14" t="n">
        <v>3109500</v>
      </c>
      <c r="E60" s="18">
        <f>IF(COUNTA(A60:D60)=0,"",IF(NOT(ISNUMBER(A60)),"월을 2026-09-01 처럼",IF(ISNA(MATCH(B60,메뉴판이름,0)),"메뉴판에 없는 이름",IF(OR(NOT(ISNUMBER(C60)),C60&lt;0,C60&lt;&gt;INT(N(C60))),"수량을 확인하세요",IF(OR(NOT(ISNUMBER(D60)),D60&lt;0),"매출을 확인하세요",IF(COUNTIFS(메뉴_월,"&gt;="&amp;DATE(YEAR(A60),MONTH(A60),1),메뉴_월,"&lt;="&amp;DATE(YEAR(A60),MONTH(A60)+1,0),메뉴_이름,B60)&gt;1,"같은 달·같은 메뉴가 또 있어요",""))))))</f>
        <v/>
      </c>
    </row>
    <row r="61">
      <c r="A61" s="49" t="n">
        <v>45748</v>
      </c>
      <c r="B61" s="17" t="inlineStr">
        <is>
          <t>순대</t>
        </is>
      </c>
      <c r="C61" s="14" t="n">
        <v>360</v>
      </c>
      <c r="D61" s="14" t="n">
        <v>1620000</v>
      </c>
      <c r="E61" s="18">
        <f>IF(COUNTA(A61:D61)=0,"",IF(NOT(ISNUMBER(A61)),"월을 2026-09-01 처럼",IF(ISNA(MATCH(B61,메뉴판이름,0)),"메뉴판에 없는 이름",IF(OR(NOT(ISNUMBER(C61)),C61&lt;0,C61&lt;&gt;INT(N(C61))),"수량을 확인하세요",IF(OR(NOT(ISNUMBER(D61)),D61&lt;0),"매출을 확인하세요",IF(COUNTIFS(메뉴_월,"&gt;="&amp;DATE(YEAR(A61),MONTH(A61),1),메뉴_월,"&lt;="&amp;DATE(YEAR(A61),MONTH(A61)+1,0),메뉴_이름,B61)&gt;1,"같은 달·같은 메뉴가 또 있어요",""))))))</f>
        <v/>
      </c>
    </row>
    <row r="62">
      <c r="A62" s="49" t="n">
        <v>45748</v>
      </c>
      <c r="B62" s="17" t="inlineStr">
        <is>
          <t>모둠튀김(5개)</t>
        </is>
      </c>
      <c r="C62" s="14" t="n">
        <v>409</v>
      </c>
      <c r="D62" s="14" t="n">
        <v>1636000</v>
      </c>
      <c r="E62" s="18">
        <f>IF(COUNTA(A62:D62)=0,"",IF(NOT(ISNUMBER(A62)),"월을 2026-09-01 처럼",IF(ISNA(MATCH(B62,메뉴판이름,0)),"메뉴판에 없는 이름",IF(OR(NOT(ISNUMBER(C62)),C62&lt;0,C62&lt;&gt;INT(N(C62))),"수량을 확인하세요",IF(OR(NOT(ISNUMBER(D62)),D62&lt;0),"매출을 확인하세요",IF(COUNTIFS(메뉴_월,"&gt;="&amp;DATE(YEAR(A62),MONTH(A62),1),메뉴_월,"&lt;="&amp;DATE(YEAR(A62),MONTH(A62)+1,0),메뉴_이름,B62)&gt;1,"같은 달·같은 메뉴가 또 있어요",""))))))</f>
        <v/>
      </c>
    </row>
    <row r="63">
      <c r="A63" s="49" t="n">
        <v>45748</v>
      </c>
      <c r="B63" s="17" t="inlineStr">
        <is>
          <t>어묵(3개)</t>
        </is>
      </c>
      <c r="C63" s="14" t="n">
        <v>211</v>
      </c>
      <c r="D63" s="14" t="n">
        <v>633000</v>
      </c>
      <c r="E63" s="18">
        <f>IF(COUNTA(A63:D63)=0,"",IF(NOT(ISNUMBER(A63)),"월을 2026-09-01 처럼",IF(ISNA(MATCH(B63,메뉴판이름,0)),"메뉴판에 없는 이름",IF(OR(NOT(ISNUMBER(C63)),C63&lt;0,C63&lt;&gt;INT(N(C63))),"수량을 확인하세요",IF(OR(NOT(ISNUMBER(D63)),D63&lt;0),"매출을 확인하세요",IF(COUNTIFS(메뉴_월,"&gt;="&amp;DATE(YEAR(A63),MONTH(A63),1),메뉴_월,"&lt;="&amp;DATE(YEAR(A63),MONTH(A63)+1,0),메뉴_이름,B63)&gt;1,"같은 달·같은 메뉴가 또 있어요",""))))))</f>
        <v/>
      </c>
    </row>
    <row r="64">
      <c r="A64" s="49" t="n">
        <v>45748</v>
      </c>
      <c r="B64" s="17" t="inlineStr">
        <is>
          <t>떡튀순 세트</t>
        </is>
      </c>
      <c r="C64" s="14" t="n">
        <v>199</v>
      </c>
      <c r="D64" s="14" t="n">
        <v>2388000</v>
      </c>
      <c r="E64" s="18">
        <f>IF(COUNTA(A64:D64)=0,"",IF(NOT(ISNUMBER(A64)),"월을 2026-09-01 처럼",IF(ISNA(MATCH(B64,메뉴판이름,0)),"메뉴판에 없는 이름",IF(OR(NOT(ISNUMBER(C64)),C64&lt;0,C64&lt;&gt;INT(N(C64))),"수량을 확인하세요",IF(OR(NOT(ISNUMBER(D64)),D64&lt;0),"매출을 확인하세요",IF(COUNTIFS(메뉴_월,"&gt;="&amp;DATE(YEAR(A64),MONTH(A64),1),메뉴_월,"&lt;="&amp;DATE(YEAR(A64),MONTH(A64)+1,0),메뉴_이름,B64)&gt;1,"같은 달·같은 메뉴가 또 있어요",""))))))</f>
        <v/>
      </c>
    </row>
    <row r="65">
      <c r="A65" s="49" t="n">
        <v>45748</v>
      </c>
      <c r="B65" s="17" t="inlineStr">
        <is>
          <t>김밥</t>
        </is>
      </c>
      <c r="C65" s="14" t="n">
        <v>493</v>
      </c>
      <c r="D65" s="14" t="n">
        <v>1725500</v>
      </c>
      <c r="E65" s="18">
        <f>IF(COUNTA(A65:D65)=0,"",IF(NOT(ISNUMBER(A65)),"월을 2026-09-01 처럼",IF(ISNA(MATCH(B65,메뉴판이름,0)),"메뉴판에 없는 이름",IF(OR(NOT(ISNUMBER(C65)),C65&lt;0,C65&lt;&gt;INT(N(C65))),"수량을 확인하세요",IF(OR(NOT(ISNUMBER(D65)),D65&lt;0),"매출을 확인하세요",IF(COUNTIFS(메뉴_월,"&gt;="&amp;DATE(YEAR(A65),MONTH(A65),1),메뉴_월,"&lt;="&amp;DATE(YEAR(A65),MONTH(A65)+1,0),메뉴_이름,B65)&gt;1,"같은 달·같은 메뉴가 또 있어요",""))))))</f>
        <v/>
      </c>
    </row>
    <row r="66">
      <c r="A66" s="49" t="n">
        <v>45748</v>
      </c>
      <c r="B66" s="17" t="inlineStr">
        <is>
          <t>참치김밥</t>
        </is>
      </c>
      <c r="C66" s="14" t="n">
        <v>269</v>
      </c>
      <c r="D66" s="14" t="n">
        <v>1210500</v>
      </c>
      <c r="E66" s="18">
        <f>IF(COUNTA(A66:D66)=0,"",IF(NOT(ISNUMBER(A66)),"월을 2026-09-01 처럼",IF(ISNA(MATCH(B66,메뉴판이름,0)),"메뉴판에 없는 이름",IF(OR(NOT(ISNUMBER(C66)),C66&lt;0,C66&lt;&gt;INT(N(C66))),"수량을 확인하세요",IF(OR(NOT(ISNUMBER(D66)),D66&lt;0),"매출을 확인하세요",IF(COUNTIFS(메뉴_월,"&gt;="&amp;DATE(YEAR(A66),MONTH(A66),1),메뉴_월,"&lt;="&amp;DATE(YEAR(A66),MONTH(A66)+1,0),메뉴_이름,B66)&gt;1,"같은 달·같은 메뉴가 또 있어요",""))))))</f>
        <v/>
      </c>
    </row>
    <row r="67">
      <c r="A67" s="49" t="n">
        <v>45748</v>
      </c>
      <c r="B67" s="17" t="inlineStr">
        <is>
          <t>치즈김밥</t>
        </is>
      </c>
      <c r="C67" s="14" t="n">
        <v>212</v>
      </c>
      <c r="D67" s="14" t="n">
        <v>954000</v>
      </c>
      <c r="E67" s="18">
        <f>IF(COUNTA(A67:D67)=0,"",IF(NOT(ISNUMBER(A67)),"월을 2026-09-01 처럼",IF(ISNA(MATCH(B67,메뉴판이름,0)),"메뉴판에 없는 이름",IF(OR(NOT(ISNUMBER(C67)),C67&lt;0,C67&lt;&gt;INT(N(C67))),"수량을 확인하세요",IF(OR(NOT(ISNUMBER(D67)),D67&lt;0),"매출을 확인하세요",IF(COUNTIFS(메뉴_월,"&gt;="&amp;DATE(YEAR(A67),MONTH(A67),1),메뉴_월,"&lt;="&amp;DATE(YEAR(A67),MONTH(A67)+1,0),메뉴_이름,B67)&gt;1,"같은 달·같은 메뉴가 또 있어요",""))))))</f>
        <v/>
      </c>
    </row>
    <row r="68">
      <c r="A68" s="49" t="n">
        <v>45748</v>
      </c>
      <c r="B68" s="17" t="inlineStr">
        <is>
          <t>라면</t>
        </is>
      </c>
      <c r="C68" s="14" t="n">
        <v>300</v>
      </c>
      <c r="D68" s="14" t="n">
        <v>1200000</v>
      </c>
      <c r="E68" s="18">
        <f>IF(COUNTA(A68:D68)=0,"",IF(NOT(ISNUMBER(A68)),"월을 2026-09-01 처럼",IF(ISNA(MATCH(B68,메뉴판이름,0)),"메뉴판에 없는 이름",IF(OR(NOT(ISNUMBER(C68)),C68&lt;0,C68&lt;&gt;INT(N(C68))),"수량을 확인하세요",IF(OR(NOT(ISNUMBER(D68)),D68&lt;0),"매출을 확인하세요",IF(COUNTIFS(메뉴_월,"&gt;="&amp;DATE(YEAR(A68),MONTH(A68),1),메뉴_월,"&lt;="&amp;DATE(YEAR(A68),MONTH(A68)+1,0),메뉴_이름,B68)&gt;1,"같은 달·같은 메뉴가 또 있어요",""))))))</f>
        <v/>
      </c>
    </row>
    <row r="69">
      <c r="A69" s="49" t="n">
        <v>45748</v>
      </c>
      <c r="B69" s="17" t="inlineStr">
        <is>
          <t>치즈라면</t>
        </is>
      </c>
      <c r="C69" s="14" t="n">
        <v>149</v>
      </c>
      <c r="D69" s="14" t="n">
        <v>745000</v>
      </c>
      <c r="E69" s="18">
        <f>IF(COUNTA(A69:D69)=0,"",IF(NOT(ISNUMBER(A69)),"월을 2026-09-01 처럼",IF(ISNA(MATCH(B69,메뉴판이름,0)),"메뉴판에 없는 이름",IF(OR(NOT(ISNUMBER(C69)),C69&lt;0,C69&lt;&gt;INT(N(C69))),"수량을 확인하세요",IF(OR(NOT(ISNUMBER(D69)),D69&lt;0),"매출을 확인하세요",IF(COUNTIFS(메뉴_월,"&gt;="&amp;DATE(YEAR(A69),MONTH(A69),1),메뉴_월,"&lt;="&amp;DATE(YEAR(A69),MONTH(A69)+1,0),메뉴_이름,B69)&gt;1,"같은 달·같은 메뉴가 또 있어요",""))))))</f>
        <v/>
      </c>
    </row>
    <row r="70">
      <c r="A70" s="49" t="n">
        <v>45748</v>
      </c>
      <c r="B70" s="17" t="inlineStr">
        <is>
          <t>쫄면</t>
        </is>
      </c>
      <c r="C70" s="14" t="n">
        <v>194</v>
      </c>
      <c r="D70" s="14" t="n">
        <v>1164000</v>
      </c>
      <c r="E70" s="18">
        <f>IF(COUNTA(A70:D70)=0,"",IF(NOT(ISNUMBER(A70)),"월을 2026-09-01 처럼",IF(ISNA(MATCH(B70,메뉴판이름,0)),"메뉴판에 없는 이름",IF(OR(NOT(ISNUMBER(C70)),C70&lt;0,C70&lt;&gt;INT(N(C70))),"수량을 확인하세요",IF(OR(NOT(ISNUMBER(D70)),D70&lt;0),"매출을 확인하세요",IF(COUNTIFS(메뉴_월,"&gt;="&amp;DATE(YEAR(A70),MONTH(A70),1),메뉴_월,"&lt;="&amp;DATE(YEAR(A70),MONTH(A70)+1,0),메뉴_이름,B70)&gt;1,"같은 달·같은 메뉴가 또 있어요",""))))))</f>
        <v/>
      </c>
    </row>
    <row r="71">
      <c r="A71" s="49" t="n">
        <v>45748</v>
      </c>
      <c r="B71" s="17" t="inlineStr">
        <is>
          <t>우동</t>
        </is>
      </c>
      <c r="C71" s="14" t="n">
        <v>128</v>
      </c>
      <c r="D71" s="14" t="n">
        <v>704000</v>
      </c>
      <c r="E71" s="18">
        <f>IF(COUNTA(A71:D71)=0,"",IF(NOT(ISNUMBER(A71)),"월을 2026-09-01 처럼",IF(ISNA(MATCH(B71,메뉴판이름,0)),"메뉴판에 없는 이름",IF(OR(NOT(ISNUMBER(C71)),C71&lt;0,C71&lt;&gt;INT(N(C71))),"수량을 확인하세요",IF(OR(NOT(ISNUMBER(D71)),D71&lt;0),"매출을 확인하세요",IF(COUNTIFS(메뉴_월,"&gt;="&amp;DATE(YEAR(A71),MONTH(A71),1),메뉴_월,"&lt;="&amp;DATE(YEAR(A71),MONTH(A71)+1,0),메뉴_이름,B71)&gt;1,"같은 달·같은 메뉴가 또 있어요",""))))))</f>
        <v/>
      </c>
    </row>
    <row r="72">
      <c r="A72" s="49" t="n">
        <v>45748</v>
      </c>
      <c r="B72" s="17" t="inlineStr">
        <is>
          <t>오므라이스</t>
        </is>
      </c>
      <c r="C72" s="14" t="n">
        <v>156</v>
      </c>
      <c r="D72" s="14" t="n">
        <v>1170000</v>
      </c>
      <c r="E72" s="18">
        <f>IF(COUNTA(A72:D72)=0,"",IF(NOT(ISNUMBER(A72)),"월을 2026-09-01 처럼",IF(ISNA(MATCH(B72,메뉴판이름,0)),"메뉴판에 없는 이름",IF(OR(NOT(ISNUMBER(C72)),C72&lt;0,C72&lt;&gt;INT(N(C72))),"수량을 확인하세요",IF(OR(NOT(ISNUMBER(D72)),D72&lt;0),"매출을 확인하세요",IF(COUNTIFS(메뉴_월,"&gt;="&amp;DATE(YEAR(A72),MONTH(A72),1),메뉴_월,"&lt;="&amp;DATE(YEAR(A72),MONTH(A72)+1,0),메뉴_이름,B72)&gt;1,"같은 달·같은 메뉴가 또 있어요",""))))))</f>
        <v/>
      </c>
    </row>
    <row r="73">
      <c r="A73" s="49" t="n">
        <v>45748</v>
      </c>
      <c r="B73" s="17" t="inlineStr">
        <is>
          <t>돈가스</t>
        </is>
      </c>
      <c r="C73" s="14" t="n">
        <v>181</v>
      </c>
      <c r="D73" s="14" t="n">
        <v>1538500</v>
      </c>
      <c r="E73" s="18">
        <f>IF(COUNTA(A73:D73)=0,"",IF(NOT(ISNUMBER(A73)),"월을 2026-09-01 처럼",IF(ISNA(MATCH(B73,메뉴판이름,0)),"메뉴판에 없는 이름",IF(OR(NOT(ISNUMBER(C73)),C73&lt;0,C73&lt;&gt;INT(N(C73))),"수량을 확인하세요",IF(OR(NOT(ISNUMBER(D73)),D73&lt;0),"매출을 확인하세요",IF(COUNTIFS(메뉴_월,"&gt;="&amp;DATE(YEAR(A73),MONTH(A73),1),메뉴_월,"&lt;="&amp;DATE(YEAR(A73),MONTH(A73)+1,0),메뉴_이름,B73)&gt;1,"같은 달·같은 메뉴가 또 있어요",""))))))</f>
        <v/>
      </c>
    </row>
    <row r="74">
      <c r="A74" s="49" t="n">
        <v>45748</v>
      </c>
      <c r="B74" s="17" t="inlineStr">
        <is>
          <t>제육덮밥</t>
        </is>
      </c>
      <c r="C74" s="14" t="n">
        <v>141</v>
      </c>
      <c r="D74" s="14" t="n">
        <v>1128000</v>
      </c>
      <c r="E74" s="18">
        <f>IF(COUNTA(A74:D74)=0,"",IF(NOT(ISNUMBER(A74)),"월을 2026-09-01 처럼",IF(ISNA(MATCH(B74,메뉴판이름,0)),"메뉴판에 없는 이름",IF(OR(NOT(ISNUMBER(C74)),C74&lt;0,C74&lt;&gt;INT(N(C74))),"수량을 확인하세요",IF(OR(NOT(ISNUMBER(D74)),D74&lt;0),"매출을 확인하세요",IF(COUNTIFS(메뉴_월,"&gt;="&amp;DATE(YEAR(A74),MONTH(A74),1),메뉴_월,"&lt;="&amp;DATE(YEAR(A74),MONTH(A74)+1,0),메뉴_이름,B74)&gt;1,"같은 달·같은 메뉴가 또 있어요",""))))))</f>
        <v/>
      </c>
    </row>
    <row r="75">
      <c r="A75" s="49" t="n">
        <v>45748</v>
      </c>
      <c r="B75" s="17" t="inlineStr">
        <is>
          <t>만두(6개)</t>
        </is>
      </c>
      <c r="C75" s="14" t="n">
        <v>172</v>
      </c>
      <c r="D75" s="14" t="n">
        <v>774000</v>
      </c>
      <c r="E75" s="18">
        <f>IF(COUNTA(A75:D75)=0,"",IF(NOT(ISNUMBER(A75)),"월을 2026-09-01 처럼",IF(ISNA(MATCH(B75,메뉴판이름,0)),"메뉴판에 없는 이름",IF(OR(NOT(ISNUMBER(C75)),C75&lt;0,C75&lt;&gt;INT(N(C75))),"수량을 확인하세요",IF(OR(NOT(ISNUMBER(D75)),D75&lt;0),"매출을 확인하세요",IF(COUNTIFS(메뉴_월,"&gt;="&amp;DATE(YEAR(A75),MONTH(A75),1),메뉴_월,"&lt;="&amp;DATE(YEAR(A75),MONTH(A75)+1,0),메뉴_이름,B75)&gt;1,"같은 달·같은 메뉴가 또 있어요",""))))))</f>
        <v/>
      </c>
    </row>
    <row r="76">
      <c r="A76" s="49" t="n">
        <v>45748</v>
      </c>
      <c r="B76" s="17" t="inlineStr">
        <is>
          <t>콜라</t>
        </is>
      </c>
      <c r="C76" s="14" t="n">
        <v>223</v>
      </c>
      <c r="D76" s="14" t="n">
        <v>446000</v>
      </c>
      <c r="E76" s="18">
        <f>IF(COUNTA(A76:D76)=0,"",IF(NOT(ISNUMBER(A76)),"월을 2026-09-01 처럼",IF(ISNA(MATCH(B76,메뉴판이름,0)),"메뉴판에 없는 이름",IF(OR(NOT(ISNUMBER(C76)),C76&lt;0,C76&lt;&gt;INT(N(C76))),"수량을 확인하세요",IF(OR(NOT(ISNUMBER(D76)),D76&lt;0),"매출을 확인하세요",IF(COUNTIFS(메뉴_월,"&gt;="&amp;DATE(YEAR(A76),MONTH(A76),1),메뉴_월,"&lt;="&amp;DATE(YEAR(A76),MONTH(A76)+1,0),메뉴_이름,B76)&gt;1,"같은 달·같은 메뉴가 또 있어요",""))))))</f>
        <v/>
      </c>
    </row>
    <row r="77">
      <c r="A77" s="49" t="n">
        <v>45748</v>
      </c>
      <c r="B77" s="17" t="inlineStr">
        <is>
          <t>사이다</t>
        </is>
      </c>
      <c r="C77" s="14" t="n">
        <v>136</v>
      </c>
      <c r="D77" s="14" t="n">
        <v>272000</v>
      </c>
      <c r="E77" s="18">
        <f>IF(COUNTA(A77:D77)=0,"",IF(NOT(ISNUMBER(A77)),"월을 2026-09-01 처럼",IF(ISNA(MATCH(B77,메뉴판이름,0)),"메뉴판에 없는 이름",IF(OR(NOT(ISNUMBER(C77)),C77&lt;0,C77&lt;&gt;INT(N(C77))),"수량을 확인하세요",IF(OR(NOT(ISNUMBER(D77)),D77&lt;0),"매출을 확인하세요",IF(COUNTIFS(메뉴_월,"&gt;="&amp;DATE(YEAR(A77),MONTH(A77),1),메뉴_월,"&lt;="&amp;DATE(YEAR(A77),MONTH(A77)+1,0),메뉴_이름,B77)&gt;1,"같은 달·같은 메뉴가 또 있어요",""))))))</f>
        <v/>
      </c>
    </row>
    <row r="78">
      <c r="A78" s="49" t="n">
        <v>45778</v>
      </c>
      <c r="B78" s="17" t="inlineStr">
        <is>
          <t>떡볶이</t>
        </is>
      </c>
      <c r="C78" s="14" t="n">
        <v>738</v>
      </c>
      <c r="D78" s="14" t="n">
        <v>3321000</v>
      </c>
      <c r="E78" s="18">
        <f>IF(COUNTA(A78:D78)=0,"",IF(NOT(ISNUMBER(A78)),"월을 2026-09-01 처럼",IF(ISNA(MATCH(B78,메뉴판이름,0)),"메뉴판에 없는 이름",IF(OR(NOT(ISNUMBER(C78)),C78&lt;0,C78&lt;&gt;INT(N(C78))),"수량을 확인하세요",IF(OR(NOT(ISNUMBER(D78)),D78&lt;0),"매출을 확인하세요",IF(COUNTIFS(메뉴_월,"&gt;="&amp;DATE(YEAR(A78),MONTH(A78),1),메뉴_월,"&lt;="&amp;DATE(YEAR(A78),MONTH(A78)+1,0),메뉴_이름,B78)&gt;1,"같은 달·같은 메뉴가 또 있어요",""))))))</f>
        <v/>
      </c>
    </row>
    <row r="79">
      <c r="A79" s="49" t="n">
        <v>45778</v>
      </c>
      <c r="B79" s="17" t="inlineStr">
        <is>
          <t>순대</t>
        </is>
      </c>
      <c r="C79" s="14" t="n">
        <v>355</v>
      </c>
      <c r="D79" s="14" t="n">
        <v>1597500</v>
      </c>
      <c r="E79" s="18">
        <f>IF(COUNTA(A79:D79)=0,"",IF(NOT(ISNUMBER(A79)),"월을 2026-09-01 처럼",IF(ISNA(MATCH(B79,메뉴판이름,0)),"메뉴판에 없는 이름",IF(OR(NOT(ISNUMBER(C79)),C79&lt;0,C79&lt;&gt;INT(N(C79))),"수량을 확인하세요",IF(OR(NOT(ISNUMBER(D79)),D79&lt;0),"매출을 확인하세요",IF(COUNTIFS(메뉴_월,"&gt;="&amp;DATE(YEAR(A79),MONTH(A79),1),메뉴_월,"&lt;="&amp;DATE(YEAR(A79),MONTH(A79)+1,0),메뉴_이름,B79)&gt;1,"같은 달·같은 메뉴가 또 있어요",""))))))</f>
        <v/>
      </c>
    </row>
    <row r="80">
      <c r="A80" s="49" t="n">
        <v>45778</v>
      </c>
      <c r="B80" s="17" t="inlineStr">
        <is>
          <t>모둠튀김(5개)</t>
        </is>
      </c>
      <c r="C80" s="14" t="n">
        <v>422</v>
      </c>
      <c r="D80" s="14" t="n">
        <v>1688000</v>
      </c>
      <c r="E80" s="18">
        <f>IF(COUNTA(A80:D80)=0,"",IF(NOT(ISNUMBER(A80)),"월을 2026-09-01 처럼",IF(ISNA(MATCH(B80,메뉴판이름,0)),"메뉴판에 없는 이름",IF(OR(NOT(ISNUMBER(C80)),C80&lt;0,C80&lt;&gt;INT(N(C80))),"수량을 확인하세요",IF(OR(NOT(ISNUMBER(D80)),D80&lt;0),"매출을 확인하세요",IF(COUNTIFS(메뉴_월,"&gt;="&amp;DATE(YEAR(A80),MONTH(A80),1),메뉴_월,"&lt;="&amp;DATE(YEAR(A80),MONTH(A80)+1,0),메뉴_이름,B80)&gt;1,"같은 달·같은 메뉴가 또 있어요",""))))))</f>
        <v/>
      </c>
    </row>
    <row r="81">
      <c r="A81" s="49" t="n">
        <v>45778</v>
      </c>
      <c r="B81" s="17" t="inlineStr">
        <is>
          <t>어묵(3개)</t>
        </is>
      </c>
      <c r="C81" s="14" t="n">
        <v>247</v>
      </c>
      <c r="D81" s="14" t="n">
        <v>741000</v>
      </c>
      <c r="E81" s="18">
        <f>IF(COUNTA(A81:D81)=0,"",IF(NOT(ISNUMBER(A81)),"월을 2026-09-01 처럼",IF(ISNA(MATCH(B81,메뉴판이름,0)),"메뉴판에 없는 이름",IF(OR(NOT(ISNUMBER(C81)),C81&lt;0,C81&lt;&gt;INT(N(C81))),"수량을 확인하세요",IF(OR(NOT(ISNUMBER(D81)),D81&lt;0),"매출을 확인하세요",IF(COUNTIFS(메뉴_월,"&gt;="&amp;DATE(YEAR(A81),MONTH(A81),1),메뉴_월,"&lt;="&amp;DATE(YEAR(A81),MONTH(A81)+1,0),메뉴_이름,B81)&gt;1,"같은 달·같은 메뉴가 또 있어요",""))))))</f>
        <v/>
      </c>
    </row>
    <row r="82">
      <c r="A82" s="49" t="n">
        <v>45778</v>
      </c>
      <c r="B82" s="17" t="inlineStr">
        <is>
          <t>떡튀순 세트</t>
        </is>
      </c>
      <c r="C82" s="14" t="n">
        <v>220</v>
      </c>
      <c r="D82" s="14" t="n">
        <v>2640000</v>
      </c>
      <c r="E82" s="18">
        <f>IF(COUNTA(A82:D82)=0,"",IF(NOT(ISNUMBER(A82)),"월을 2026-09-01 처럼",IF(ISNA(MATCH(B82,메뉴판이름,0)),"메뉴판에 없는 이름",IF(OR(NOT(ISNUMBER(C82)),C82&lt;0,C82&lt;&gt;INT(N(C82))),"수량을 확인하세요",IF(OR(NOT(ISNUMBER(D82)),D82&lt;0),"매출을 확인하세요",IF(COUNTIFS(메뉴_월,"&gt;="&amp;DATE(YEAR(A82),MONTH(A82),1),메뉴_월,"&lt;="&amp;DATE(YEAR(A82),MONTH(A82)+1,0),메뉴_이름,B82)&gt;1,"같은 달·같은 메뉴가 또 있어요",""))))))</f>
        <v/>
      </c>
    </row>
    <row r="83">
      <c r="A83" s="49" t="n">
        <v>45778</v>
      </c>
      <c r="B83" s="17" t="inlineStr">
        <is>
          <t>김밥</t>
        </is>
      </c>
      <c r="C83" s="14" t="n">
        <v>540</v>
      </c>
      <c r="D83" s="14" t="n">
        <v>1890000</v>
      </c>
      <c r="E83" s="18">
        <f>IF(COUNTA(A83:D83)=0,"",IF(NOT(ISNUMBER(A83)),"월을 2026-09-01 처럼",IF(ISNA(MATCH(B83,메뉴판이름,0)),"메뉴판에 없는 이름",IF(OR(NOT(ISNUMBER(C83)),C83&lt;0,C83&lt;&gt;INT(N(C83))),"수량을 확인하세요",IF(OR(NOT(ISNUMBER(D83)),D83&lt;0),"매출을 확인하세요",IF(COUNTIFS(메뉴_월,"&gt;="&amp;DATE(YEAR(A83),MONTH(A83),1),메뉴_월,"&lt;="&amp;DATE(YEAR(A83),MONTH(A83)+1,0),메뉴_이름,B83)&gt;1,"같은 달·같은 메뉴가 또 있어요",""))))))</f>
        <v/>
      </c>
    </row>
    <row r="84">
      <c r="A84" s="49" t="n">
        <v>45778</v>
      </c>
      <c r="B84" s="17" t="inlineStr">
        <is>
          <t>참치김밥</t>
        </is>
      </c>
      <c r="C84" s="14" t="n">
        <v>273</v>
      </c>
      <c r="D84" s="14" t="n">
        <v>1228500</v>
      </c>
      <c r="E84" s="18">
        <f>IF(COUNTA(A84:D84)=0,"",IF(NOT(ISNUMBER(A84)),"월을 2026-09-01 처럼",IF(ISNA(MATCH(B84,메뉴판이름,0)),"메뉴판에 없는 이름",IF(OR(NOT(ISNUMBER(C84)),C84&lt;0,C84&lt;&gt;INT(N(C84))),"수량을 확인하세요",IF(OR(NOT(ISNUMBER(D84)),D84&lt;0),"매출을 확인하세요",IF(COUNTIFS(메뉴_월,"&gt;="&amp;DATE(YEAR(A84),MONTH(A84),1),메뉴_월,"&lt;="&amp;DATE(YEAR(A84),MONTH(A84)+1,0),메뉴_이름,B84)&gt;1,"같은 달·같은 메뉴가 또 있어요",""))))))</f>
        <v/>
      </c>
    </row>
    <row r="85">
      <c r="A85" s="49" t="n">
        <v>45778</v>
      </c>
      <c r="B85" s="17" t="inlineStr">
        <is>
          <t>치즈김밥</t>
        </is>
      </c>
      <c r="C85" s="14" t="n">
        <v>207</v>
      </c>
      <c r="D85" s="14" t="n">
        <v>931500</v>
      </c>
      <c r="E85" s="18">
        <f>IF(COUNTA(A85:D85)=0,"",IF(NOT(ISNUMBER(A85)),"월을 2026-09-01 처럼",IF(ISNA(MATCH(B85,메뉴판이름,0)),"메뉴판에 없는 이름",IF(OR(NOT(ISNUMBER(C85)),C85&lt;0,C85&lt;&gt;INT(N(C85))),"수량을 확인하세요",IF(OR(NOT(ISNUMBER(D85)),D85&lt;0),"매출을 확인하세요",IF(COUNTIFS(메뉴_월,"&gt;="&amp;DATE(YEAR(A85),MONTH(A85),1),메뉴_월,"&lt;="&amp;DATE(YEAR(A85),MONTH(A85)+1,0),메뉴_이름,B85)&gt;1,"같은 달·같은 메뉴가 또 있어요",""))))))</f>
        <v/>
      </c>
    </row>
    <row r="86">
      <c r="A86" s="49" t="n">
        <v>45778</v>
      </c>
      <c r="B86" s="17" t="inlineStr">
        <is>
          <t>라면</t>
        </is>
      </c>
      <c r="C86" s="14" t="n">
        <v>341</v>
      </c>
      <c r="D86" s="14" t="n">
        <v>1364000</v>
      </c>
      <c r="E86" s="18">
        <f>IF(COUNTA(A86:D86)=0,"",IF(NOT(ISNUMBER(A86)),"월을 2026-09-01 처럼",IF(ISNA(MATCH(B86,메뉴판이름,0)),"메뉴판에 없는 이름",IF(OR(NOT(ISNUMBER(C86)),C86&lt;0,C86&lt;&gt;INT(N(C86))),"수량을 확인하세요",IF(OR(NOT(ISNUMBER(D86)),D86&lt;0),"매출을 확인하세요",IF(COUNTIFS(메뉴_월,"&gt;="&amp;DATE(YEAR(A86),MONTH(A86),1),메뉴_월,"&lt;="&amp;DATE(YEAR(A86),MONTH(A86)+1,0),메뉴_이름,B86)&gt;1,"같은 달·같은 메뉴가 또 있어요",""))))))</f>
        <v/>
      </c>
    </row>
    <row r="87">
      <c r="A87" s="49" t="n">
        <v>45778</v>
      </c>
      <c r="B87" s="17" t="inlineStr">
        <is>
          <t>치즈라면</t>
        </is>
      </c>
      <c r="C87" s="14" t="n">
        <v>172</v>
      </c>
      <c r="D87" s="14" t="n">
        <v>860000</v>
      </c>
      <c r="E87" s="18">
        <f>IF(COUNTA(A87:D87)=0,"",IF(NOT(ISNUMBER(A87)),"월을 2026-09-01 처럼",IF(ISNA(MATCH(B87,메뉴판이름,0)),"메뉴판에 없는 이름",IF(OR(NOT(ISNUMBER(C87)),C87&lt;0,C87&lt;&gt;INT(N(C87))),"수량을 확인하세요",IF(OR(NOT(ISNUMBER(D87)),D87&lt;0),"매출을 확인하세요",IF(COUNTIFS(메뉴_월,"&gt;="&amp;DATE(YEAR(A87),MONTH(A87),1),메뉴_월,"&lt;="&amp;DATE(YEAR(A87),MONTH(A87)+1,0),메뉴_이름,B87)&gt;1,"같은 달·같은 메뉴가 또 있어요",""))))))</f>
        <v/>
      </c>
    </row>
    <row r="88">
      <c r="A88" s="49" t="n">
        <v>45778</v>
      </c>
      <c r="B88" s="17" t="inlineStr">
        <is>
          <t>쫄면</t>
        </is>
      </c>
      <c r="C88" s="14" t="n">
        <v>209</v>
      </c>
      <c r="D88" s="14" t="n">
        <v>1254000</v>
      </c>
      <c r="E88" s="18">
        <f>IF(COUNTA(A88:D88)=0,"",IF(NOT(ISNUMBER(A88)),"월을 2026-09-01 처럼",IF(ISNA(MATCH(B88,메뉴판이름,0)),"메뉴판에 없는 이름",IF(OR(NOT(ISNUMBER(C88)),C88&lt;0,C88&lt;&gt;INT(N(C88))),"수량을 확인하세요",IF(OR(NOT(ISNUMBER(D88)),D88&lt;0),"매출을 확인하세요",IF(COUNTIFS(메뉴_월,"&gt;="&amp;DATE(YEAR(A88),MONTH(A88),1),메뉴_월,"&lt;="&amp;DATE(YEAR(A88),MONTH(A88)+1,0),메뉴_이름,B88)&gt;1,"같은 달·같은 메뉴가 또 있어요",""))))))</f>
        <v/>
      </c>
    </row>
    <row r="89">
      <c r="A89" s="49" t="n">
        <v>45778</v>
      </c>
      <c r="B89" s="17" t="inlineStr">
        <is>
          <t>우동</t>
        </is>
      </c>
      <c r="C89" s="14" t="n">
        <v>143</v>
      </c>
      <c r="D89" s="14" t="n">
        <v>786500</v>
      </c>
      <c r="E89" s="18">
        <f>IF(COUNTA(A89:D89)=0,"",IF(NOT(ISNUMBER(A89)),"월을 2026-09-01 처럼",IF(ISNA(MATCH(B89,메뉴판이름,0)),"메뉴판에 없는 이름",IF(OR(NOT(ISNUMBER(C89)),C89&lt;0,C89&lt;&gt;INT(N(C89))),"수량을 확인하세요",IF(OR(NOT(ISNUMBER(D89)),D89&lt;0),"매출을 확인하세요",IF(COUNTIFS(메뉴_월,"&gt;="&amp;DATE(YEAR(A89),MONTH(A89),1),메뉴_월,"&lt;="&amp;DATE(YEAR(A89),MONTH(A89)+1,0),메뉴_이름,B89)&gt;1,"같은 달·같은 메뉴가 또 있어요",""))))))</f>
        <v/>
      </c>
    </row>
    <row r="90">
      <c r="A90" s="49" t="n">
        <v>45778</v>
      </c>
      <c r="B90" s="17" t="inlineStr">
        <is>
          <t>오므라이스</t>
        </is>
      </c>
      <c r="C90" s="14" t="n">
        <v>176</v>
      </c>
      <c r="D90" s="14" t="n">
        <v>1320000</v>
      </c>
      <c r="E90" s="18">
        <f>IF(COUNTA(A90:D90)=0,"",IF(NOT(ISNUMBER(A90)),"월을 2026-09-01 처럼",IF(ISNA(MATCH(B90,메뉴판이름,0)),"메뉴판에 없는 이름",IF(OR(NOT(ISNUMBER(C90)),C90&lt;0,C90&lt;&gt;INT(N(C90))),"수량을 확인하세요",IF(OR(NOT(ISNUMBER(D90)),D90&lt;0),"매출을 확인하세요",IF(COUNTIFS(메뉴_월,"&gt;="&amp;DATE(YEAR(A90),MONTH(A90),1),메뉴_월,"&lt;="&amp;DATE(YEAR(A90),MONTH(A90)+1,0),메뉴_이름,B90)&gt;1,"같은 달·같은 메뉴가 또 있어요",""))))))</f>
        <v/>
      </c>
    </row>
    <row r="91">
      <c r="A91" s="49" t="n">
        <v>45778</v>
      </c>
      <c r="B91" s="17" t="inlineStr">
        <is>
          <t>돈가스</t>
        </is>
      </c>
      <c r="C91" s="14" t="n">
        <v>189</v>
      </c>
      <c r="D91" s="14" t="n">
        <v>1606500</v>
      </c>
      <c r="E91" s="18">
        <f>IF(COUNTA(A91:D91)=0,"",IF(NOT(ISNUMBER(A91)),"월을 2026-09-01 처럼",IF(ISNA(MATCH(B91,메뉴판이름,0)),"메뉴판에 없는 이름",IF(OR(NOT(ISNUMBER(C91)),C91&lt;0,C91&lt;&gt;INT(N(C91))),"수량을 확인하세요",IF(OR(NOT(ISNUMBER(D91)),D91&lt;0),"매출을 확인하세요",IF(COUNTIFS(메뉴_월,"&gt;="&amp;DATE(YEAR(A91),MONTH(A91),1),메뉴_월,"&lt;="&amp;DATE(YEAR(A91),MONTH(A91)+1,0),메뉴_이름,B91)&gt;1,"같은 달·같은 메뉴가 또 있어요",""))))))</f>
        <v/>
      </c>
    </row>
    <row r="92">
      <c r="A92" s="49" t="n">
        <v>45778</v>
      </c>
      <c r="B92" s="17" t="inlineStr">
        <is>
          <t>제육덮밥</t>
        </is>
      </c>
      <c r="C92" s="14" t="n">
        <v>176</v>
      </c>
      <c r="D92" s="14" t="n">
        <v>1408000</v>
      </c>
      <c r="E92" s="18">
        <f>IF(COUNTA(A92:D92)=0,"",IF(NOT(ISNUMBER(A92)),"월을 2026-09-01 처럼",IF(ISNA(MATCH(B92,메뉴판이름,0)),"메뉴판에 없는 이름",IF(OR(NOT(ISNUMBER(C92)),C92&lt;0,C92&lt;&gt;INT(N(C92))),"수량을 확인하세요",IF(OR(NOT(ISNUMBER(D92)),D92&lt;0),"매출을 확인하세요",IF(COUNTIFS(메뉴_월,"&gt;="&amp;DATE(YEAR(A92),MONTH(A92),1),메뉴_월,"&lt;="&amp;DATE(YEAR(A92),MONTH(A92)+1,0),메뉴_이름,B92)&gt;1,"같은 달·같은 메뉴가 또 있어요",""))))))</f>
        <v/>
      </c>
    </row>
    <row r="93">
      <c r="A93" s="49" t="n">
        <v>45778</v>
      </c>
      <c r="B93" s="17" t="inlineStr">
        <is>
          <t>만두(6개)</t>
        </is>
      </c>
      <c r="C93" s="14" t="n">
        <v>199</v>
      </c>
      <c r="D93" s="14" t="n">
        <v>895500</v>
      </c>
      <c r="E93" s="18">
        <f>IF(COUNTA(A93:D93)=0,"",IF(NOT(ISNUMBER(A93)),"월을 2026-09-01 처럼",IF(ISNA(MATCH(B93,메뉴판이름,0)),"메뉴판에 없는 이름",IF(OR(NOT(ISNUMBER(C93)),C93&lt;0,C93&lt;&gt;INT(N(C93))),"수량을 확인하세요",IF(OR(NOT(ISNUMBER(D93)),D93&lt;0),"매출을 확인하세요",IF(COUNTIFS(메뉴_월,"&gt;="&amp;DATE(YEAR(A93),MONTH(A93),1),메뉴_월,"&lt;="&amp;DATE(YEAR(A93),MONTH(A93)+1,0),메뉴_이름,B93)&gt;1,"같은 달·같은 메뉴가 또 있어요",""))))))</f>
        <v/>
      </c>
    </row>
    <row r="94">
      <c r="A94" s="49" t="n">
        <v>45778</v>
      </c>
      <c r="B94" s="17" t="inlineStr">
        <is>
          <t>콜라</t>
        </is>
      </c>
      <c r="C94" s="14" t="n">
        <v>252</v>
      </c>
      <c r="D94" s="14" t="n">
        <v>504000</v>
      </c>
      <c r="E94" s="18">
        <f>IF(COUNTA(A94:D94)=0,"",IF(NOT(ISNUMBER(A94)),"월을 2026-09-01 처럼",IF(ISNA(MATCH(B94,메뉴판이름,0)),"메뉴판에 없는 이름",IF(OR(NOT(ISNUMBER(C94)),C94&lt;0,C94&lt;&gt;INT(N(C94))),"수량을 확인하세요",IF(OR(NOT(ISNUMBER(D94)),D94&lt;0),"매출을 확인하세요",IF(COUNTIFS(메뉴_월,"&gt;="&amp;DATE(YEAR(A94),MONTH(A94),1),메뉴_월,"&lt;="&amp;DATE(YEAR(A94),MONTH(A94)+1,0),메뉴_이름,B94)&gt;1,"같은 달·같은 메뉴가 또 있어요",""))))))</f>
        <v/>
      </c>
    </row>
    <row r="95">
      <c r="A95" s="49" t="n">
        <v>45778</v>
      </c>
      <c r="B95" s="17" t="inlineStr">
        <is>
          <t>사이다</t>
        </is>
      </c>
      <c r="C95" s="14" t="n">
        <v>141</v>
      </c>
      <c r="D95" s="14" t="n">
        <v>282000</v>
      </c>
      <c r="E95" s="18">
        <f>IF(COUNTA(A95:D95)=0,"",IF(NOT(ISNUMBER(A95)),"월을 2026-09-01 처럼",IF(ISNA(MATCH(B95,메뉴판이름,0)),"메뉴판에 없는 이름",IF(OR(NOT(ISNUMBER(C95)),C95&lt;0,C95&lt;&gt;INT(N(C95))),"수량을 확인하세요",IF(OR(NOT(ISNUMBER(D95)),D95&lt;0),"매출을 확인하세요",IF(COUNTIFS(메뉴_월,"&gt;="&amp;DATE(YEAR(A95),MONTH(A95),1),메뉴_월,"&lt;="&amp;DATE(YEAR(A95),MONTH(A95)+1,0),메뉴_이름,B95)&gt;1,"같은 달·같은 메뉴가 또 있어요",""))))))</f>
        <v/>
      </c>
    </row>
    <row r="96">
      <c r="A96" s="49" t="n">
        <v>45809</v>
      </c>
      <c r="B96" s="17" t="inlineStr">
        <is>
          <t>떡볶이</t>
        </is>
      </c>
      <c r="C96" s="14" t="n">
        <v>611</v>
      </c>
      <c r="D96" s="14" t="n">
        <v>2749500</v>
      </c>
      <c r="E96" s="18">
        <f>IF(COUNTA(A96:D96)=0,"",IF(NOT(ISNUMBER(A96)),"월을 2026-09-01 처럼",IF(ISNA(MATCH(B96,메뉴판이름,0)),"메뉴판에 없는 이름",IF(OR(NOT(ISNUMBER(C96)),C96&lt;0,C96&lt;&gt;INT(N(C96))),"수량을 확인하세요",IF(OR(NOT(ISNUMBER(D96)),D96&lt;0),"매출을 확인하세요",IF(COUNTIFS(메뉴_월,"&gt;="&amp;DATE(YEAR(A96),MONTH(A96),1),메뉴_월,"&lt;="&amp;DATE(YEAR(A96),MONTH(A96)+1,0),메뉴_이름,B96)&gt;1,"같은 달·같은 메뉴가 또 있어요",""))))))</f>
        <v/>
      </c>
    </row>
    <row r="97">
      <c r="A97" s="49" t="n">
        <v>45809</v>
      </c>
      <c r="B97" s="17" t="inlineStr">
        <is>
          <t>순대</t>
        </is>
      </c>
      <c r="C97" s="14" t="n">
        <v>341</v>
      </c>
      <c r="D97" s="14" t="n">
        <v>1534500</v>
      </c>
      <c r="E97" s="18">
        <f>IF(COUNTA(A97:D97)=0,"",IF(NOT(ISNUMBER(A97)),"월을 2026-09-01 처럼",IF(ISNA(MATCH(B97,메뉴판이름,0)),"메뉴판에 없는 이름",IF(OR(NOT(ISNUMBER(C97)),C97&lt;0,C97&lt;&gt;INT(N(C97))),"수량을 확인하세요",IF(OR(NOT(ISNUMBER(D97)),D97&lt;0),"매출을 확인하세요",IF(COUNTIFS(메뉴_월,"&gt;="&amp;DATE(YEAR(A97),MONTH(A97),1),메뉴_월,"&lt;="&amp;DATE(YEAR(A97),MONTH(A97)+1,0),메뉴_이름,B97)&gt;1,"같은 달·같은 메뉴가 또 있어요",""))))))</f>
        <v/>
      </c>
    </row>
    <row r="98">
      <c r="A98" s="49" t="n">
        <v>45809</v>
      </c>
      <c r="B98" s="17" t="inlineStr">
        <is>
          <t>모둠튀김(5개)</t>
        </is>
      </c>
      <c r="C98" s="14" t="n">
        <v>361</v>
      </c>
      <c r="D98" s="14" t="n">
        <v>1444000</v>
      </c>
      <c r="E98" s="18">
        <f>IF(COUNTA(A98:D98)=0,"",IF(NOT(ISNUMBER(A98)),"월을 2026-09-01 처럼",IF(ISNA(MATCH(B98,메뉴판이름,0)),"메뉴판에 없는 이름",IF(OR(NOT(ISNUMBER(C98)),C98&lt;0,C98&lt;&gt;INT(N(C98))),"수량을 확인하세요",IF(OR(NOT(ISNUMBER(D98)),D98&lt;0),"매출을 확인하세요",IF(COUNTIFS(메뉴_월,"&gt;="&amp;DATE(YEAR(A98),MONTH(A98),1),메뉴_월,"&lt;="&amp;DATE(YEAR(A98),MONTH(A98)+1,0),메뉴_이름,B98)&gt;1,"같은 달·같은 메뉴가 또 있어요",""))))))</f>
        <v/>
      </c>
    </row>
    <row r="99">
      <c r="A99" s="49" t="n">
        <v>45809</v>
      </c>
      <c r="B99" s="17" t="inlineStr">
        <is>
          <t>어묵(3개)</t>
        </is>
      </c>
      <c r="C99" s="14" t="n">
        <v>202</v>
      </c>
      <c r="D99" s="14" t="n">
        <v>606000</v>
      </c>
      <c r="E99" s="18">
        <f>IF(COUNTA(A99:D99)=0,"",IF(NOT(ISNUMBER(A99)),"월을 2026-09-01 처럼",IF(ISNA(MATCH(B99,메뉴판이름,0)),"메뉴판에 없는 이름",IF(OR(NOT(ISNUMBER(C99)),C99&lt;0,C99&lt;&gt;INT(N(C99))),"수량을 확인하세요",IF(OR(NOT(ISNUMBER(D99)),D99&lt;0),"매출을 확인하세요",IF(COUNTIFS(메뉴_월,"&gt;="&amp;DATE(YEAR(A99),MONTH(A99),1),메뉴_월,"&lt;="&amp;DATE(YEAR(A99),MONTH(A99)+1,0),메뉴_이름,B99)&gt;1,"같은 달·같은 메뉴가 또 있어요",""))))))</f>
        <v/>
      </c>
    </row>
    <row r="100">
      <c r="A100" s="49" t="n">
        <v>45809</v>
      </c>
      <c r="B100" s="17" t="inlineStr">
        <is>
          <t>떡튀순 세트</t>
        </is>
      </c>
      <c r="C100" s="14" t="n">
        <v>196</v>
      </c>
      <c r="D100" s="14" t="n">
        <v>2352000</v>
      </c>
      <c r="E100" s="18">
        <f>IF(COUNTA(A100:D100)=0,"",IF(NOT(ISNUMBER(A100)),"월을 2026-09-01 처럼",IF(ISNA(MATCH(B100,메뉴판이름,0)),"메뉴판에 없는 이름",IF(OR(NOT(ISNUMBER(C100)),C100&lt;0,C100&lt;&gt;INT(N(C100))),"수량을 확인하세요",IF(OR(NOT(ISNUMBER(D100)),D100&lt;0),"매출을 확인하세요",IF(COUNTIFS(메뉴_월,"&gt;="&amp;DATE(YEAR(A100),MONTH(A100),1),메뉴_월,"&lt;="&amp;DATE(YEAR(A100),MONTH(A100)+1,0),메뉴_이름,B100)&gt;1,"같은 달·같은 메뉴가 또 있어요",""))))))</f>
        <v/>
      </c>
    </row>
    <row r="101">
      <c r="A101" s="49" t="n">
        <v>45809</v>
      </c>
      <c r="B101" s="17" t="inlineStr">
        <is>
          <t>김밥</t>
        </is>
      </c>
      <c r="C101" s="14" t="n">
        <v>436</v>
      </c>
      <c r="D101" s="14" t="n">
        <v>1526000</v>
      </c>
      <c r="E101" s="18">
        <f>IF(COUNTA(A101:D101)=0,"",IF(NOT(ISNUMBER(A101)),"월을 2026-09-01 처럼",IF(ISNA(MATCH(B101,메뉴판이름,0)),"메뉴판에 없는 이름",IF(OR(NOT(ISNUMBER(C101)),C101&lt;0,C101&lt;&gt;INT(N(C101))),"수량을 확인하세요",IF(OR(NOT(ISNUMBER(D101)),D101&lt;0),"매출을 확인하세요",IF(COUNTIFS(메뉴_월,"&gt;="&amp;DATE(YEAR(A101),MONTH(A101),1),메뉴_월,"&lt;="&amp;DATE(YEAR(A101),MONTH(A101)+1,0),메뉴_이름,B101)&gt;1,"같은 달·같은 메뉴가 또 있어요",""))))))</f>
        <v/>
      </c>
    </row>
    <row r="102">
      <c r="A102" s="49" t="n">
        <v>45809</v>
      </c>
      <c r="B102" s="17" t="inlineStr">
        <is>
          <t>참치김밥</t>
        </is>
      </c>
      <c r="C102" s="14" t="n">
        <v>235</v>
      </c>
      <c r="D102" s="14" t="n">
        <v>1057500</v>
      </c>
      <c r="E102" s="18">
        <f>IF(COUNTA(A102:D102)=0,"",IF(NOT(ISNUMBER(A102)),"월을 2026-09-01 처럼",IF(ISNA(MATCH(B102,메뉴판이름,0)),"메뉴판에 없는 이름",IF(OR(NOT(ISNUMBER(C102)),C102&lt;0,C102&lt;&gt;INT(N(C102))),"수량을 확인하세요",IF(OR(NOT(ISNUMBER(D102)),D102&lt;0),"매출을 확인하세요",IF(COUNTIFS(메뉴_월,"&gt;="&amp;DATE(YEAR(A102),MONTH(A102),1),메뉴_월,"&lt;="&amp;DATE(YEAR(A102),MONTH(A102)+1,0),메뉴_이름,B102)&gt;1,"같은 달·같은 메뉴가 또 있어요",""))))))</f>
        <v/>
      </c>
    </row>
    <row r="103">
      <c r="A103" s="49" t="n">
        <v>45809</v>
      </c>
      <c r="B103" s="17" t="inlineStr">
        <is>
          <t>치즈김밥</t>
        </is>
      </c>
      <c r="C103" s="14" t="n">
        <v>185</v>
      </c>
      <c r="D103" s="14" t="n">
        <v>832500</v>
      </c>
      <c r="E103" s="18">
        <f>IF(COUNTA(A103:D103)=0,"",IF(NOT(ISNUMBER(A103)),"월을 2026-09-01 처럼",IF(ISNA(MATCH(B103,메뉴판이름,0)),"메뉴판에 없는 이름",IF(OR(NOT(ISNUMBER(C103)),C103&lt;0,C103&lt;&gt;INT(N(C103))),"수량을 확인하세요",IF(OR(NOT(ISNUMBER(D103)),D103&lt;0),"매출을 확인하세요",IF(COUNTIFS(메뉴_월,"&gt;="&amp;DATE(YEAR(A103),MONTH(A103),1),메뉴_월,"&lt;="&amp;DATE(YEAR(A103),MONTH(A103)+1,0),메뉴_이름,B103)&gt;1,"같은 달·같은 메뉴가 또 있어요",""))))))</f>
        <v/>
      </c>
    </row>
    <row r="104">
      <c r="A104" s="49" t="n">
        <v>45809</v>
      </c>
      <c r="B104" s="17" t="inlineStr">
        <is>
          <t>라면</t>
        </is>
      </c>
      <c r="C104" s="14" t="n">
        <v>300</v>
      </c>
      <c r="D104" s="14" t="n">
        <v>1200000</v>
      </c>
      <c r="E104" s="18">
        <f>IF(COUNTA(A104:D104)=0,"",IF(NOT(ISNUMBER(A104)),"월을 2026-09-01 처럼",IF(ISNA(MATCH(B104,메뉴판이름,0)),"메뉴판에 없는 이름",IF(OR(NOT(ISNUMBER(C104)),C104&lt;0,C104&lt;&gt;INT(N(C104))),"수량을 확인하세요",IF(OR(NOT(ISNUMBER(D104)),D104&lt;0),"매출을 확인하세요",IF(COUNTIFS(메뉴_월,"&gt;="&amp;DATE(YEAR(A104),MONTH(A104),1),메뉴_월,"&lt;="&amp;DATE(YEAR(A104),MONTH(A104)+1,0),메뉴_이름,B104)&gt;1,"같은 달·같은 메뉴가 또 있어요",""))))))</f>
        <v/>
      </c>
    </row>
    <row r="105">
      <c r="A105" s="49" t="n">
        <v>45809</v>
      </c>
      <c r="B105" s="17" t="inlineStr">
        <is>
          <t>치즈라면</t>
        </is>
      </c>
      <c r="C105" s="14" t="n">
        <v>148</v>
      </c>
      <c r="D105" s="14" t="n">
        <v>740000</v>
      </c>
      <c r="E105" s="18">
        <f>IF(COUNTA(A105:D105)=0,"",IF(NOT(ISNUMBER(A105)),"월을 2026-09-01 처럼",IF(ISNA(MATCH(B105,메뉴판이름,0)),"메뉴판에 없는 이름",IF(OR(NOT(ISNUMBER(C105)),C105&lt;0,C105&lt;&gt;INT(N(C105))),"수량을 확인하세요",IF(OR(NOT(ISNUMBER(D105)),D105&lt;0),"매출을 확인하세요",IF(COUNTIFS(메뉴_월,"&gt;="&amp;DATE(YEAR(A105),MONTH(A105),1),메뉴_월,"&lt;="&amp;DATE(YEAR(A105),MONTH(A105)+1,0),메뉴_이름,B105)&gt;1,"같은 달·같은 메뉴가 또 있어요",""))))))</f>
        <v/>
      </c>
    </row>
    <row r="106">
      <c r="A106" s="49" t="n">
        <v>45809</v>
      </c>
      <c r="B106" s="17" t="inlineStr">
        <is>
          <t>쫄면</t>
        </is>
      </c>
      <c r="C106" s="14" t="n">
        <v>421</v>
      </c>
      <c r="D106" s="14" t="n">
        <v>2526000</v>
      </c>
      <c r="E106" s="18">
        <f>IF(COUNTA(A106:D106)=0,"",IF(NOT(ISNUMBER(A106)),"월을 2026-09-01 처럼",IF(ISNA(MATCH(B106,메뉴판이름,0)),"메뉴판에 없는 이름",IF(OR(NOT(ISNUMBER(C106)),C106&lt;0,C106&lt;&gt;INT(N(C106))),"수량을 확인하세요",IF(OR(NOT(ISNUMBER(D106)),D106&lt;0),"매출을 확인하세요",IF(COUNTIFS(메뉴_월,"&gt;="&amp;DATE(YEAR(A106),MONTH(A106),1),메뉴_월,"&lt;="&amp;DATE(YEAR(A106),MONTH(A106)+1,0),메뉴_이름,B106)&gt;1,"같은 달·같은 메뉴가 또 있어요",""))))))</f>
        <v/>
      </c>
    </row>
    <row r="107">
      <c r="A107" s="49" t="n">
        <v>45809</v>
      </c>
      <c r="B107" s="17" t="inlineStr">
        <is>
          <t>우동</t>
        </is>
      </c>
      <c r="C107" s="14" t="n">
        <v>123</v>
      </c>
      <c r="D107" s="14" t="n">
        <v>676500</v>
      </c>
      <c r="E107" s="18">
        <f>IF(COUNTA(A107:D107)=0,"",IF(NOT(ISNUMBER(A107)),"월을 2026-09-01 처럼",IF(ISNA(MATCH(B107,메뉴판이름,0)),"메뉴판에 없는 이름",IF(OR(NOT(ISNUMBER(C107)),C107&lt;0,C107&lt;&gt;INT(N(C107))),"수량을 확인하세요",IF(OR(NOT(ISNUMBER(D107)),D107&lt;0),"매출을 확인하세요",IF(COUNTIFS(메뉴_월,"&gt;="&amp;DATE(YEAR(A107),MONTH(A107),1),메뉴_월,"&lt;="&amp;DATE(YEAR(A107),MONTH(A107)+1,0),메뉴_이름,B107)&gt;1,"같은 달·같은 메뉴가 또 있어요",""))))))</f>
        <v/>
      </c>
    </row>
    <row r="108">
      <c r="A108" s="49" t="n">
        <v>45809</v>
      </c>
      <c r="B108" s="17" t="inlineStr">
        <is>
          <t>오므라이스</t>
        </is>
      </c>
      <c r="C108" s="14" t="n">
        <v>142</v>
      </c>
      <c r="D108" s="14" t="n">
        <v>1065000</v>
      </c>
      <c r="E108" s="18">
        <f>IF(COUNTA(A108:D108)=0,"",IF(NOT(ISNUMBER(A108)),"월을 2026-09-01 처럼",IF(ISNA(MATCH(B108,메뉴판이름,0)),"메뉴판에 없는 이름",IF(OR(NOT(ISNUMBER(C108)),C108&lt;0,C108&lt;&gt;INT(N(C108))),"수량을 확인하세요",IF(OR(NOT(ISNUMBER(D108)),D108&lt;0),"매출을 확인하세요",IF(COUNTIFS(메뉴_월,"&gt;="&amp;DATE(YEAR(A108),MONTH(A108),1),메뉴_월,"&lt;="&amp;DATE(YEAR(A108),MONTH(A108)+1,0),메뉴_이름,B108)&gt;1,"같은 달·같은 메뉴가 또 있어요",""))))))</f>
        <v/>
      </c>
    </row>
    <row r="109">
      <c r="A109" s="49" t="n">
        <v>45809</v>
      </c>
      <c r="B109" s="17" t="inlineStr">
        <is>
          <t>돈가스</t>
        </is>
      </c>
      <c r="C109" s="14" t="n">
        <v>168</v>
      </c>
      <c r="D109" s="14" t="n">
        <v>1428000</v>
      </c>
      <c r="E109" s="18">
        <f>IF(COUNTA(A109:D109)=0,"",IF(NOT(ISNUMBER(A109)),"월을 2026-09-01 처럼",IF(ISNA(MATCH(B109,메뉴판이름,0)),"메뉴판에 없는 이름",IF(OR(NOT(ISNUMBER(C109)),C109&lt;0,C109&lt;&gt;INT(N(C109))),"수량을 확인하세요",IF(OR(NOT(ISNUMBER(D109)),D109&lt;0),"매출을 확인하세요",IF(COUNTIFS(메뉴_월,"&gt;="&amp;DATE(YEAR(A109),MONTH(A109),1),메뉴_월,"&lt;="&amp;DATE(YEAR(A109),MONTH(A109)+1,0),메뉴_이름,B109)&gt;1,"같은 달·같은 메뉴가 또 있어요",""))))))</f>
        <v/>
      </c>
    </row>
    <row r="110">
      <c r="A110" s="49" t="n">
        <v>45809</v>
      </c>
      <c r="B110" s="17" t="inlineStr">
        <is>
          <t>제육덮밥</t>
        </is>
      </c>
      <c r="C110" s="14" t="n">
        <v>145</v>
      </c>
      <c r="D110" s="14" t="n">
        <v>1160000</v>
      </c>
      <c r="E110" s="18">
        <f>IF(COUNTA(A110:D110)=0,"",IF(NOT(ISNUMBER(A110)),"월을 2026-09-01 처럼",IF(ISNA(MATCH(B110,메뉴판이름,0)),"메뉴판에 없는 이름",IF(OR(NOT(ISNUMBER(C110)),C110&lt;0,C110&lt;&gt;INT(N(C110))),"수량을 확인하세요",IF(OR(NOT(ISNUMBER(D110)),D110&lt;0),"매출을 확인하세요",IF(COUNTIFS(메뉴_월,"&gt;="&amp;DATE(YEAR(A110),MONTH(A110),1),메뉴_월,"&lt;="&amp;DATE(YEAR(A110),MONTH(A110)+1,0),메뉴_이름,B110)&gt;1,"같은 달·같은 메뉴가 또 있어요",""))))))</f>
        <v/>
      </c>
    </row>
    <row r="111">
      <c r="A111" s="49" t="n">
        <v>45809</v>
      </c>
      <c r="B111" s="17" t="inlineStr">
        <is>
          <t>만두(6개)</t>
        </is>
      </c>
      <c r="C111" s="14" t="n">
        <v>173</v>
      </c>
      <c r="D111" s="14" t="n">
        <v>778500</v>
      </c>
      <c r="E111" s="18">
        <f>IF(COUNTA(A111:D111)=0,"",IF(NOT(ISNUMBER(A111)),"월을 2026-09-01 처럼",IF(ISNA(MATCH(B111,메뉴판이름,0)),"메뉴판에 없는 이름",IF(OR(NOT(ISNUMBER(C111)),C111&lt;0,C111&lt;&gt;INT(N(C111))),"수량을 확인하세요",IF(OR(NOT(ISNUMBER(D111)),D111&lt;0),"매출을 확인하세요",IF(COUNTIFS(메뉴_월,"&gt;="&amp;DATE(YEAR(A111),MONTH(A111),1),메뉴_월,"&lt;="&amp;DATE(YEAR(A111),MONTH(A111)+1,0),메뉴_이름,B111)&gt;1,"같은 달·같은 메뉴가 또 있어요",""))))))</f>
        <v/>
      </c>
    </row>
    <row r="112">
      <c r="A112" s="49" t="n">
        <v>45809</v>
      </c>
      <c r="B112" s="17" t="inlineStr">
        <is>
          <t>콜라</t>
        </is>
      </c>
      <c r="C112" s="14" t="n">
        <v>193</v>
      </c>
      <c r="D112" s="14" t="n">
        <v>386000</v>
      </c>
      <c r="E112" s="18">
        <f>IF(COUNTA(A112:D112)=0,"",IF(NOT(ISNUMBER(A112)),"월을 2026-09-01 처럼",IF(ISNA(MATCH(B112,메뉴판이름,0)),"메뉴판에 없는 이름",IF(OR(NOT(ISNUMBER(C112)),C112&lt;0,C112&lt;&gt;INT(N(C112))),"수량을 확인하세요",IF(OR(NOT(ISNUMBER(D112)),D112&lt;0),"매출을 확인하세요",IF(COUNTIFS(메뉴_월,"&gt;="&amp;DATE(YEAR(A112),MONTH(A112),1),메뉴_월,"&lt;="&amp;DATE(YEAR(A112),MONTH(A112)+1,0),메뉴_이름,B112)&gt;1,"같은 달·같은 메뉴가 또 있어요",""))))))</f>
        <v/>
      </c>
    </row>
    <row r="113">
      <c r="A113" s="49" t="n">
        <v>45809</v>
      </c>
      <c r="B113" s="17" t="inlineStr">
        <is>
          <t>사이다</t>
        </is>
      </c>
      <c r="C113" s="14" t="n">
        <v>115</v>
      </c>
      <c r="D113" s="14" t="n">
        <v>230000</v>
      </c>
      <c r="E113" s="18">
        <f>IF(COUNTA(A113:D113)=0,"",IF(NOT(ISNUMBER(A113)),"월을 2026-09-01 처럼",IF(ISNA(MATCH(B113,메뉴판이름,0)),"메뉴판에 없는 이름",IF(OR(NOT(ISNUMBER(C113)),C113&lt;0,C113&lt;&gt;INT(N(C113))),"수량을 확인하세요",IF(OR(NOT(ISNUMBER(D113)),D113&lt;0),"매출을 확인하세요",IF(COUNTIFS(메뉴_월,"&gt;="&amp;DATE(YEAR(A113),MONTH(A113),1),메뉴_월,"&lt;="&amp;DATE(YEAR(A113),MONTH(A113)+1,0),메뉴_이름,B113)&gt;1,"같은 달·같은 메뉴가 또 있어요",""))))))</f>
        <v/>
      </c>
    </row>
    <row r="114">
      <c r="A114" s="49" t="n">
        <v>45839</v>
      </c>
      <c r="B114" s="17" t="inlineStr">
        <is>
          <t>떡볶이</t>
        </is>
      </c>
      <c r="C114" s="14" t="n">
        <v>697</v>
      </c>
      <c r="D114" s="14" t="n">
        <v>3136500</v>
      </c>
      <c r="E114" s="18">
        <f>IF(COUNTA(A114:D114)=0,"",IF(NOT(ISNUMBER(A114)),"월을 2026-09-01 처럼",IF(ISNA(MATCH(B114,메뉴판이름,0)),"메뉴판에 없는 이름",IF(OR(NOT(ISNUMBER(C114)),C114&lt;0,C114&lt;&gt;INT(N(C114))),"수량을 확인하세요",IF(OR(NOT(ISNUMBER(D114)),D114&lt;0),"매출을 확인하세요",IF(COUNTIFS(메뉴_월,"&gt;="&amp;DATE(YEAR(A114),MONTH(A114),1),메뉴_월,"&lt;="&amp;DATE(YEAR(A114),MONTH(A114)+1,0),메뉴_이름,B114)&gt;1,"같은 달·같은 메뉴가 또 있어요",""))))))</f>
        <v/>
      </c>
    </row>
    <row r="115">
      <c r="A115" s="49" t="n">
        <v>45839</v>
      </c>
      <c r="B115" s="17" t="inlineStr">
        <is>
          <t>순대</t>
        </is>
      </c>
      <c r="C115" s="14" t="n">
        <v>351</v>
      </c>
      <c r="D115" s="14" t="n">
        <v>1579500</v>
      </c>
      <c r="E115" s="18">
        <f>IF(COUNTA(A115:D115)=0,"",IF(NOT(ISNUMBER(A115)),"월을 2026-09-01 처럼",IF(ISNA(MATCH(B115,메뉴판이름,0)),"메뉴판에 없는 이름",IF(OR(NOT(ISNUMBER(C115)),C115&lt;0,C115&lt;&gt;INT(N(C115))),"수량을 확인하세요",IF(OR(NOT(ISNUMBER(D115)),D115&lt;0),"매출을 확인하세요",IF(COUNTIFS(메뉴_월,"&gt;="&amp;DATE(YEAR(A115),MONTH(A115),1),메뉴_월,"&lt;="&amp;DATE(YEAR(A115),MONTH(A115)+1,0),메뉴_이름,B115)&gt;1,"같은 달·같은 메뉴가 또 있어요",""))))))</f>
        <v/>
      </c>
    </row>
    <row r="116">
      <c r="A116" s="49" t="n">
        <v>45839</v>
      </c>
      <c r="B116" s="17" t="inlineStr">
        <is>
          <t>모둠튀김(5개)</t>
        </is>
      </c>
      <c r="C116" s="14" t="n">
        <v>392</v>
      </c>
      <c r="D116" s="14" t="n">
        <v>1568000</v>
      </c>
      <c r="E116" s="18">
        <f>IF(COUNTA(A116:D116)=0,"",IF(NOT(ISNUMBER(A116)),"월을 2026-09-01 처럼",IF(ISNA(MATCH(B116,메뉴판이름,0)),"메뉴판에 없는 이름",IF(OR(NOT(ISNUMBER(C116)),C116&lt;0,C116&lt;&gt;INT(N(C116))),"수량을 확인하세요",IF(OR(NOT(ISNUMBER(D116)),D116&lt;0),"매출을 확인하세요",IF(COUNTIFS(메뉴_월,"&gt;="&amp;DATE(YEAR(A116),MONTH(A116),1),메뉴_월,"&lt;="&amp;DATE(YEAR(A116),MONTH(A116)+1,0),메뉴_이름,B116)&gt;1,"같은 달·같은 메뉴가 또 있어요",""))))))</f>
        <v/>
      </c>
    </row>
    <row r="117">
      <c r="A117" s="49" t="n">
        <v>45839</v>
      </c>
      <c r="B117" s="17" t="inlineStr">
        <is>
          <t>어묵(3개)</t>
        </is>
      </c>
      <c r="C117" s="14" t="n">
        <v>223</v>
      </c>
      <c r="D117" s="14" t="n">
        <v>669000</v>
      </c>
      <c r="E117" s="18">
        <f>IF(COUNTA(A117:D117)=0,"",IF(NOT(ISNUMBER(A117)),"월을 2026-09-01 처럼",IF(ISNA(MATCH(B117,메뉴판이름,0)),"메뉴판에 없는 이름",IF(OR(NOT(ISNUMBER(C117)),C117&lt;0,C117&lt;&gt;INT(N(C117))),"수량을 확인하세요",IF(OR(NOT(ISNUMBER(D117)),D117&lt;0),"매출을 확인하세요",IF(COUNTIFS(메뉴_월,"&gt;="&amp;DATE(YEAR(A117),MONTH(A117),1),메뉴_월,"&lt;="&amp;DATE(YEAR(A117),MONTH(A117)+1,0),메뉴_이름,B117)&gt;1,"같은 달·같은 메뉴가 또 있어요",""))))))</f>
        <v/>
      </c>
    </row>
    <row r="118">
      <c r="A118" s="49" t="n">
        <v>45839</v>
      </c>
      <c r="B118" s="17" t="inlineStr">
        <is>
          <t>떡튀순 세트</t>
        </is>
      </c>
      <c r="C118" s="14" t="n">
        <v>199</v>
      </c>
      <c r="D118" s="14" t="n">
        <v>2388000</v>
      </c>
      <c r="E118" s="18">
        <f>IF(COUNTA(A118:D118)=0,"",IF(NOT(ISNUMBER(A118)),"월을 2026-09-01 처럼",IF(ISNA(MATCH(B118,메뉴판이름,0)),"메뉴판에 없는 이름",IF(OR(NOT(ISNUMBER(C118)),C118&lt;0,C118&lt;&gt;INT(N(C118))),"수량을 확인하세요",IF(OR(NOT(ISNUMBER(D118)),D118&lt;0),"매출을 확인하세요",IF(COUNTIFS(메뉴_월,"&gt;="&amp;DATE(YEAR(A118),MONTH(A118),1),메뉴_월,"&lt;="&amp;DATE(YEAR(A118),MONTH(A118)+1,0),메뉴_이름,B118)&gt;1,"같은 달·같은 메뉴가 또 있어요",""))))))</f>
        <v/>
      </c>
    </row>
    <row r="119">
      <c r="A119" s="49" t="n">
        <v>45839</v>
      </c>
      <c r="B119" s="17" t="inlineStr">
        <is>
          <t>김밥</t>
        </is>
      </c>
      <c r="C119" s="14" t="n">
        <v>450</v>
      </c>
      <c r="D119" s="14" t="n">
        <v>1575000</v>
      </c>
      <c r="E119" s="18">
        <f>IF(COUNTA(A119:D119)=0,"",IF(NOT(ISNUMBER(A119)),"월을 2026-09-01 처럼",IF(ISNA(MATCH(B119,메뉴판이름,0)),"메뉴판에 없는 이름",IF(OR(NOT(ISNUMBER(C119)),C119&lt;0,C119&lt;&gt;INT(N(C119))),"수량을 확인하세요",IF(OR(NOT(ISNUMBER(D119)),D119&lt;0),"매출을 확인하세요",IF(COUNTIFS(메뉴_월,"&gt;="&amp;DATE(YEAR(A119),MONTH(A119),1),메뉴_월,"&lt;="&amp;DATE(YEAR(A119),MONTH(A119)+1,0),메뉴_이름,B119)&gt;1,"같은 달·같은 메뉴가 또 있어요",""))))))</f>
        <v/>
      </c>
    </row>
    <row r="120">
      <c r="A120" s="49" t="n">
        <v>45839</v>
      </c>
      <c r="B120" s="17" t="inlineStr">
        <is>
          <t>참치김밥</t>
        </is>
      </c>
      <c r="C120" s="14" t="n">
        <v>272</v>
      </c>
      <c r="D120" s="14" t="n">
        <v>1224000</v>
      </c>
      <c r="E120" s="18">
        <f>IF(COUNTA(A120:D120)=0,"",IF(NOT(ISNUMBER(A120)),"월을 2026-09-01 처럼",IF(ISNA(MATCH(B120,메뉴판이름,0)),"메뉴판에 없는 이름",IF(OR(NOT(ISNUMBER(C120)),C120&lt;0,C120&lt;&gt;INT(N(C120))),"수량을 확인하세요",IF(OR(NOT(ISNUMBER(D120)),D120&lt;0),"매출을 확인하세요",IF(COUNTIFS(메뉴_월,"&gt;="&amp;DATE(YEAR(A120),MONTH(A120),1),메뉴_월,"&lt;="&amp;DATE(YEAR(A120),MONTH(A120)+1,0),메뉴_이름,B120)&gt;1,"같은 달·같은 메뉴가 또 있어요",""))))))</f>
        <v/>
      </c>
    </row>
    <row r="121">
      <c r="A121" s="49" t="n">
        <v>45839</v>
      </c>
      <c r="B121" s="17" t="inlineStr">
        <is>
          <t>치즈김밥</t>
        </is>
      </c>
      <c r="C121" s="14" t="n">
        <v>202</v>
      </c>
      <c r="D121" s="14" t="n">
        <v>909000</v>
      </c>
      <c r="E121" s="18">
        <f>IF(COUNTA(A121:D121)=0,"",IF(NOT(ISNUMBER(A121)),"월을 2026-09-01 처럼",IF(ISNA(MATCH(B121,메뉴판이름,0)),"메뉴판에 없는 이름",IF(OR(NOT(ISNUMBER(C121)),C121&lt;0,C121&lt;&gt;INT(N(C121))),"수량을 확인하세요",IF(OR(NOT(ISNUMBER(D121)),D121&lt;0),"매출을 확인하세요",IF(COUNTIFS(메뉴_월,"&gt;="&amp;DATE(YEAR(A121),MONTH(A121),1),메뉴_월,"&lt;="&amp;DATE(YEAR(A121),MONTH(A121)+1,0),메뉴_이름,B121)&gt;1,"같은 달·같은 메뉴가 또 있어요",""))))))</f>
        <v/>
      </c>
    </row>
    <row r="122">
      <c r="A122" s="49" t="n">
        <v>45839</v>
      </c>
      <c r="B122" s="17" t="inlineStr">
        <is>
          <t>라면</t>
        </is>
      </c>
      <c r="C122" s="14" t="n">
        <v>291</v>
      </c>
      <c r="D122" s="14" t="n">
        <v>1164000</v>
      </c>
      <c r="E122" s="18">
        <f>IF(COUNTA(A122:D122)=0,"",IF(NOT(ISNUMBER(A122)),"월을 2026-09-01 처럼",IF(ISNA(MATCH(B122,메뉴판이름,0)),"메뉴판에 없는 이름",IF(OR(NOT(ISNUMBER(C122)),C122&lt;0,C122&lt;&gt;INT(N(C122))),"수량을 확인하세요",IF(OR(NOT(ISNUMBER(D122)),D122&lt;0),"매출을 확인하세요",IF(COUNTIFS(메뉴_월,"&gt;="&amp;DATE(YEAR(A122),MONTH(A122),1),메뉴_월,"&lt;="&amp;DATE(YEAR(A122),MONTH(A122)+1,0),메뉴_이름,B122)&gt;1,"같은 달·같은 메뉴가 또 있어요",""))))))</f>
        <v/>
      </c>
    </row>
    <row r="123">
      <c r="A123" s="49" t="n">
        <v>45839</v>
      </c>
      <c r="B123" s="17" t="inlineStr">
        <is>
          <t>치즈라면</t>
        </is>
      </c>
      <c r="C123" s="14" t="n">
        <v>153</v>
      </c>
      <c r="D123" s="14" t="n">
        <v>765000</v>
      </c>
      <c r="E123" s="18">
        <f>IF(COUNTA(A123:D123)=0,"",IF(NOT(ISNUMBER(A123)),"월을 2026-09-01 처럼",IF(ISNA(MATCH(B123,메뉴판이름,0)),"메뉴판에 없는 이름",IF(OR(NOT(ISNUMBER(C123)),C123&lt;0,C123&lt;&gt;INT(N(C123))),"수량을 확인하세요",IF(OR(NOT(ISNUMBER(D123)),D123&lt;0),"매출을 확인하세요",IF(COUNTIFS(메뉴_월,"&gt;="&amp;DATE(YEAR(A123),MONTH(A123),1),메뉴_월,"&lt;="&amp;DATE(YEAR(A123),MONTH(A123)+1,0),메뉴_이름,B123)&gt;1,"같은 달·같은 메뉴가 또 있어요",""))))))</f>
        <v/>
      </c>
    </row>
    <row r="124">
      <c r="A124" s="49" t="n">
        <v>45839</v>
      </c>
      <c r="B124" s="17" t="inlineStr">
        <is>
          <t>쫄면</t>
        </is>
      </c>
      <c r="C124" s="14" t="n">
        <v>441</v>
      </c>
      <c r="D124" s="14" t="n">
        <v>2646000</v>
      </c>
      <c r="E124" s="18">
        <f>IF(COUNTA(A124:D124)=0,"",IF(NOT(ISNUMBER(A124)),"월을 2026-09-01 처럼",IF(ISNA(MATCH(B124,메뉴판이름,0)),"메뉴판에 없는 이름",IF(OR(NOT(ISNUMBER(C124)),C124&lt;0,C124&lt;&gt;INT(N(C124))),"수량을 확인하세요",IF(OR(NOT(ISNUMBER(D124)),D124&lt;0),"매출을 확인하세요",IF(COUNTIFS(메뉴_월,"&gt;="&amp;DATE(YEAR(A124),MONTH(A124),1),메뉴_월,"&lt;="&amp;DATE(YEAR(A124),MONTH(A124)+1,0),메뉴_이름,B124)&gt;1,"같은 달·같은 메뉴가 또 있어요",""))))))</f>
        <v/>
      </c>
    </row>
    <row r="125">
      <c r="A125" s="49" t="n">
        <v>45839</v>
      </c>
      <c r="B125" s="17" t="inlineStr">
        <is>
          <t>우동</t>
        </is>
      </c>
      <c r="C125" s="14" t="n">
        <v>126</v>
      </c>
      <c r="D125" s="14" t="n">
        <v>693000</v>
      </c>
      <c r="E125" s="18">
        <f>IF(COUNTA(A125:D125)=0,"",IF(NOT(ISNUMBER(A125)),"월을 2026-09-01 처럼",IF(ISNA(MATCH(B125,메뉴판이름,0)),"메뉴판에 없는 이름",IF(OR(NOT(ISNUMBER(C125)),C125&lt;0,C125&lt;&gt;INT(N(C125))),"수량을 확인하세요",IF(OR(NOT(ISNUMBER(D125)),D125&lt;0),"매출을 확인하세요",IF(COUNTIFS(메뉴_월,"&gt;="&amp;DATE(YEAR(A125),MONTH(A125),1),메뉴_월,"&lt;="&amp;DATE(YEAR(A125),MONTH(A125)+1,0),메뉴_이름,B125)&gt;1,"같은 달·같은 메뉴가 또 있어요",""))))))</f>
        <v/>
      </c>
    </row>
    <row r="126">
      <c r="A126" s="49" t="n">
        <v>45839</v>
      </c>
      <c r="B126" s="17" t="inlineStr">
        <is>
          <t>오므라이스</t>
        </is>
      </c>
      <c r="C126" s="14" t="n">
        <v>159</v>
      </c>
      <c r="D126" s="14" t="n">
        <v>1192500</v>
      </c>
      <c r="E126" s="18">
        <f>IF(COUNTA(A126:D126)=0,"",IF(NOT(ISNUMBER(A126)),"월을 2026-09-01 처럼",IF(ISNA(MATCH(B126,메뉴판이름,0)),"메뉴판에 없는 이름",IF(OR(NOT(ISNUMBER(C126)),C126&lt;0,C126&lt;&gt;INT(N(C126))),"수량을 확인하세요",IF(OR(NOT(ISNUMBER(D126)),D126&lt;0),"매출을 확인하세요",IF(COUNTIFS(메뉴_월,"&gt;="&amp;DATE(YEAR(A126),MONTH(A126),1),메뉴_월,"&lt;="&amp;DATE(YEAR(A126),MONTH(A126)+1,0),메뉴_이름,B126)&gt;1,"같은 달·같은 메뉴가 또 있어요",""))))))</f>
        <v/>
      </c>
    </row>
    <row r="127">
      <c r="A127" s="49" t="n">
        <v>45839</v>
      </c>
      <c r="B127" s="17" t="inlineStr">
        <is>
          <t>돈가스</t>
        </is>
      </c>
      <c r="C127" s="14" t="n">
        <v>187</v>
      </c>
      <c r="D127" s="14" t="n">
        <v>1589500</v>
      </c>
      <c r="E127" s="18">
        <f>IF(COUNTA(A127:D127)=0,"",IF(NOT(ISNUMBER(A127)),"월을 2026-09-01 처럼",IF(ISNA(MATCH(B127,메뉴판이름,0)),"메뉴판에 없는 이름",IF(OR(NOT(ISNUMBER(C127)),C127&lt;0,C127&lt;&gt;INT(N(C127))),"수량을 확인하세요",IF(OR(NOT(ISNUMBER(D127)),D127&lt;0),"매출을 확인하세요",IF(COUNTIFS(메뉴_월,"&gt;="&amp;DATE(YEAR(A127),MONTH(A127),1),메뉴_월,"&lt;="&amp;DATE(YEAR(A127),MONTH(A127)+1,0),메뉴_이름,B127)&gt;1,"같은 달·같은 메뉴가 또 있어요",""))))))</f>
        <v/>
      </c>
    </row>
    <row r="128">
      <c r="A128" s="49" t="n">
        <v>45839</v>
      </c>
      <c r="B128" s="17" t="inlineStr">
        <is>
          <t>제육덮밥</t>
        </is>
      </c>
      <c r="C128" s="14" t="n">
        <v>156</v>
      </c>
      <c r="D128" s="14" t="n">
        <v>1248000</v>
      </c>
      <c r="E128" s="18">
        <f>IF(COUNTA(A128:D128)=0,"",IF(NOT(ISNUMBER(A128)),"월을 2026-09-01 처럼",IF(ISNA(MATCH(B128,메뉴판이름,0)),"메뉴판에 없는 이름",IF(OR(NOT(ISNUMBER(C128)),C128&lt;0,C128&lt;&gt;INT(N(C128))),"수량을 확인하세요",IF(OR(NOT(ISNUMBER(D128)),D128&lt;0),"매출을 확인하세요",IF(COUNTIFS(메뉴_월,"&gt;="&amp;DATE(YEAR(A128),MONTH(A128),1),메뉴_월,"&lt;="&amp;DATE(YEAR(A128),MONTH(A128)+1,0),메뉴_이름,B128)&gt;1,"같은 달·같은 메뉴가 또 있어요",""))))))</f>
        <v/>
      </c>
    </row>
    <row r="129">
      <c r="A129" s="49" t="n">
        <v>45839</v>
      </c>
      <c r="B129" s="17" t="inlineStr">
        <is>
          <t>만두(6개)</t>
        </is>
      </c>
      <c r="C129" s="14" t="n">
        <v>169</v>
      </c>
      <c r="D129" s="14" t="n">
        <v>760500</v>
      </c>
      <c r="E129" s="18">
        <f>IF(COUNTA(A129:D129)=0,"",IF(NOT(ISNUMBER(A129)),"월을 2026-09-01 처럼",IF(ISNA(MATCH(B129,메뉴판이름,0)),"메뉴판에 없는 이름",IF(OR(NOT(ISNUMBER(C129)),C129&lt;0,C129&lt;&gt;INT(N(C129))),"수량을 확인하세요",IF(OR(NOT(ISNUMBER(D129)),D129&lt;0),"매출을 확인하세요",IF(COUNTIFS(메뉴_월,"&gt;="&amp;DATE(YEAR(A129),MONTH(A129),1),메뉴_월,"&lt;="&amp;DATE(YEAR(A129),MONTH(A129)+1,0),메뉴_이름,B129)&gt;1,"같은 달·같은 메뉴가 또 있어요",""))))))</f>
        <v/>
      </c>
    </row>
    <row r="130">
      <c r="A130" s="49" t="n">
        <v>45839</v>
      </c>
      <c r="B130" s="17" t="inlineStr">
        <is>
          <t>콜라</t>
        </is>
      </c>
      <c r="C130" s="14" t="n">
        <v>232</v>
      </c>
      <c r="D130" s="14" t="n">
        <v>464000</v>
      </c>
      <c r="E130" s="18">
        <f>IF(COUNTA(A130:D130)=0,"",IF(NOT(ISNUMBER(A130)),"월을 2026-09-01 처럼",IF(ISNA(MATCH(B130,메뉴판이름,0)),"메뉴판에 없는 이름",IF(OR(NOT(ISNUMBER(C130)),C130&lt;0,C130&lt;&gt;INT(N(C130))),"수량을 확인하세요",IF(OR(NOT(ISNUMBER(D130)),D130&lt;0),"매출을 확인하세요",IF(COUNTIFS(메뉴_월,"&gt;="&amp;DATE(YEAR(A130),MONTH(A130),1),메뉴_월,"&lt;="&amp;DATE(YEAR(A130),MONTH(A130)+1,0),메뉴_이름,B130)&gt;1,"같은 달·같은 메뉴가 또 있어요",""))))))</f>
        <v/>
      </c>
    </row>
    <row r="131">
      <c r="A131" s="49" t="n">
        <v>45839</v>
      </c>
      <c r="B131" s="17" t="inlineStr">
        <is>
          <t>사이다</t>
        </is>
      </c>
      <c r="C131" s="14" t="n">
        <v>130</v>
      </c>
      <c r="D131" s="14" t="n">
        <v>260000</v>
      </c>
      <c r="E131" s="18">
        <f>IF(COUNTA(A131:D131)=0,"",IF(NOT(ISNUMBER(A131)),"월을 2026-09-01 처럼",IF(ISNA(MATCH(B131,메뉴판이름,0)),"메뉴판에 없는 이름",IF(OR(NOT(ISNUMBER(C131)),C131&lt;0,C131&lt;&gt;INT(N(C131))),"수량을 확인하세요",IF(OR(NOT(ISNUMBER(D131)),D131&lt;0),"매출을 확인하세요",IF(COUNTIFS(메뉴_월,"&gt;="&amp;DATE(YEAR(A131),MONTH(A131),1),메뉴_월,"&lt;="&amp;DATE(YEAR(A131),MONTH(A131)+1,0),메뉴_이름,B131)&gt;1,"같은 달·같은 메뉴가 또 있어요",""))))))</f>
        <v/>
      </c>
    </row>
    <row r="132">
      <c r="A132" s="49" t="n">
        <v>45870</v>
      </c>
      <c r="B132" s="17" t="inlineStr">
        <is>
          <t>떡볶이</t>
        </is>
      </c>
      <c r="C132" s="14" t="n">
        <v>556</v>
      </c>
      <c r="D132" s="14" t="n">
        <v>2502000</v>
      </c>
      <c r="E132" s="18">
        <f>IF(COUNTA(A132:D132)=0,"",IF(NOT(ISNUMBER(A132)),"월을 2026-09-01 처럼",IF(ISNA(MATCH(B132,메뉴판이름,0)),"메뉴판에 없는 이름",IF(OR(NOT(ISNUMBER(C132)),C132&lt;0,C132&lt;&gt;INT(N(C132))),"수량을 확인하세요",IF(OR(NOT(ISNUMBER(D132)),D132&lt;0),"매출을 확인하세요",IF(COUNTIFS(메뉴_월,"&gt;="&amp;DATE(YEAR(A132),MONTH(A132),1),메뉴_월,"&lt;="&amp;DATE(YEAR(A132),MONTH(A132)+1,0),메뉴_이름,B132)&gt;1,"같은 달·같은 메뉴가 또 있어요",""))))))</f>
        <v/>
      </c>
    </row>
    <row r="133">
      <c r="A133" s="49" t="n">
        <v>45870</v>
      </c>
      <c r="B133" s="17" t="inlineStr">
        <is>
          <t>순대</t>
        </is>
      </c>
      <c r="C133" s="14" t="n">
        <v>282</v>
      </c>
      <c r="D133" s="14" t="n">
        <v>1269000</v>
      </c>
      <c r="E133" s="18">
        <f>IF(COUNTA(A133:D133)=0,"",IF(NOT(ISNUMBER(A133)),"월을 2026-09-01 처럼",IF(ISNA(MATCH(B133,메뉴판이름,0)),"메뉴판에 없는 이름",IF(OR(NOT(ISNUMBER(C133)),C133&lt;0,C133&lt;&gt;INT(N(C133))),"수량을 확인하세요",IF(OR(NOT(ISNUMBER(D133)),D133&lt;0),"매출을 확인하세요",IF(COUNTIFS(메뉴_월,"&gt;="&amp;DATE(YEAR(A133),MONTH(A133),1),메뉴_월,"&lt;="&amp;DATE(YEAR(A133),MONTH(A133)+1,0),메뉴_이름,B133)&gt;1,"같은 달·같은 메뉴가 또 있어요",""))))))</f>
        <v/>
      </c>
    </row>
    <row r="134">
      <c r="A134" s="49" t="n">
        <v>45870</v>
      </c>
      <c r="B134" s="17" t="inlineStr">
        <is>
          <t>모둠튀김(5개)</t>
        </is>
      </c>
      <c r="C134" s="14" t="n">
        <v>307</v>
      </c>
      <c r="D134" s="14" t="n">
        <v>1228000</v>
      </c>
      <c r="E134" s="18">
        <f>IF(COUNTA(A134:D134)=0,"",IF(NOT(ISNUMBER(A134)),"월을 2026-09-01 처럼",IF(ISNA(MATCH(B134,메뉴판이름,0)),"메뉴판에 없는 이름",IF(OR(NOT(ISNUMBER(C134)),C134&lt;0,C134&lt;&gt;INT(N(C134))),"수량을 확인하세요",IF(OR(NOT(ISNUMBER(D134)),D134&lt;0),"매출을 확인하세요",IF(COUNTIFS(메뉴_월,"&gt;="&amp;DATE(YEAR(A134),MONTH(A134),1),메뉴_월,"&lt;="&amp;DATE(YEAR(A134),MONTH(A134)+1,0),메뉴_이름,B134)&gt;1,"같은 달·같은 메뉴가 또 있어요",""))))))</f>
        <v/>
      </c>
    </row>
    <row r="135">
      <c r="A135" s="49" t="n">
        <v>45870</v>
      </c>
      <c r="B135" s="17" t="inlineStr">
        <is>
          <t>어묵(3개)</t>
        </is>
      </c>
      <c r="C135" s="14" t="n">
        <v>168</v>
      </c>
      <c r="D135" s="14" t="n">
        <v>504000</v>
      </c>
      <c r="E135" s="18">
        <f>IF(COUNTA(A135:D135)=0,"",IF(NOT(ISNUMBER(A135)),"월을 2026-09-01 처럼",IF(ISNA(MATCH(B135,메뉴판이름,0)),"메뉴판에 없는 이름",IF(OR(NOT(ISNUMBER(C135)),C135&lt;0,C135&lt;&gt;INT(N(C135))),"수량을 확인하세요",IF(OR(NOT(ISNUMBER(D135)),D135&lt;0),"매출을 확인하세요",IF(COUNTIFS(메뉴_월,"&gt;="&amp;DATE(YEAR(A135),MONTH(A135),1),메뉴_월,"&lt;="&amp;DATE(YEAR(A135),MONTH(A135)+1,0),메뉴_이름,B135)&gt;1,"같은 달·같은 메뉴가 또 있어요",""))))))</f>
        <v/>
      </c>
    </row>
    <row r="136">
      <c r="A136" s="49" t="n">
        <v>45870</v>
      </c>
      <c r="B136" s="17" t="inlineStr">
        <is>
          <t>떡튀순 세트</t>
        </is>
      </c>
      <c r="C136" s="14" t="n">
        <v>166</v>
      </c>
      <c r="D136" s="14" t="n">
        <v>1992000</v>
      </c>
      <c r="E136" s="18">
        <f>IF(COUNTA(A136:D136)=0,"",IF(NOT(ISNUMBER(A136)),"월을 2026-09-01 처럼",IF(ISNA(MATCH(B136,메뉴판이름,0)),"메뉴판에 없는 이름",IF(OR(NOT(ISNUMBER(C136)),C136&lt;0,C136&lt;&gt;INT(N(C136))),"수량을 확인하세요",IF(OR(NOT(ISNUMBER(D136)),D136&lt;0),"매출을 확인하세요",IF(COUNTIFS(메뉴_월,"&gt;="&amp;DATE(YEAR(A136),MONTH(A136),1),메뉴_월,"&lt;="&amp;DATE(YEAR(A136),MONTH(A136)+1,0),메뉴_이름,B136)&gt;1,"같은 달·같은 메뉴가 또 있어요",""))))))</f>
        <v/>
      </c>
    </row>
    <row r="137">
      <c r="A137" s="49" t="n">
        <v>45870</v>
      </c>
      <c r="B137" s="17" t="inlineStr">
        <is>
          <t>김밥</t>
        </is>
      </c>
      <c r="C137" s="14" t="n">
        <v>409</v>
      </c>
      <c r="D137" s="14" t="n">
        <v>1431500</v>
      </c>
      <c r="E137" s="18">
        <f>IF(COUNTA(A137:D137)=0,"",IF(NOT(ISNUMBER(A137)),"월을 2026-09-01 처럼",IF(ISNA(MATCH(B137,메뉴판이름,0)),"메뉴판에 없는 이름",IF(OR(NOT(ISNUMBER(C137)),C137&lt;0,C137&lt;&gt;INT(N(C137))),"수량을 확인하세요",IF(OR(NOT(ISNUMBER(D137)),D137&lt;0),"매출을 확인하세요",IF(COUNTIFS(메뉴_월,"&gt;="&amp;DATE(YEAR(A137),MONTH(A137),1),메뉴_월,"&lt;="&amp;DATE(YEAR(A137),MONTH(A137)+1,0),메뉴_이름,B137)&gt;1,"같은 달·같은 메뉴가 또 있어요",""))))))</f>
        <v/>
      </c>
    </row>
    <row r="138">
      <c r="A138" s="49" t="n">
        <v>45870</v>
      </c>
      <c r="B138" s="17" t="inlineStr">
        <is>
          <t>참치김밥</t>
        </is>
      </c>
      <c r="C138" s="14" t="n">
        <v>206</v>
      </c>
      <c r="D138" s="14" t="n">
        <v>927000</v>
      </c>
      <c r="E138" s="18">
        <f>IF(COUNTA(A138:D138)=0,"",IF(NOT(ISNUMBER(A138)),"월을 2026-09-01 처럼",IF(ISNA(MATCH(B138,메뉴판이름,0)),"메뉴판에 없는 이름",IF(OR(NOT(ISNUMBER(C138)),C138&lt;0,C138&lt;&gt;INT(N(C138))),"수량을 확인하세요",IF(OR(NOT(ISNUMBER(D138)),D138&lt;0),"매출을 확인하세요",IF(COUNTIFS(메뉴_월,"&gt;="&amp;DATE(YEAR(A138),MONTH(A138),1),메뉴_월,"&lt;="&amp;DATE(YEAR(A138),MONTH(A138)+1,0),메뉴_이름,B138)&gt;1,"같은 달·같은 메뉴가 또 있어요",""))))))</f>
        <v/>
      </c>
    </row>
    <row r="139">
      <c r="A139" s="49" t="n">
        <v>45870</v>
      </c>
      <c r="B139" s="17" t="inlineStr">
        <is>
          <t>치즈김밥</t>
        </is>
      </c>
      <c r="C139" s="14" t="n">
        <v>164</v>
      </c>
      <c r="D139" s="14" t="n">
        <v>738000</v>
      </c>
      <c r="E139" s="18">
        <f>IF(COUNTA(A139:D139)=0,"",IF(NOT(ISNUMBER(A139)),"월을 2026-09-01 처럼",IF(ISNA(MATCH(B139,메뉴판이름,0)),"메뉴판에 없는 이름",IF(OR(NOT(ISNUMBER(C139)),C139&lt;0,C139&lt;&gt;INT(N(C139))),"수량을 확인하세요",IF(OR(NOT(ISNUMBER(D139)),D139&lt;0),"매출을 확인하세요",IF(COUNTIFS(메뉴_월,"&gt;="&amp;DATE(YEAR(A139),MONTH(A139),1),메뉴_월,"&lt;="&amp;DATE(YEAR(A139),MONTH(A139)+1,0),메뉴_이름,B139)&gt;1,"같은 달·같은 메뉴가 또 있어요",""))))))</f>
        <v/>
      </c>
    </row>
    <row r="140">
      <c r="A140" s="49" t="n">
        <v>45870</v>
      </c>
      <c r="B140" s="17" t="inlineStr">
        <is>
          <t>라면</t>
        </is>
      </c>
      <c r="C140" s="14" t="n">
        <v>253</v>
      </c>
      <c r="D140" s="14" t="n">
        <v>1012000</v>
      </c>
      <c r="E140" s="18">
        <f>IF(COUNTA(A140:D140)=0,"",IF(NOT(ISNUMBER(A140)),"월을 2026-09-01 처럼",IF(ISNA(MATCH(B140,메뉴판이름,0)),"메뉴판에 없는 이름",IF(OR(NOT(ISNUMBER(C140)),C140&lt;0,C140&lt;&gt;INT(N(C140))),"수량을 확인하세요",IF(OR(NOT(ISNUMBER(D140)),D140&lt;0),"매출을 확인하세요",IF(COUNTIFS(메뉴_월,"&gt;="&amp;DATE(YEAR(A140),MONTH(A140),1),메뉴_월,"&lt;="&amp;DATE(YEAR(A140),MONTH(A140)+1,0),메뉴_이름,B140)&gt;1,"같은 달·같은 메뉴가 또 있어요",""))))))</f>
        <v/>
      </c>
    </row>
    <row r="141">
      <c r="A141" s="49" t="n">
        <v>45870</v>
      </c>
      <c r="B141" s="17" t="inlineStr">
        <is>
          <t>치즈라면</t>
        </is>
      </c>
      <c r="C141" s="14" t="n">
        <v>123</v>
      </c>
      <c r="D141" s="14" t="n">
        <v>615000</v>
      </c>
      <c r="E141" s="18">
        <f>IF(COUNTA(A141:D141)=0,"",IF(NOT(ISNUMBER(A141)),"월을 2026-09-01 처럼",IF(ISNA(MATCH(B141,메뉴판이름,0)),"메뉴판에 없는 이름",IF(OR(NOT(ISNUMBER(C141)),C141&lt;0,C141&lt;&gt;INT(N(C141))),"수량을 확인하세요",IF(OR(NOT(ISNUMBER(D141)),D141&lt;0),"매출을 확인하세요",IF(COUNTIFS(메뉴_월,"&gt;="&amp;DATE(YEAR(A141),MONTH(A141),1),메뉴_월,"&lt;="&amp;DATE(YEAR(A141),MONTH(A141)+1,0),메뉴_이름,B141)&gt;1,"같은 달·같은 메뉴가 또 있어요",""))))))</f>
        <v/>
      </c>
    </row>
    <row r="142">
      <c r="A142" s="49" t="n">
        <v>45870</v>
      </c>
      <c r="B142" s="17" t="inlineStr">
        <is>
          <t>쫄면</t>
        </is>
      </c>
      <c r="C142" s="14" t="n">
        <v>368</v>
      </c>
      <c r="D142" s="14" t="n">
        <v>2208000</v>
      </c>
      <c r="E142" s="18">
        <f>IF(COUNTA(A142:D142)=0,"",IF(NOT(ISNUMBER(A142)),"월을 2026-09-01 처럼",IF(ISNA(MATCH(B142,메뉴판이름,0)),"메뉴판에 없는 이름",IF(OR(NOT(ISNUMBER(C142)),C142&lt;0,C142&lt;&gt;INT(N(C142))),"수량을 확인하세요",IF(OR(NOT(ISNUMBER(D142)),D142&lt;0),"매출을 확인하세요",IF(COUNTIFS(메뉴_월,"&gt;="&amp;DATE(YEAR(A142),MONTH(A142),1),메뉴_월,"&lt;="&amp;DATE(YEAR(A142),MONTH(A142)+1,0),메뉴_이름,B142)&gt;1,"같은 달·같은 메뉴가 또 있어요",""))))))</f>
        <v/>
      </c>
    </row>
    <row r="143">
      <c r="A143" s="49" t="n">
        <v>45870</v>
      </c>
      <c r="B143" s="17" t="inlineStr">
        <is>
          <t>우동</t>
        </is>
      </c>
      <c r="C143" s="14" t="n">
        <v>104</v>
      </c>
      <c r="D143" s="14" t="n">
        <v>572000</v>
      </c>
      <c r="E143" s="18">
        <f>IF(COUNTA(A143:D143)=0,"",IF(NOT(ISNUMBER(A143)),"월을 2026-09-01 처럼",IF(ISNA(MATCH(B143,메뉴판이름,0)),"메뉴판에 없는 이름",IF(OR(NOT(ISNUMBER(C143)),C143&lt;0,C143&lt;&gt;INT(N(C143))),"수량을 확인하세요",IF(OR(NOT(ISNUMBER(D143)),D143&lt;0),"매출을 확인하세요",IF(COUNTIFS(메뉴_월,"&gt;="&amp;DATE(YEAR(A143),MONTH(A143),1),메뉴_월,"&lt;="&amp;DATE(YEAR(A143),MONTH(A143)+1,0),메뉴_이름,B143)&gt;1,"같은 달·같은 메뉴가 또 있어요",""))))))</f>
        <v/>
      </c>
    </row>
    <row r="144">
      <c r="A144" s="49" t="n">
        <v>45870</v>
      </c>
      <c r="B144" s="17" t="inlineStr">
        <is>
          <t>오므라이스</t>
        </is>
      </c>
      <c r="C144" s="14" t="n">
        <v>130</v>
      </c>
      <c r="D144" s="14" t="n">
        <v>975000</v>
      </c>
      <c r="E144" s="18">
        <f>IF(COUNTA(A144:D144)=0,"",IF(NOT(ISNUMBER(A144)),"월을 2026-09-01 처럼",IF(ISNA(MATCH(B144,메뉴판이름,0)),"메뉴판에 없는 이름",IF(OR(NOT(ISNUMBER(C144)),C144&lt;0,C144&lt;&gt;INT(N(C144))),"수량을 확인하세요",IF(OR(NOT(ISNUMBER(D144)),D144&lt;0),"매출을 확인하세요",IF(COUNTIFS(메뉴_월,"&gt;="&amp;DATE(YEAR(A144),MONTH(A144),1),메뉴_월,"&lt;="&amp;DATE(YEAR(A144),MONTH(A144)+1,0),메뉴_이름,B144)&gt;1,"같은 달·같은 메뉴가 또 있어요",""))))))</f>
        <v/>
      </c>
    </row>
    <row r="145">
      <c r="A145" s="49" t="n">
        <v>45870</v>
      </c>
      <c r="B145" s="17" t="inlineStr">
        <is>
          <t>돈가스</t>
        </is>
      </c>
      <c r="C145" s="14" t="n">
        <v>148</v>
      </c>
      <c r="D145" s="14" t="n">
        <v>1258000</v>
      </c>
      <c r="E145" s="18">
        <f>IF(COUNTA(A145:D145)=0,"",IF(NOT(ISNUMBER(A145)),"월을 2026-09-01 처럼",IF(ISNA(MATCH(B145,메뉴판이름,0)),"메뉴판에 없는 이름",IF(OR(NOT(ISNUMBER(C145)),C145&lt;0,C145&lt;&gt;INT(N(C145))),"수량을 확인하세요",IF(OR(NOT(ISNUMBER(D145)),D145&lt;0),"매출을 확인하세요",IF(COUNTIFS(메뉴_월,"&gt;="&amp;DATE(YEAR(A145),MONTH(A145),1),메뉴_월,"&lt;="&amp;DATE(YEAR(A145),MONTH(A145)+1,0),메뉴_이름,B145)&gt;1,"같은 달·같은 메뉴가 또 있어요",""))))))</f>
        <v/>
      </c>
    </row>
    <row r="146">
      <c r="A146" s="49" t="n">
        <v>45870</v>
      </c>
      <c r="B146" s="17" t="inlineStr">
        <is>
          <t>제육덮밥</t>
        </is>
      </c>
      <c r="C146" s="14" t="n">
        <v>126</v>
      </c>
      <c r="D146" s="14" t="n">
        <v>1008000</v>
      </c>
      <c r="E146" s="18">
        <f>IF(COUNTA(A146:D146)=0,"",IF(NOT(ISNUMBER(A146)),"월을 2026-09-01 처럼",IF(ISNA(MATCH(B146,메뉴판이름,0)),"메뉴판에 없는 이름",IF(OR(NOT(ISNUMBER(C146)),C146&lt;0,C146&lt;&gt;INT(N(C146))),"수량을 확인하세요",IF(OR(NOT(ISNUMBER(D146)),D146&lt;0),"매출을 확인하세요",IF(COUNTIFS(메뉴_월,"&gt;="&amp;DATE(YEAR(A146),MONTH(A146),1),메뉴_월,"&lt;="&amp;DATE(YEAR(A146),MONTH(A146)+1,0),메뉴_이름,B146)&gt;1,"같은 달·같은 메뉴가 또 있어요",""))))))</f>
        <v/>
      </c>
    </row>
    <row r="147">
      <c r="A147" s="49" t="n">
        <v>45870</v>
      </c>
      <c r="B147" s="17" t="inlineStr">
        <is>
          <t>만두(6개)</t>
        </is>
      </c>
      <c r="C147" s="14" t="n">
        <v>148</v>
      </c>
      <c r="D147" s="14" t="n">
        <v>666000</v>
      </c>
      <c r="E147" s="18">
        <f>IF(COUNTA(A147:D147)=0,"",IF(NOT(ISNUMBER(A147)),"월을 2026-09-01 처럼",IF(ISNA(MATCH(B147,메뉴판이름,0)),"메뉴판에 없는 이름",IF(OR(NOT(ISNUMBER(C147)),C147&lt;0,C147&lt;&gt;INT(N(C147))),"수량을 확인하세요",IF(OR(NOT(ISNUMBER(D147)),D147&lt;0),"매출을 확인하세요",IF(COUNTIFS(메뉴_월,"&gt;="&amp;DATE(YEAR(A147),MONTH(A147),1),메뉴_월,"&lt;="&amp;DATE(YEAR(A147),MONTH(A147)+1,0),메뉴_이름,B147)&gt;1,"같은 달·같은 메뉴가 또 있어요",""))))))</f>
        <v/>
      </c>
    </row>
    <row r="148">
      <c r="A148" s="49" t="n">
        <v>45870</v>
      </c>
      <c r="B148" s="17" t="inlineStr">
        <is>
          <t>콜라</t>
        </is>
      </c>
      <c r="C148" s="14" t="n">
        <v>172</v>
      </c>
      <c r="D148" s="14" t="n">
        <v>344000</v>
      </c>
      <c r="E148" s="18">
        <f>IF(COUNTA(A148:D148)=0,"",IF(NOT(ISNUMBER(A148)),"월을 2026-09-01 처럼",IF(ISNA(MATCH(B148,메뉴판이름,0)),"메뉴판에 없는 이름",IF(OR(NOT(ISNUMBER(C148)),C148&lt;0,C148&lt;&gt;INT(N(C148))),"수량을 확인하세요",IF(OR(NOT(ISNUMBER(D148)),D148&lt;0),"매출을 확인하세요",IF(COUNTIFS(메뉴_월,"&gt;="&amp;DATE(YEAR(A148),MONTH(A148),1),메뉴_월,"&lt;="&amp;DATE(YEAR(A148),MONTH(A148)+1,0),메뉴_이름,B148)&gt;1,"같은 달·같은 메뉴가 또 있어요",""))))))</f>
        <v/>
      </c>
    </row>
    <row r="149">
      <c r="A149" s="49" t="n">
        <v>45870</v>
      </c>
      <c r="B149" s="17" t="inlineStr">
        <is>
          <t>사이다</t>
        </is>
      </c>
      <c r="C149" s="14" t="n">
        <v>107</v>
      </c>
      <c r="D149" s="14" t="n">
        <v>214000</v>
      </c>
      <c r="E149" s="18">
        <f>IF(COUNTA(A149:D149)=0,"",IF(NOT(ISNUMBER(A149)),"월을 2026-09-01 처럼",IF(ISNA(MATCH(B149,메뉴판이름,0)),"메뉴판에 없는 이름",IF(OR(NOT(ISNUMBER(C149)),C149&lt;0,C149&lt;&gt;INT(N(C149))),"수량을 확인하세요",IF(OR(NOT(ISNUMBER(D149)),D149&lt;0),"매출을 확인하세요",IF(COUNTIFS(메뉴_월,"&gt;="&amp;DATE(YEAR(A149),MONTH(A149),1),메뉴_월,"&lt;="&amp;DATE(YEAR(A149),MONTH(A149)+1,0),메뉴_이름,B149)&gt;1,"같은 달·같은 메뉴가 또 있어요",""))))))</f>
        <v/>
      </c>
    </row>
    <row r="150">
      <c r="A150" s="49" t="n">
        <v>45901</v>
      </c>
      <c r="B150" s="17" t="inlineStr">
        <is>
          <t>떡볶이</t>
        </is>
      </c>
      <c r="C150" s="14" t="n">
        <v>718</v>
      </c>
      <c r="D150" s="14" t="n">
        <v>3231000</v>
      </c>
      <c r="E150" s="18">
        <f>IF(COUNTA(A150:D150)=0,"",IF(NOT(ISNUMBER(A150)),"월을 2026-09-01 처럼",IF(ISNA(MATCH(B150,메뉴판이름,0)),"메뉴판에 없는 이름",IF(OR(NOT(ISNUMBER(C150)),C150&lt;0,C150&lt;&gt;INT(N(C150))),"수량을 확인하세요",IF(OR(NOT(ISNUMBER(D150)),D150&lt;0),"매출을 확인하세요",IF(COUNTIFS(메뉴_월,"&gt;="&amp;DATE(YEAR(A150),MONTH(A150),1),메뉴_월,"&lt;="&amp;DATE(YEAR(A150),MONTH(A150)+1,0),메뉴_이름,B150)&gt;1,"같은 달·같은 메뉴가 또 있어요",""))))))</f>
        <v/>
      </c>
    </row>
    <row r="151">
      <c r="A151" s="49" t="n">
        <v>45901</v>
      </c>
      <c r="B151" s="17" t="inlineStr">
        <is>
          <t>순대</t>
        </is>
      </c>
      <c r="C151" s="14" t="n">
        <v>367</v>
      </c>
      <c r="D151" s="14" t="n">
        <v>1651500</v>
      </c>
      <c r="E151" s="18">
        <f>IF(COUNTA(A151:D151)=0,"",IF(NOT(ISNUMBER(A151)),"월을 2026-09-01 처럼",IF(ISNA(MATCH(B151,메뉴판이름,0)),"메뉴판에 없는 이름",IF(OR(NOT(ISNUMBER(C151)),C151&lt;0,C151&lt;&gt;INT(N(C151))),"수량을 확인하세요",IF(OR(NOT(ISNUMBER(D151)),D151&lt;0),"매출을 확인하세요",IF(COUNTIFS(메뉴_월,"&gt;="&amp;DATE(YEAR(A151),MONTH(A151),1),메뉴_월,"&lt;="&amp;DATE(YEAR(A151),MONTH(A151)+1,0),메뉴_이름,B151)&gt;1,"같은 달·같은 메뉴가 또 있어요",""))))))</f>
        <v/>
      </c>
    </row>
    <row r="152">
      <c r="A152" s="49" t="n">
        <v>45901</v>
      </c>
      <c r="B152" s="17" t="inlineStr">
        <is>
          <t>모둠튀김(5개)</t>
        </is>
      </c>
      <c r="C152" s="14" t="n">
        <v>409</v>
      </c>
      <c r="D152" s="14" t="n">
        <v>1636000</v>
      </c>
      <c r="E152" s="18">
        <f>IF(COUNTA(A152:D152)=0,"",IF(NOT(ISNUMBER(A152)),"월을 2026-09-01 처럼",IF(ISNA(MATCH(B152,메뉴판이름,0)),"메뉴판에 없는 이름",IF(OR(NOT(ISNUMBER(C152)),C152&lt;0,C152&lt;&gt;INT(N(C152))),"수량을 확인하세요",IF(OR(NOT(ISNUMBER(D152)),D152&lt;0),"매출을 확인하세요",IF(COUNTIFS(메뉴_월,"&gt;="&amp;DATE(YEAR(A152),MONTH(A152),1),메뉴_월,"&lt;="&amp;DATE(YEAR(A152),MONTH(A152)+1,0),메뉴_이름,B152)&gt;1,"같은 달·같은 메뉴가 또 있어요",""))))))</f>
        <v/>
      </c>
    </row>
    <row r="153">
      <c r="A153" s="49" t="n">
        <v>45901</v>
      </c>
      <c r="B153" s="17" t="inlineStr">
        <is>
          <t>어묵(3개)</t>
        </is>
      </c>
      <c r="C153" s="14" t="n">
        <v>228</v>
      </c>
      <c r="D153" s="14" t="n">
        <v>684000</v>
      </c>
      <c r="E153" s="18">
        <f>IF(COUNTA(A153:D153)=0,"",IF(NOT(ISNUMBER(A153)),"월을 2026-09-01 처럼",IF(ISNA(MATCH(B153,메뉴판이름,0)),"메뉴판에 없는 이름",IF(OR(NOT(ISNUMBER(C153)),C153&lt;0,C153&lt;&gt;INT(N(C153))),"수량을 확인하세요",IF(OR(NOT(ISNUMBER(D153)),D153&lt;0),"매출을 확인하세요",IF(COUNTIFS(메뉴_월,"&gt;="&amp;DATE(YEAR(A153),MONTH(A153),1),메뉴_월,"&lt;="&amp;DATE(YEAR(A153),MONTH(A153)+1,0),메뉴_이름,B153)&gt;1,"같은 달·같은 메뉴가 또 있어요",""))))))</f>
        <v/>
      </c>
    </row>
    <row r="154">
      <c r="A154" s="49" t="n">
        <v>45901</v>
      </c>
      <c r="B154" s="17" t="inlineStr">
        <is>
          <t>떡튀순 세트</t>
        </is>
      </c>
      <c r="C154" s="14" t="n">
        <v>204</v>
      </c>
      <c r="D154" s="14" t="n">
        <v>2448000</v>
      </c>
      <c r="E154" s="18">
        <f>IF(COUNTA(A154:D154)=0,"",IF(NOT(ISNUMBER(A154)),"월을 2026-09-01 처럼",IF(ISNA(MATCH(B154,메뉴판이름,0)),"메뉴판에 없는 이름",IF(OR(NOT(ISNUMBER(C154)),C154&lt;0,C154&lt;&gt;INT(N(C154))),"수량을 확인하세요",IF(OR(NOT(ISNUMBER(D154)),D154&lt;0),"매출을 확인하세요",IF(COUNTIFS(메뉴_월,"&gt;="&amp;DATE(YEAR(A154),MONTH(A154),1),메뉴_월,"&lt;="&amp;DATE(YEAR(A154),MONTH(A154)+1,0),메뉴_이름,B154)&gt;1,"같은 달·같은 메뉴가 또 있어요",""))))))</f>
        <v/>
      </c>
    </row>
    <row r="155">
      <c r="A155" s="49" t="n">
        <v>45901</v>
      </c>
      <c r="B155" s="17" t="inlineStr">
        <is>
          <t>김밥</t>
        </is>
      </c>
      <c r="C155" s="14" t="n">
        <v>530</v>
      </c>
      <c r="D155" s="14" t="n">
        <v>1855000</v>
      </c>
      <c r="E155" s="18">
        <f>IF(COUNTA(A155:D155)=0,"",IF(NOT(ISNUMBER(A155)),"월을 2026-09-01 처럼",IF(ISNA(MATCH(B155,메뉴판이름,0)),"메뉴판에 없는 이름",IF(OR(NOT(ISNUMBER(C155)),C155&lt;0,C155&lt;&gt;INT(N(C155))),"수량을 확인하세요",IF(OR(NOT(ISNUMBER(D155)),D155&lt;0),"매출을 확인하세요",IF(COUNTIFS(메뉴_월,"&gt;="&amp;DATE(YEAR(A155),MONTH(A155),1),메뉴_월,"&lt;="&amp;DATE(YEAR(A155),MONTH(A155)+1,0),메뉴_이름,B155)&gt;1,"같은 달·같은 메뉴가 또 있어요",""))))))</f>
        <v/>
      </c>
    </row>
    <row r="156">
      <c r="A156" s="49" t="n">
        <v>45901</v>
      </c>
      <c r="B156" s="17" t="inlineStr">
        <is>
          <t>참치김밥</t>
        </is>
      </c>
      <c r="C156" s="14" t="n">
        <v>269</v>
      </c>
      <c r="D156" s="14" t="n">
        <v>1210500</v>
      </c>
      <c r="E156" s="18">
        <f>IF(COUNTA(A156:D156)=0,"",IF(NOT(ISNUMBER(A156)),"월을 2026-09-01 처럼",IF(ISNA(MATCH(B156,메뉴판이름,0)),"메뉴판에 없는 이름",IF(OR(NOT(ISNUMBER(C156)),C156&lt;0,C156&lt;&gt;INT(N(C156))),"수량을 확인하세요",IF(OR(NOT(ISNUMBER(D156)),D156&lt;0),"매출을 확인하세요",IF(COUNTIFS(메뉴_월,"&gt;="&amp;DATE(YEAR(A156),MONTH(A156),1),메뉴_월,"&lt;="&amp;DATE(YEAR(A156),MONTH(A156)+1,0),메뉴_이름,B156)&gt;1,"같은 달·같은 메뉴가 또 있어요",""))))))</f>
        <v/>
      </c>
    </row>
    <row r="157">
      <c r="A157" s="49" t="n">
        <v>45901</v>
      </c>
      <c r="B157" s="17" t="inlineStr">
        <is>
          <t>치즈김밥</t>
        </is>
      </c>
      <c r="C157" s="14" t="n">
        <v>205</v>
      </c>
      <c r="D157" s="14" t="n">
        <v>922500</v>
      </c>
      <c r="E157" s="18">
        <f>IF(COUNTA(A157:D157)=0,"",IF(NOT(ISNUMBER(A157)),"월을 2026-09-01 처럼",IF(ISNA(MATCH(B157,메뉴판이름,0)),"메뉴판에 없는 이름",IF(OR(NOT(ISNUMBER(C157)),C157&lt;0,C157&lt;&gt;INT(N(C157))),"수량을 확인하세요",IF(OR(NOT(ISNUMBER(D157)),D157&lt;0),"매출을 확인하세요",IF(COUNTIFS(메뉴_월,"&gt;="&amp;DATE(YEAR(A157),MONTH(A157),1),메뉴_월,"&lt;="&amp;DATE(YEAR(A157),MONTH(A157)+1,0),메뉴_이름,B157)&gt;1,"같은 달·같은 메뉴가 또 있어요",""))))))</f>
        <v/>
      </c>
    </row>
    <row r="158">
      <c r="A158" s="49" t="n">
        <v>45901</v>
      </c>
      <c r="B158" s="17" t="inlineStr">
        <is>
          <t>라면</t>
        </is>
      </c>
      <c r="C158" s="14" t="n">
        <v>329</v>
      </c>
      <c r="D158" s="14" t="n">
        <v>1316000</v>
      </c>
      <c r="E158" s="18">
        <f>IF(COUNTA(A158:D158)=0,"",IF(NOT(ISNUMBER(A158)),"월을 2026-09-01 처럼",IF(ISNA(MATCH(B158,메뉴판이름,0)),"메뉴판에 없는 이름",IF(OR(NOT(ISNUMBER(C158)),C158&lt;0,C158&lt;&gt;INT(N(C158))),"수량을 확인하세요",IF(OR(NOT(ISNUMBER(D158)),D158&lt;0),"매출을 확인하세요",IF(COUNTIFS(메뉴_월,"&gt;="&amp;DATE(YEAR(A158),MONTH(A158),1),메뉴_월,"&lt;="&amp;DATE(YEAR(A158),MONTH(A158)+1,0),메뉴_이름,B158)&gt;1,"같은 달·같은 메뉴가 또 있어요",""))))))</f>
        <v/>
      </c>
    </row>
    <row r="159">
      <c r="A159" s="49" t="n">
        <v>45901</v>
      </c>
      <c r="B159" s="17" t="inlineStr">
        <is>
          <t>치즈라면</t>
        </is>
      </c>
      <c r="C159" s="14" t="n">
        <v>158</v>
      </c>
      <c r="D159" s="14" t="n">
        <v>790000</v>
      </c>
      <c r="E159" s="18">
        <f>IF(COUNTA(A159:D159)=0,"",IF(NOT(ISNUMBER(A159)),"월을 2026-09-01 처럼",IF(ISNA(MATCH(B159,메뉴판이름,0)),"메뉴판에 없는 이름",IF(OR(NOT(ISNUMBER(C159)),C159&lt;0,C159&lt;&gt;INT(N(C159))),"수량을 확인하세요",IF(OR(NOT(ISNUMBER(D159)),D159&lt;0),"매출을 확인하세요",IF(COUNTIFS(메뉴_월,"&gt;="&amp;DATE(YEAR(A159),MONTH(A159),1),메뉴_월,"&lt;="&amp;DATE(YEAR(A159),MONTH(A159)+1,0),메뉴_이름,B159)&gt;1,"같은 달·같은 메뉴가 또 있어요",""))))))</f>
        <v/>
      </c>
    </row>
    <row r="160">
      <c r="A160" s="49" t="n">
        <v>45901</v>
      </c>
      <c r="B160" s="17" t="inlineStr">
        <is>
          <t>쫄면</t>
        </is>
      </c>
      <c r="C160" s="14" t="n">
        <v>211</v>
      </c>
      <c r="D160" s="14" t="n">
        <v>1266000</v>
      </c>
      <c r="E160" s="18">
        <f>IF(COUNTA(A160:D160)=0,"",IF(NOT(ISNUMBER(A160)),"월을 2026-09-01 처럼",IF(ISNA(MATCH(B160,메뉴판이름,0)),"메뉴판에 없는 이름",IF(OR(NOT(ISNUMBER(C160)),C160&lt;0,C160&lt;&gt;INT(N(C160))),"수량을 확인하세요",IF(OR(NOT(ISNUMBER(D160)),D160&lt;0),"매출을 확인하세요",IF(COUNTIFS(메뉴_월,"&gt;="&amp;DATE(YEAR(A160),MONTH(A160),1),메뉴_월,"&lt;="&amp;DATE(YEAR(A160),MONTH(A160)+1,0),메뉴_이름,B160)&gt;1,"같은 달·같은 메뉴가 또 있어요",""))))))</f>
        <v/>
      </c>
    </row>
    <row r="161">
      <c r="A161" s="49" t="n">
        <v>45901</v>
      </c>
      <c r="B161" s="17" t="inlineStr">
        <is>
          <t>우동</t>
        </is>
      </c>
      <c r="C161" s="14" t="n">
        <v>142</v>
      </c>
      <c r="D161" s="14" t="n">
        <v>781000</v>
      </c>
      <c r="E161" s="18">
        <f>IF(COUNTA(A161:D161)=0,"",IF(NOT(ISNUMBER(A161)),"월을 2026-09-01 처럼",IF(ISNA(MATCH(B161,메뉴판이름,0)),"메뉴판에 없는 이름",IF(OR(NOT(ISNUMBER(C161)),C161&lt;0,C161&lt;&gt;INT(N(C161))),"수량을 확인하세요",IF(OR(NOT(ISNUMBER(D161)),D161&lt;0),"매출을 확인하세요",IF(COUNTIFS(메뉴_월,"&gt;="&amp;DATE(YEAR(A161),MONTH(A161),1),메뉴_월,"&lt;="&amp;DATE(YEAR(A161),MONTH(A161)+1,0),메뉴_이름,B161)&gt;1,"같은 달·같은 메뉴가 또 있어요",""))))))</f>
        <v/>
      </c>
    </row>
    <row r="162">
      <c r="A162" s="49" t="n">
        <v>45901</v>
      </c>
      <c r="B162" s="17" t="inlineStr">
        <is>
          <t>오므라이스</t>
        </is>
      </c>
      <c r="C162" s="14" t="n">
        <v>156</v>
      </c>
      <c r="D162" s="14" t="n">
        <v>1170000</v>
      </c>
      <c r="E162" s="18">
        <f>IF(COUNTA(A162:D162)=0,"",IF(NOT(ISNUMBER(A162)),"월을 2026-09-01 처럼",IF(ISNA(MATCH(B162,메뉴판이름,0)),"메뉴판에 없는 이름",IF(OR(NOT(ISNUMBER(C162)),C162&lt;0,C162&lt;&gt;INT(N(C162))),"수량을 확인하세요",IF(OR(NOT(ISNUMBER(D162)),D162&lt;0),"매출을 확인하세요",IF(COUNTIFS(메뉴_월,"&gt;="&amp;DATE(YEAR(A162),MONTH(A162),1),메뉴_월,"&lt;="&amp;DATE(YEAR(A162),MONTH(A162)+1,0),메뉴_이름,B162)&gt;1,"같은 달·같은 메뉴가 또 있어요",""))))))</f>
        <v/>
      </c>
    </row>
    <row r="163">
      <c r="A163" s="49" t="n">
        <v>45901</v>
      </c>
      <c r="B163" s="17" t="inlineStr">
        <is>
          <t>돈가스</t>
        </is>
      </c>
      <c r="C163" s="14" t="n">
        <v>176</v>
      </c>
      <c r="D163" s="14" t="n">
        <v>1496000</v>
      </c>
      <c r="E163" s="18">
        <f>IF(COUNTA(A163:D163)=0,"",IF(NOT(ISNUMBER(A163)),"월을 2026-09-01 처럼",IF(ISNA(MATCH(B163,메뉴판이름,0)),"메뉴판에 없는 이름",IF(OR(NOT(ISNUMBER(C163)),C163&lt;0,C163&lt;&gt;INT(N(C163))),"수량을 확인하세요",IF(OR(NOT(ISNUMBER(D163)),D163&lt;0),"매출을 확인하세요",IF(COUNTIFS(메뉴_월,"&gt;="&amp;DATE(YEAR(A163),MONTH(A163),1),메뉴_월,"&lt;="&amp;DATE(YEAR(A163),MONTH(A163)+1,0),메뉴_이름,B163)&gt;1,"같은 달·같은 메뉴가 또 있어요",""))))))</f>
        <v/>
      </c>
    </row>
    <row r="164">
      <c r="A164" s="49" t="n">
        <v>45901</v>
      </c>
      <c r="B164" s="17" t="inlineStr">
        <is>
          <t>제육덮밥</t>
        </is>
      </c>
      <c r="C164" s="14" t="n">
        <v>161</v>
      </c>
      <c r="D164" s="14" t="n">
        <v>1288000</v>
      </c>
      <c r="E164" s="18">
        <f>IF(COUNTA(A164:D164)=0,"",IF(NOT(ISNUMBER(A164)),"월을 2026-09-01 처럼",IF(ISNA(MATCH(B164,메뉴판이름,0)),"메뉴판에 없는 이름",IF(OR(NOT(ISNUMBER(C164)),C164&lt;0,C164&lt;&gt;INT(N(C164))),"수량을 확인하세요",IF(OR(NOT(ISNUMBER(D164)),D164&lt;0),"매출을 확인하세요",IF(COUNTIFS(메뉴_월,"&gt;="&amp;DATE(YEAR(A164),MONTH(A164),1),메뉴_월,"&lt;="&amp;DATE(YEAR(A164),MONTH(A164)+1,0),메뉴_이름,B164)&gt;1,"같은 달·같은 메뉴가 또 있어요",""))))))</f>
        <v/>
      </c>
    </row>
    <row r="165">
      <c r="A165" s="49" t="n">
        <v>45901</v>
      </c>
      <c r="B165" s="17" t="inlineStr">
        <is>
          <t>만두(6개)</t>
        </is>
      </c>
      <c r="C165" s="14" t="n">
        <v>179</v>
      </c>
      <c r="D165" s="14" t="n">
        <v>805500</v>
      </c>
      <c r="E165" s="18">
        <f>IF(COUNTA(A165:D165)=0,"",IF(NOT(ISNUMBER(A165)),"월을 2026-09-01 처럼",IF(ISNA(MATCH(B165,메뉴판이름,0)),"메뉴판에 없는 이름",IF(OR(NOT(ISNUMBER(C165)),C165&lt;0,C165&lt;&gt;INT(N(C165))),"수량을 확인하세요",IF(OR(NOT(ISNUMBER(D165)),D165&lt;0),"매출을 확인하세요",IF(COUNTIFS(메뉴_월,"&gt;="&amp;DATE(YEAR(A165),MONTH(A165),1),메뉴_월,"&lt;="&amp;DATE(YEAR(A165),MONTH(A165)+1,0),메뉴_이름,B165)&gt;1,"같은 달·같은 메뉴가 또 있어요",""))))))</f>
        <v/>
      </c>
    </row>
    <row r="166">
      <c r="A166" s="49" t="n">
        <v>45901</v>
      </c>
      <c r="B166" s="17" t="inlineStr">
        <is>
          <t>콜라</t>
        </is>
      </c>
      <c r="C166" s="14" t="n">
        <v>229</v>
      </c>
      <c r="D166" s="14" t="n">
        <v>458000</v>
      </c>
      <c r="E166" s="18">
        <f>IF(COUNTA(A166:D166)=0,"",IF(NOT(ISNUMBER(A166)),"월을 2026-09-01 처럼",IF(ISNA(MATCH(B166,메뉴판이름,0)),"메뉴판에 없는 이름",IF(OR(NOT(ISNUMBER(C166)),C166&lt;0,C166&lt;&gt;INT(N(C166))),"수량을 확인하세요",IF(OR(NOT(ISNUMBER(D166)),D166&lt;0),"매출을 확인하세요",IF(COUNTIFS(메뉴_월,"&gt;="&amp;DATE(YEAR(A166),MONTH(A166),1),메뉴_월,"&lt;="&amp;DATE(YEAR(A166),MONTH(A166)+1,0),메뉴_이름,B166)&gt;1,"같은 달·같은 메뉴가 또 있어요",""))))))</f>
        <v/>
      </c>
    </row>
    <row r="167">
      <c r="A167" s="49" t="n">
        <v>45901</v>
      </c>
      <c r="B167" s="17" t="inlineStr">
        <is>
          <t>사이다</t>
        </is>
      </c>
      <c r="C167" s="14" t="n">
        <v>132</v>
      </c>
      <c r="D167" s="14" t="n">
        <v>264000</v>
      </c>
      <c r="E167" s="18">
        <f>IF(COUNTA(A167:D167)=0,"",IF(NOT(ISNUMBER(A167)),"월을 2026-09-01 처럼",IF(ISNA(MATCH(B167,메뉴판이름,0)),"메뉴판에 없는 이름",IF(OR(NOT(ISNUMBER(C167)),C167&lt;0,C167&lt;&gt;INT(N(C167))),"수량을 확인하세요",IF(OR(NOT(ISNUMBER(D167)),D167&lt;0),"매출을 확인하세요",IF(COUNTIFS(메뉴_월,"&gt;="&amp;DATE(YEAR(A167),MONTH(A167),1),메뉴_월,"&lt;="&amp;DATE(YEAR(A167),MONTH(A167)+1,0),메뉴_이름,B167)&gt;1,"같은 달·같은 메뉴가 또 있어요",""))))))</f>
        <v/>
      </c>
    </row>
    <row r="168">
      <c r="A168" s="49" t="n">
        <v>45931</v>
      </c>
      <c r="B168" s="17" t="inlineStr">
        <is>
          <t>떡볶이</t>
        </is>
      </c>
      <c r="C168" s="14" t="n">
        <v>678</v>
      </c>
      <c r="D168" s="14" t="n">
        <v>3051000</v>
      </c>
      <c r="E168" s="18">
        <f>IF(COUNTA(A168:D168)=0,"",IF(NOT(ISNUMBER(A168)),"월을 2026-09-01 처럼",IF(ISNA(MATCH(B168,메뉴판이름,0)),"메뉴판에 없는 이름",IF(OR(NOT(ISNUMBER(C168)),C168&lt;0,C168&lt;&gt;INT(N(C168))),"수량을 확인하세요",IF(OR(NOT(ISNUMBER(D168)),D168&lt;0),"매출을 확인하세요",IF(COUNTIFS(메뉴_월,"&gt;="&amp;DATE(YEAR(A168),MONTH(A168),1),메뉴_월,"&lt;="&amp;DATE(YEAR(A168),MONTH(A168)+1,0),메뉴_이름,B168)&gt;1,"같은 달·같은 메뉴가 또 있어요",""))))))</f>
        <v/>
      </c>
    </row>
    <row r="169">
      <c r="A169" s="49" t="n">
        <v>45931</v>
      </c>
      <c r="B169" s="17" t="inlineStr">
        <is>
          <t>순대</t>
        </is>
      </c>
      <c r="C169" s="14" t="n">
        <v>346</v>
      </c>
      <c r="D169" s="14" t="n">
        <v>1557000</v>
      </c>
      <c r="E169" s="18">
        <f>IF(COUNTA(A169:D169)=0,"",IF(NOT(ISNUMBER(A169)),"월을 2026-09-01 처럼",IF(ISNA(MATCH(B169,메뉴판이름,0)),"메뉴판에 없는 이름",IF(OR(NOT(ISNUMBER(C169)),C169&lt;0,C169&lt;&gt;INT(N(C169))),"수량을 확인하세요",IF(OR(NOT(ISNUMBER(D169)),D169&lt;0),"매출을 확인하세요",IF(COUNTIFS(메뉴_월,"&gt;="&amp;DATE(YEAR(A169),MONTH(A169),1),메뉴_월,"&lt;="&amp;DATE(YEAR(A169),MONTH(A169)+1,0),메뉴_이름,B169)&gt;1,"같은 달·같은 메뉴가 또 있어요",""))))))</f>
        <v/>
      </c>
    </row>
    <row r="170">
      <c r="A170" s="49" t="n">
        <v>45931</v>
      </c>
      <c r="B170" s="17" t="inlineStr">
        <is>
          <t>모둠튀김(5개)</t>
        </is>
      </c>
      <c r="C170" s="14" t="n">
        <v>421</v>
      </c>
      <c r="D170" s="14" t="n">
        <v>1684000</v>
      </c>
      <c r="E170" s="18">
        <f>IF(COUNTA(A170:D170)=0,"",IF(NOT(ISNUMBER(A170)),"월을 2026-09-01 처럼",IF(ISNA(MATCH(B170,메뉴판이름,0)),"메뉴판에 없는 이름",IF(OR(NOT(ISNUMBER(C170)),C170&lt;0,C170&lt;&gt;INT(N(C170))),"수량을 확인하세요",IF(OR(NOT(ISNUMBER(D170)),D170&lt;0),"매출을 확인하세요",IF(COUNTIFS(메뉴_월,"&gt;="&amp;DATE(YEAR(A170),MONTH(A170),1),메뉴_월,"&lt;="&amp;DATE(YEAR(A170),MONTH(A170)+1,0),메뉴_이름,B170)&gt;1,"같은 달·같은 메뉴가 또 있어요",""))))))</f>
        <v/>
      </c>
    </row>
    <row r="171">
      <c r="A171" s="49" t="n">
        <v>45931</v>
      </c>
      <c r="B171" s="17" t="inlineStr">
        <is>
          <t>어묵(3개)</t>
        </is>
      </c>
      <c r="C171" s="14" t="n">
        <v>234</v>
      </c>
      <c r="D171" s="14" t="n">
        <v>702000</v>
      </c>
      <c r="E171" s="18">
        <f>IF(COUNTA(A171:D171)=0,"",IF(NOT(ISNUMBER(A171)),"월을 2026-09-01 처럼",IF(ISNA(MATCH(B171,메뉴판이름,0)),"메뉴판에 없는 이름",IF(OR(NOT(ISNUMBER(C171)),C171&lt;0,C171&lt;&gt;INT(N(C171))),"수량을 확인하세요",IF(OR(NOT(ISNUMBER(D171)),D171&lt;0),"매출을 확인하세요",IF(COUNTIFS(메뉴_월,"&gt;="&amp;DATE(YEAR(A171),MONTH(A171),1),메뉴_월,"&lt;="&amp;DATE(YEAR(A171),MONTH(A171)+1,0),메뉴_이름,B171)&gt;1,"같은 달·같은 메뉴가 또 있어요",""))))))</f>
        <v/>
      </c>
    </row>
    <row r="172">
      <c r="A172" s="49" t="n">
        <v>45931</v>
      </c>
      <c r="B172" s="17" t="inlineStr">
        <is>
          <t>떡튀순 세트</t>
        </is>
      </c>
      <c r="C172" s="14" t="n">
        <v>202</v>
      </c>
      <c r="D172" s="14" t="n">
        <v>2424000</v>
      </c>
      <c r="E172" s="18">
        <f>IF(COUNTA(A172:D172)=0,"",IF(NOT(ISNUMBER(A172)),"월을 2026-09-01 처럼",IF(ISNA(MATCH(B172,메뉴판이름,0)),"메뉴판에 없는 이름",IF(OR(NOT(ISNUMBER(C172)),C172&lt;0,C172&lt;&gt;INT(N(C172))),"수량을 확인하세요",IF(OR(NOT(ISNUMBER(D172)),D172&lt;0),"매출을 확인하세요",IF(COUNTIFS(메뉴_월,"&gt;="&amp;DATE(YEAR(A172),MONTH(A172),1),메뉴_월,"&lt;="&amp;DATE(YEAR(A172),MONTH(A172)+1,0),메뉴_이름,B172)&gt;1,"같은 달·같은 메뉴가 또 있어요",""))))))</f>
        <v/>
      </c>
    </row>
    <row r="173">
      <c r="A173" s="49" t="n">
        <v>45931</v>
      </c>
      <c r="B173" s="17" t="inlineStr">
        <is>
          <t>김밥</t>
        </is>
      </c>
      <c r="C173" s="14" t="n">
        <v>508</v>
      </c>
      <c r="D173" s="14" t="n">
        <v>1778000</v>
      </c>
      <c r="E173" s="18">
        <f>IF(COUNTA(A173:D173)=0,"",IF(NOT(ISNUMBER(A173)),"월을 2026-09-01 처럼",IF(ISNA(MATCH(B173,메뉴판이름,0)),"메뉴판에 없는 이름",IF(OR(NOT(ISNUMBER(C173)),C173&lt;0,C173&lt;&gt;INT(N(C173))),"수량을 확인하세요",IF(OR(NOT(ISNUMBER(D173)),D173&lt;0),"매출을 확인하세요",IF(COUNTIFS(메뉴_월,"&gt;="&amp;DATE(YEAR(A173),MONTH(A173),1),메뉴_월,"&lt;="&amp;DATE(YEAR(A173),MONTH(A173)+1,0),메뉴_이름,B173)&gt;1,"같은 달·같은 메뉴가 또 있어요",""))))))</f>
        <v/>
      </c>
    </row>
    <row r="174">
      <c r="A174" s="49" t="n">
        <v>45931</v>
      </c>
      <c r="B174" s="17" t="inlineStr">
        <is>
          <t>참치김밥</t>
        </is>
      </c>
      <c r="C174" s="14" t="n">
        <v>258</v>
      </c>
      <c r="D174" s="14" t="n">
        <v>1161000</v>
      </c>
      <c r="E174" s="18">
        <f>IF(COUNTA(A174:D174)=0,"",IF(NOT(ISNUMBER(A174)),"월을 2026-09-01 처럼",IF(ISNA(MATCH(B174,메뉴판이름,0)),"메뉴판에 없는 이름",IF(OR(NOT(ISNUMBER(C174)),C174&lt;0,C174&lt;&gt;INT(N(C174))),"수량을 확인하세요",IF(OR(NOT(ISNUMBER(D174)),D174&lt;0),"매출을 확인하세요",IF(COUNTIFS(메뉴_월,"&gt;="&amp;DATE(YEAR(A174),MONTH(A174),1),메뉴_월,"&lt;="&amp;DATE(YEAR(A174),MONTH(A174)+1,0),메뉴_이름,B174)&gt;1,"같은 달·같은 메뉴가 또 있어요",""))))))</f>
        <v/>
      </c>
    </row>
    <row r="175">
      <c r="A175" s="49" t="n">
        <v>45931</v>
      </c>
      <c r="B175" s="17" t="inlineStr">
        <is>
          <t>치즈김밥</t>
        </is>
      </c>
      <c r="C175" s="14" t="n">
        <v>217</v>
      </c>
      <c r="D175" s="14" t="n">
        <v>976500</v>
      </c>
      <c r="E175" s="18">
        <f>IF(COUNTA(A175:D175)=0,"",IF(NOT(ISNUMBER(A175)),"월을 2026-09-01 처럼",IF(ISNA(MATCH(B175,메뉴판이름,0)),"메뉴판에 없는 이름",IF(OR(NOT(ISNUMBER(C175)),C175&lt;0,C175&lt;&gt;INT(N(C175))),"수량을 확인하세요",IF(OR(NOT(ISNUMBER(D175)),D175&lt;0),"매출을 확인하세요",IF(COUNTIFS(메뉴_월,"&gt;="&amp;DATE(YEAR(A175),MONTH(A175),1),메뉴_월,"&lt;="&amp;DATE(YEAR(A175),MONTH(A175)+1,0),메뉴_이름,B175)&gt;1,"같은 달·같은 메뉴가 또 있어요",""))))))</f>
        <v/>
      </c>
    </row>
    <row r="176">
      <c r="A176" s="49" t="n">
        <v>45931</v>
      </c>
      <c r="B176" s="17" t="inlineStr">
        <is>
          <t>라면</t>
        </is>
      </c>
      <c r="C176" s="14" t="n">
        <v>325</v>
      </c>
      <c r="D176" s="14" t="n">
        <v>1300000</v>
      </c>
      <c r="E176" s="18">
        <f>IF(COUNTA(A176:D176)=0,"",IF(NOT(ISNUMBER(A176)),"월을 2026-09-01 처럼",IF(ISNA(MATCH(B176,메뉴판이름,0)),"메뉴판에 없는 이름",IF(OR(NOT(ISNUMBER(C176)),C176&lt;0,C176&lt;&gt;INT(N(C176))),"수량을 확인하세요",IF(OR(NOT(ISNUMBER(D176)),D176&lt;0),"매출을 확인하세요",IF(COUNTIFS(메뉴_월,"&gt;="&amp;DATE(YEAR(A176),MONTH(A176),1),메뉴_월,"&lt;="&amp;DATE(YEAR(A176),MONTH(A176)+1,0),메뉴_이름,B176)&gt;1,"같은 달·같은 메뉴가 또 있어요",""))))))</f>
        <v/>
      </c>
    </row>
    <row r="177">
      <c r="A177" s="49" t="n">
        <v>45931</v>
      </c>
      <c r="B177" s="17" t="inlineStr">
        <is>
          <t>치즈라면</t>
        </is>
      </c>
      <c r="C177" s="14" t="n">
        <v>155</v>
      </c>
      <c r="D177" s="14" t="n">
        <v>775000</v>
      </c>
      <c r="E177" s="18">
        <f>IF(COUNTA(A177:D177)=0,"",IF(NOT(ISNUMBER(A177)),"월을 2026-09-01 처럼",IF(ISNA(MATCH(B177,메뉴판이름,0)),"메뉴판에 없는 이름",IF(OR(NOT(ISNUMBER(C177)),C177&lt;0,C177&lt;&gt;INT(N(C177))),"수량을 확인하세요",IF(OR(NOT(ISNUMBER(D177)),D177&lt;0),"매출을 확인하세요",IF(COUNTIFS(메뉴_월,"&gt;="&amp;DATE(YEAR(A177),MONTH(A177),1),메뉴_월,"&lt;="&amp;DATE(YEAR(A177),MONTH(A177)+1,0),메뉴_이름,B177)&gt;1,"같은 달·같은 메뉴가 또 있어요",""))))))</f>
        <v/>
      </c>
    </row>
    <row r="178">
      <c r="A178" s="49" t="n">
        <v>45931</v>
      </c>
      <c r="B178" s="17" t="inlineStr">
        <is>
          <t>쫄면</t>
        </is>
      </c>
      <c r="C178" s="14" t="n">
        <v>210</v>
      </c>
      <c r="D178" s="14" t="n">
        <v>1260000</v>
      </c>
      <c r="E178" s="18">
        <f>IF(COUNTA(A178:D178)=0,"",IF(NOT(ISNUMBER(A178)),"월을 2026-09-01 처럼",IF(ISNA(MATCH(B178,메뉴판이름,0)),"메뉴판에 없는 이름",IF(OR(NOT(ISNUMBER(C178)),C178&lt;0,C178&lt;&gt;INT(N(C178))),"수량을 확인하세요",IF(OR(NOT(ISNUMBER(D178)),D178&lt;0),"매출을 확인하세요",IF(COUNTIFS(메뉴_월,"&gt;="&amp;DATE(YEAR(A178),MONTH(A178),1),메뉴_월,"&lt;="&amp;DATE(YEAR(A178),MONTH(A178)+1,0),메뉴_이름,B178)&gt;1,"같은 달·같은 메뉴가 또 있어요",""))))))</f>
        <v/>
      </c>
    </row>
    <row r="179">
      <c r="A179" s="49" t="n">
        <v>45931</v>
      </c>
      <c r="B179" s="17" t="inlineStr">
        <is>
          <t>우동</t>
        </is>
      </c>
      <c r="C179" s="14" t="n">
        <v>129</v>
      </c>
      <c r="D179" s="14" t="n">
        <v>709500</v>
      </c>
      <c r="E179" s="18">
        <f>IF(COUNTA(A179:D179)=0,"",IF(NOT(ISNUMBER(A179)),"월을 2026-09-01 처럼",IF(ISNA(MATCH(B179,메뉴판이름,0)),"메뉴판에 없는 이름",IF(OR(NOT(ISNUMBER(C179)),C179&lt;0,C179&lt;&gt;INT(N(C179))),"수량을 확인하세요",IF(OR(NOT(ISNUMBER(D179)),D179&lt;0),"매출을 확인하세요",IF(COUNTIFS(메뉴_월,"&gt;="&amp;DATE(YEAR(A179),MONTH(A179),1),메뉴_월,"&lt;="&amp;DATE(YEAR(A179),MONTH(A179)+1,0),메뉴_이름,B179)&gt;1,"같은 달·같은 메뉴가 또 있어요",""))))))</f>
        <v/>
      </c>
    </row>
    <row r="180">
      <c r="A180" s="49" t="n">
        <v>45931</v>
      </c>
      <c r="B180" s="17" t="inlineStr">
        <is>
          <t>오므라이스</t>
        </is>
      </c>
      <c r="C180" s="14" t="n">
        <v>168</v>
      </c>
      <c r="D180" s="14" t="n">
        <v>1260000</v>
      </c>
      <c r="E180" s="18">
        <f>IF(COUNTA(A180:D180)=0,"",IF(NOT(ISNUMBER(A180)),"월을 2026-09-01 처럼",IF(ISNA(MATCH(B180,메뉴판이름,0)),"메뉴판에 없는 이름",IF(OR(NOT(ISNUMBER(C180)),C180&lt;0,C180&lt;&gt;INT(N(C180))),"수량을 확인하세요",IF(OR(NOT(ISNUMBER(D180)),D180&lt;0),"매출을 확인하세요",IF(COUNTIFS(메뉴_월,"&gt;="&amp;DATE(YEAR(A180),MONTH(A180),1),메뉴_월,"&lt;="&amp;DATE(YEAR(A180),MONTH(A180)+1,0),메뉴_이름,B180)&gt;1,"같은 달·같은 메뉴가 또 있어요",""))))))</f>
        <v/>
      </c>
    </row>
    <row r="181">
      <c r="A181" s="49" t="n">
        <v>45931</v>
      </c>
      <c r="B181" s="17" t="inlineStr">
        <is>
          <t>돈가스</t>
        </is>
      </c>
      <c r="C181" s="14" t="n">
        <v>178</v>
      </c>
      <c r="D181" s="14" t="n">
        <v>1513000</v>
      </c>
      <c r="E181" s="18">
        <f>IF(COUNTA(A181:D181)=0,"",IF(NOT(ISNUMBER(A181)),"월을 2026-09-01 처럼",IF(ISNA(MATCH(B181,메뉴판이름,0)),"메뉴판에 없는 이름",IF(OR(NOT(ISNUMBER(C181)),C181&lt;0,C181&lt;&gt;INT(N(C181))),"수량을 확인하세요",IF(OR(NOT(ISNUMBER(D181)),D181&lt;0),"매출을 확인하세요",IF(COUNTIFS(메뉴_월,"&gt;="&amp;DATE(YEAR(A181),MONTH(A181),1),메뉴_월,"&lt;="&amp;DATE(YEAR(A181),MONTH(A181)+1,0),메뉴_이름,B181)&gt;1,"같은 달·같은 메뉴가 또 있어요",""))))))</f>
        <v/>
      </c>
    </row>
    <row r="182">
      <c r="A182" s="49" t="n">
        <v>45931</v>
      </c>
      <c r="B182" s="17" t="inlineStr">
        <is>
          <t>제육덮밥</t>
        </is>
      </c>
      <c r="C182" s="14" t="n">
        <v>158</v>
      </c>
      <c r="D182" s="14" t="n">
        <v>1264000</v>
      </c>
      <c r="E182" s="18">
        <f>IF(COUNTA(A182:D182)=0,"",IF(NOT(ISNUMBER(A182)),"월을 2026-09-01 처럼",IF(ISNA(MATCH(B182,메뉴판이름,0)),"메뉴판에 없는 이름",IF(OR(NOT(ISNUMBER(C182)),C182&lt;0,C182&lt;&gt;INT(N(C182))),"수량을 확인하세요",IF(OR(NOT(ISNUMBER(D182)),D182&lt;0),"매출을 확인하세요",IF(COUNTIFS(메뉴_월,"&gt;="&amp;DATE(YEAR(A182),MONTH(A182),1),메뉴_월,"&lt;="&amp;DATE(YEAR(A182),MONTH(A182)+1,0),메뉴_이름,B182)&gt;1,"같은 달·같은 메뉴가 또 있어요",""))))))</f>
        <v/>
      </c>
    </row>
    <row r="183">
      <c r="A183" s="49" t="n">
        <v>45931</v>
      </c>
      <c r="B183" s="17" t="inlineStr">
        <is>
          <t>만두(6개)</t>
        </is>
      </c>
      <c r="C183" s="14" t="n">
        <v>191</v>
      </c>
      <c r="D183" s="14" t="n">
        <v>859500</v>
      </c>
      <c r="E183" s="18">
        <f>IF(COUNTA(A183:D183)=0,"",IF(NOT(ISNUMBER(A183)),"월을 2026-09-01 처럼",IF(ISNA(MATCH(B183,메뉴판이름,0)),"메뉴판에 없는 이름",IF(OR(NOT(ISNUMBER(C183)),C183&lt;0,C183&lt;&gt;INT(N(C183))),"수량을 확인하세요",IF(OR(NOT(ISNUMBER(D183)),D183&lt;0),"매출을 확인하세요",IF(COUNTIFS(메뉴_월,"&gt;="&amp;DATE(YEAR(A183),MONTH(A183),1),메뉴_월,"&lt;="&amp;DATE(YEAR(A183),MONTH(A183)+1,0),메뉴_이름,B183)&gt;1,"같은 달·같은 메뉴가 또 있어요",""))))))</f>
        <v/>
      </c>
    </row>
    <row r="184">
      <c r="A184" s="49" t="n">
        <v>45931</v>
      </c>
      <c r="B184" s="17" t="inlineStr">
        <is>
          <t>콜라</t>
        </is>
      </c>
      <c r="C184" s="14" t="n">
        <v>234</v>
      </c>
      <c r="D184" s="14" t="n">
        <v>468000</v>
      </c>
      <c r="E184" s="18">
        <f>IF(COUNTA(A184:D184)=0,"",IF(NOT(ISNUMBER(A184)),"월을 2026-09-01 처럼",IF(ISNA(MATCH(B184,메뉴판이름,0)),"메뉴판에 없는 이름",IF(OR(NOT(ISNUMBER(C184)),C184&lt;0,C184&lt;&gt;INT(N(C184))),"수량을 확인하세요",IF(OR(NOT(ISNUMBER(D184)),D184&lt;0),"매출을 확인하세요",IF(COUNTIFS(메뉴_월,"&gt;="&amp;DATE(YEAR(A184),MONTH(A184),1),메뉴_월,"&lt;="&amp;DATE(YEAR(A184),MONTH(A184)+1,0),메뉴_이름,B184)&gt;1,"같은 달·같은 메뉴가 또 있어요",""))))))</f>
        <v/>
      </c>
    </row>
    <row r="185">
      <c r="A185" s="49" t="n">
        <v>45931</v>
      </c>
      <c r="B185" s="17" t="inlineStr">
        <is>
          <t>사이다</t>
        </is>
      </c>
      <c r="C185" s="14" t="n">
        <v>144</v>
      </c>
      <c r="D185" s="14" t="n">
        <v>288000</v>
      </c>
      <c r="E185" s="18">
        <f>IF(COUNTA(A185:D185)=0,"",IF(NOT(ISNUMBER(A185)),"월을 2026-09-01 처럼",IF(ISNA(MATCH(B185,메뉴판이름,0)),"메뉴판에 없는 이름",IF(OR(NOT(ISNUMBER(C185)),C185&lt;0,C185&lt;&gt;INT(N(C185))),"수량을 확인하세요",IF(OR(NOT(ISNUMBER(D185)),D185&lt;0),"매출을 확인하세요",IF(COUNTIFS(메뉴_월,"&gt;="&amp;DATE(YEAR(A185),MONTH(A185),1),메뉴_월,"&lt;="&amp;DATE(YEAR(A185),MONTH(A185)+1,0),메뉴_이름,B185)&gt;1,"같은 달·같은 메뉴가 또 있어요",""))))))</f>
        <v/>
      </c>
    </row>
    <row r="186">
      <c r="A186" s="49" t="n">
        <v>45962</v>
      </c>
      <c r="B186" s="17" t="inlineStr">
        <is>
          <t>떡볶이</t>
        </is>
      </c>
      <c r="C186" s="14" t="n">
        <v>746</v>
      </c>
      <c r="D186" s="14" t="n">
        <v>3357000</v>
      </c>
      <c r="E186" s="18">
        <f>IF(COUNTA(A186:D186)=0,"",IF(NOT(ISNUMBER(A186)),"월을 2026-09-01 처럼",IF(ISNA(MATCH(B186,메뉴판이름,0)),"메뉴판에 없는 이름",IF(OR(NOT(ISNUMBER(C186)),C186&lt;0,C186&lt;&gt;INT(N(C186))),"수량을 확인하세요",IF(OR(NOT(ISNUMBER(D186)),D186&lt;0),"매출을 확인하세요",IF(COUNTIFS(메뉴_월,"&gt;="&amp;DATE(YEAR(A186),MONTH(A186),1),메뉴_월,"&lt;="&amp;DATE(YEAR(A186),MONTH(A186)+1,0),메뉴_이름,B186)&gt;1,"같은 달·같은 메뉴가 또 있어요",""))))))</f>
        <v/>
      </c>
    </row>
    <row r="187">
      <c r="A187" s="49" t="n">
        <v>45962</v>
      </c>
      <c r="B187" s="17" t="inlineStr">
        <is>
          <t>순대</t>
        </is>
      </c>
      <c r="C187" s="14" t="n">
        <v>400</v>
      </c>
      <c r="D187" s="14" t="n">
        <v>1800000</v>
      </c>
      <c r="E187" s="18">
        <f>IF(COUNTA(A187:D187)=0,"",IF(NOT(ISNUMBER(A187)),"월을 2026-09-01 처럼",IF(ISNA(MATCH(B187,메뉴판이름,0)),"메뉴판에 없는 이름",IF(OR(NOT(ISNUMBER(C187)),C187&lt;0,C187&lt;&gt;INT(N(C187))),"수량을 확인하세요",IF(OR(NOT(ISNUMBER(D187)),D187&lt;0),"매출을 확인하세요",IF(COUNTIFS(메뉴_월,"&gt;="&amp;DATE(YEAR(A187),MONTH(A187),1),메뉴_월,"&lt;="&amp;DATE(YEAR(A187),MONTH(A187)+1,0),메뉴_이름,B187)&gt;1,"같은 달·같은 메뉴가 또 있어요",""))))))</f>
        <v/>
      </c>
    </row>
    <row r="188">
      <c r="A188" s="49" t="n">
        <v>45962</v>
      </c>
      <c r="B188" s="17" t="inlineStr">
        <is>
          <t>모둠튀김(5개)</t>
        </is>
      </c>
      <c r="C188" s="14" t="n">
        <v>430</v>
      </c>
      <c r="D188" s="14" t="n">
        <v>1720000</v>
      </c>
      <c r="E188" s="18">
        <f>IF(COUNTA(A188:D188)=0,"",IF(NOT(ISNUMBER(A188)),"월을 2026-09-01 처럼",IF(ISNA(MATCH(B188,메뉴판이름,0)),"메뉴판에 없는 이름",IF(OR(NOT(ISNUMBER(C188)),C188&lt;0,C188&lt;&gt;INT(N(C188))),"수량을 확인하세요",IF(OR(NOT(ISNUMBER(D188)),D188&lt;0),"매출을 확인하세요",IF(COUNTIFS(메뉴_월,"&gt;="&amp;DATE(YEAR(A188),MONTH(A188),1),메뉴_월,"&lt;="&amp;DATE(YEAR(A188),MONTH(A188)+1,0),메뉴_이름,B188)&gt;1,"같은 달·같은 메뉴가 또 있어요",""))))))</f>
        <v/>
      </c>
    </row>
    <row r="189">
      <c r="A189" s="49" t="n">
        <v>45962</v>
      </c>
      <c r="B189" s="17" t="inlineStr">
        <is>
          <t>어묵(3개)</t>
        </is>
      </c>
      <c r="C189" s="14" t="n">
        <v>232</v>
      </c>
      <c r="D189" s="14" t="n">
        <v>696000</v>
      </c>
      <c r="E189" s="18">
        <f>IF(COUNTA(A189:D189)=0,"",IF(NOT(ISNUMBER(A189)),"월을 2026-09-01 처럼",IF(ISNA(MATCH(B189,메뉴판이름,0)),"메뉴판에 없는 이름",IF(OR(NOT(ISNUMBER(C189)),C189&lt;0,C189&lt;&gt;INT(N(C189))),"수량을 확인하세요",IF(OR(NOT(ISNUMBER(D189)),D189&lt;0),"매출을 확인하세요",IF(COUNTIFS(메뉴_월,"&gt;="&amp;DATE(YEAR(A189),MONTH(A189),1),메뉴_월,"&lt;="&amp;DATE(YEAR(A189),MONTH(A189)+1,0),메뉴_이름,B189)&gt;1,"같은 달·같은 메뉴가 또 있어요",""))))))</f>
        <v/>
      </c>
    </row>
    <row r="190">
      <c r="A190" s="49" t="n">
        <v>45962</v>
      </c>
      <c r="B190" s="17" t="inlineStr">
        <is>
          <t>떡튀순 세트</t>
        </is>
      </c>
      <c r="C190" s="14" t="n">
        <v>228</v>
      </c>
      <c r="D190" s="14" t="n">
        <v>2736000</v>
      </c>
      <c r="E190" s="18">
        <f>IF(COUNTA(A190:D190)=0,"",IF(NOT(ISNUMBER(A190)),"월을 2026-09-01 처럼",IF(ISNA(MATCH(B190,메뉴판이름,0)),"메뉴판에 없는 이름",IF(OR(NOT(ISNUMBER(C190)),C190&lt;0,C190&lt;&gt;INT(N(C190))),"수량을 확인하세요",IF(OR(NOT(ISNUMBER(D190)),D190&lt;0),"매출을 확인하세요",IF(COUNTIFS(메뉴_월,"&gt;="&amp;DATE(YEAR(A190),MONTH(A190),1),메뉴_월,"&lt;="&amp;DATE(YEAR(A190),MONTH(A190)+1,0),메뉴_이름,B190)&gt;1,"같은 달·같은 메뉴가 또 있어요",""))))))</f>
        <v/>
      </c>
    </row>
    <row r="191">
      <c r="A191" s="49" t="n">
        <v>45962</v>
      </c>
      <c r="B191" s="17" t="inlineStr">
        <is>
          <t>김밥</t>
        </is>
      </c>
      <c r="C191" s="14" t="n">
        <v>509</v>
      </c>
      <c r="D191" s="14" t="n">
        <v>1781500</v>
      </c>
      <c r="E191" s="18">
        <f>IF(COUNTA(A191:D191)=0,"",IF(NOT(ISNUMBER(A191)),"월을 2026-09-01 처럼",IF(ISNA(MATCH(B191,메뉴판이름,0)),"메뉴판에 없는 이름",IF(OR(NOT(ISNUMBER(C191)),C191&lt;0,C191&lt;&gt;INT(N(C191))),"수량을 확인하세요",IF(OR(NOT(ISNUMBER(D191)),D191&lt;0),"매출을 확인하세요",IF(COUNTIFS(메뉴_월,"&gt;="&amp;DATE(YEAR(A191),MONTH(A191),1),메뉴_월,"&lt;="&amp;DATE(YEAR(A191),MONTH(A191)+1,0),메뉴_이름,B191)&gt;1,"같은 달·같은 메뉴가 또 있어요",""))))))</f>
        <v/>
      </c>
    </row>
    <row r="192">
      <c r="A192" s="49" t="n">
        <v>45962</v>
      </c>
      <c r="B192" s="17" t="inlineStr">
        <is>
          <t>참치김밥</t>
        </is>
      </c>
      <c r="C192" s="14" t="n">
        <v>304</v>
      </c>
      <c r="D192" s="14" t="n">
        <v>1368000</v>
      </c>
      <c r="E192" s="18">
        <f>IF(COUNTA(A192:D192)=0,"",IF(NOT(ISNUMBER(A192)),"월을 2026-09-01 처럼",IF(ISNA(MATCH(B192,메뉴판이름,0)),"메뉴판에 없는 이름",IF(OR(NOT(ISNUMBER(C192)),C192&lt;0,C192&lt;&gt;INT(N(C192))),"수량을 확인하세요",IF(OR(NOT(ISNUMBER(D192)),D192&lt;0),"매출을 확인하세요",IF(COUNTIFS(메뉴_월,"&gt;="&amp;DATE(YEAR(A192),MONTH(A192),1),메뉴_월,"&lt;="&amp;DATE(YEAR(A192),MONTH(A192)+1,0),메뉴_이름,B192)&gt;1,"같은 달·같은 메뉴가 또 있어요",""))))))</f>
        <v/>
      </c>
    </row>
    <row r="193">
      <c r="A193" s="49" t="n">
        <v>45962</v>
      </c>
      <c r="B193" s="17" t="inlineStr">
        <is>
          <t>치즈김밥</t>
        </is>
      </c>
      <c r="C193" s="14" t="n">
        <v>227</v>
      </c>
      <c r="D193" s="14" t="n">
        <v>1021500</v>
      </c>
      <c r="E193" s="18">
        <f>IF(COUNTA(A193:D193)=0,"",IF(NOT(ISNUMBER(A193)),"월을 2026-09-01 처럼",IF(ISNA(MATCH(B193,메뉴판이름,0)),"메뉴판에 없는 이름",IF(OR(NOT(ISNUMBER(C193)),C193&lt;0,C193&lt;&gt;INT(N(C193))),"수량을 확인하세요",IF(OR(NOT(ISNUMBER(D193)),D193&lt;0),"매출을 확인하세요",IF(COUNTIFS(메뉴_월,"&gt;="&amp;DATE(YEAR(A193),MONTH(A193),1),메뉴_월,"&lt;="&amp;DATE(YEAR(A193),MONTH(A193)+1,0),메뉴_이름,B193)&gt;1,"같은 달·같은 메뉴가 또 있어요",""))))))</f>
        <v/>
      </c>
    </row>
    <row r="194">
      <c r="A194" s="49" t="n">
        <v>45962</v>
      </c>
      <c r="B194" s="17" t="inlineStr">
        <is>
          <t>라면</t>
        </is>
      </c>
      <c r="C194" s="14" t="n">
        <v>348</v>
      </c>
      <c r="D194" s="14" t="n">
        <v>1392000</v>
      </c>
      <c r="E194" s="18">
        <f>IF(COUNTA(A194:D194)=0,"",IF(NOT(ISNUMBER(A194)),"월을 2026-09-01 처럼",IF(ISNA(MATCH(B194,메뉴판이름,0)),"메뉴판에 없는 이름",IF(OR(NOT(ISNUMBER(C194)),C194&lt;0,C194&lt;&gt;INT(N(C194))),"수량을 확인하세요",IF(OR(NOT(ISNUMBER(D194)),D194&lt;0),"매출을 확인하세요",IF(COUNTIFS(메뉴_월,"&gt;="&amp;DATE(YEAR(A194),MONTH(A194),1),메뉴_월,"&lt;="&amp;DATE(YEAR(A194),MONTH(A194)+1,0),메뉴_이름,B194)&gt;1,"같은 달·같은 메뉴가 또 있어요",""))))))</f>
        <v/>
      </c>
    </row>
    <row r="195">
      <c r="A195" s="49" t="n">
        <v>45962</v>
      </c>
      <c r="B195" s="17" t="inlineStr">
        <is>
          <t>치즈라면</t>
        </is>
      </c>
      <c r="C195" s="14" t="n">
        <v>177</v>
      </c>
      <c r="D195" s="14" t="n">
        <v>885000</v>
      </c>
      <c r="E195" s="18">
        <f>IF(COUNTA(A195:D195)=0,"",IF(NOT(ISNUMBER(A195)),"월을 2026-09-01 처럼",IF(ISNA(MATCH(B195,메뉴판이름,0)),"메뉴판에 없는 이름",IF(OR(NOT(ISNUMBER(C195)),C195&lt;0,C195&lt;&gt;INT(N(C195))),"수량을 확인하세요",IF(OR(NOT(ISNUMBER(D195)),D195&lt;0),"매출을 확인하세요",IF(COUNTIFS(메뉴_월,"&gt;="&amp;DATE(YEAR(A195),MONTH(A195),1),메뉴_월,"&lt;="&amp;DATE(YEAR(A195),MONTH(A195)+1,0),메뉴_이름,B195)&gt;1,"같은 달·같은 메뉴가 또 있어요",""))))))</f>
        <v/>
      </c>
    </row>
    <row r="196">
      <c r="A196" s="49" t="n">
        <v>45962</v>
      </c>
      <c r="B196" s="17" t="inlineStr">
        <is>
          <t>쫄면</t>
        </is>
      </c>
      <c r="C196" s="14" t="n">
        <v>227</v>
      </c>
      <c r="D196" s="14" t="n">
        <v>1362000</v>
      </c>
      <c r="E196" s="18">
        <f>IF(COUNTA(A196:D196)=0,"",IF(NOT(ISNUMBER(A196)),"월을 2026-09-01 처럼",IF(ISNA(MATCH(B196,메뉴판이름,0)),"메뉴판에 없는 이름",IF(OR(NOT(ISNUMBER(C196)),C196&lt;0,C196&lt;&gt;INT(N(C196))),"수량을 확인하세요",IF(OR(NOT(ISNUMBER(D196)),D196&lt;0),"매출을 확인하세요",IF(COUNTIFS(메뉴_월,"&gt;="&amp;DATE(YEAR(A196),MONTH(A196),1),메뉴_월,"&lt;="&amp;DATE(YEAR(A196),MONTH(A196)+1,0),메뉴_이름,B196)&gt;1,"같은 달·같은 메뉴가 또 있어요",""))))))</f>
        <v/>
      </c>
    </row>
    <row r="197">
      <c r="A197" s="49" t="n">
        <v>45962</v>
      </c>
      <c r="B197" s="17" t="inlineStr">
        <is>
          <t>우동</t>
        </is>
      </c>
      <c r="C197" s="14" t="n">
        <v>144</v>
      </c>
      <c r="D197" s="14" t="n">
        <v>792000</v>
      </c>
      <c r="E197" s="18">
        <f>IF(COUNTA(A197:D197)=0,"",IF(NOT(ISNUMBER(A197)),"월을 2026-09-01 처럼",IF(ISNA(MATCH(B197,메뉴판이름,0)),"메뉴판에 없는 이름",IF(OR(NOT(ISNUMBER(C197)),C197&lt;0,C197&lt;&gt;INT(N(C197))),"수량을 확인하세요",IF(OR(NOT(ISNUMBER(D197)),D197&lt;0),"매출을 확인하세요",IF(COUNTIFS(메뉴_월,"&gt;="&amp;DATE(YEAR(A197),MONTH(A197),1),메뉴_월,"&lt;="&amp;DATE(YEAR(A197),MONTH(A197)+1,0),메뉴_이름,B197)&gt;1,"같은 달·같은 메뉴가 또 있어요",""))))))</f>
        <v/>
      </c>
    </row>
    <row r="198">
      <c r="A198" s="49" t="n">
        <v>45962</v>
      </c>
      <c r="B198" s="17" t="inlineStr">
        <is>
          <t>오므라이스</t>
        </is>
      </c>
      <c r="C198" s="14" t="n">
        <v>186</v>
      </c>
      <c r="D198" s="14" t="n">
        <v>1395000</v>
      </c>
      <c r="E198" s="18">
        <f>IF(COUNTA(A198:D198)=0,"",IF(NOT(ISNUMBER(A198)),"월을 2026-09-01 처럼",IF(ISNA(MATCH(B198,메뉴판이름,0)),"메뉴판에 없는 이름",IF(OR(NOT(ISNUMBER(C198)),C198&lt;0,C198&lt;&gt;INT(N(C198))),"수량을 확인하세요",IF(OR(NOT(ISNUMBER(D198)),D198&lt;0),"매출을 확인하세요",IF(COUNTIFS(메뉴_월,"&gt;="&amp;DATE(YEAR(A198),MONTH(A198),1),메뉴_월,"&lt;="&amp;DATE(YEAR(A198),MONTH(A198)+1,0),메뉴_이름,B198)&gt;1,"같은 달·같은 메뉴가 또 있어요",""))))))</f>
        <v/>
      </c>
    </row>
    <row r="199">
      <c r="A199" s="49" t="n">
        <v>45962</v>
      </c>
      <c r="B199" s="17" t="inlineStr">
        <is>
          <t>돈가스</t>
        </is>
      </c>
      <c r="C199" s="14" t="n">
        <v>191</v>
      </c>
      <c r="D199" s="14" t="n">
        <v>1623500</v>
      </c>
      <c r="E199" s="18">
        <f>IF(COUNTA(A199:D199)=0,"",IF(NOT(ISNUMBER(A199)),"월을 2026-09-01 처럼",IF(ISNA(MATCH(B199,메뉴판이름,0)),"메뉴판에 없는 이름",IF(OR(NOT(ISNUMBER(C199)),C199&lt;0,C199&lt;&gt;INT(N(C199))),"수량을 확인하세요",IF(OR(NOT(ISNUMBER(D199)),D199&lt;0),"매출을 확인하세요",IF(COUNTIFS(메뉴_월,"&gt;="&amp;DATE(YEAR(A199),MONTH(A199),1),메뉴_월,"&lt;="&amp;DATE(YEAR(A199),MONTH(A199)+1,0),메뉴_이름,B199)&gt;1,"같은 달·같은 메뉴가 또 있어요",""))))))</f>
        <v/>
      </c>
    </row>
    <row r="200">
      <c r="A200" s="49" t="n">
        <v>45962</v>
      </c>
      <c r="B200" s="17" t="inlineStr">
        <is>
          <t>제육덮밥</t>
        </is>
      </c>
      <c r="C200" s="14" t="n">
        <v>170</v>
      </c>
      <c r="D200" s="14" t="n">
        <v>1360000</v>
      </c>
      <c r="E200" s="18">
        <f>IF(COUNTA(A200:D200)=0,"",IF(NOT(ISNUMBER(A200)),"월을 2026-09-01 처럼",IF(ISNA(MATCH(B200,메뉴판이름,0)),"메뉴판에 없는 이름",IF(OR(NOT(ISNUMBER(C200)),C200&lt;0,C200&lt;&gt;INT(N(C200))),"수량을 확인하세요",IF(OR(NOT(ISNUMBER(D200)),D200&lt;0),"매출을 확인하세요",IF(COUNTIFS(메뉴_월,"&gt;="&amp;DATE(YEAR(A200),MONTH(A200),1),메뉴_월,"&lt;="&amp;DATE(YEAR(A200),MONTH(A200)+1,0),메뉴_이름,B200)&gt;1,"같은 달·같은 메뉴가 또 있어요",""))))))</f>
        <v/>
      </c>
    </row>
    <row r="201">
      <c r="A201" s="49" t="n">
        <v>45962</v>
      </c>
      <c r="B201" s="17" t="inlineStr">
        <is>
          <t>만두(6개)</t>
        </is>
      </c>
      <c r="C201" s="14" t="n">
        <v>208</v>
      </c>
      <c r="D201" s="14" t="n">
        <v>936000</v>
      </c>
      <c r="E201" s="18">
        <f>IF(COUNTA(A201:D201)=0,"",IF(NOT(ISNUMBER(A201)),"월을 2026-09-01 처럼",IF(ISNA(MATCH(B201,메뉴판이름,0)),"메뉴판에 없는 이름",IF(OR(NOT(ISNUMBER(C201)),C201&lt;0,C201&lt;&gt;INT(N(C201))),"수량을 확인하세요",IF(OR(NOT(ISNUMBER(D201)),D201&lt;0),"매출을 확인하세요",IF(COUNTIFS(메뉴_월,"&gt;="&amp;DATE(YEAR(A201),MONTH(A201),1),메뉴_월,"&lt;="&amp;DATE(YEAR(A201),MONTH(A201)+1,0),메뉴_이름,B201)&gt;1,"같은 달·같은 메뉴가 또 있어요",""))))))</f>
        <v/>
      </c>
    </row>
    <row r="202">
      <c r="A202" s="49" t="n">
        <v>45962</v>
      </c>
      <c r="B202" s="17" t="inlineStr">
        <is>
          <t>콜라</t>
        </is>
      </c>
      <c r="C202" s="14" t="n">
        <v>252</v>
      </c>
      <c r="D202" s="14" t="n">
        <v>504000</v>
      </c>
      <c r="E202" s="18">
        <f>IF(COUNTA(A202:D202)=0,"",IF(NOT(ISNUMBER(A202)),"월을 2026-09-01 처럼",IF(ISNA(MATCH(B202,메뉴판이름,0)),"메뉴판에 없는 이름",IF(OR(NOT(ISNUMBER(C202)),C202&lt;0,C202&lt;&gt;INT(N(C202))),"수량을 확인하세요",IF(OR(NOT(ISNUMBER(D202)),D202&lt;0),"매출을 확인하세요",IF(COUNTIFS(메뉴_월,"&gt;="&amp;DATE(YEAR(A202),MONTH(A202),1),메뉴_월,"&lt;="&amp;DATE(YEAR(A202),MONTH(A202)+1,0),메뉴_이름,B202)&gt;1,"같은 달·같은 메뉴가 또 있어요",""))))))</f>
        <v/>
      </c>
    </row>
    <row r="203">
      <c r="A203" s="49" t="n">
        <v>45962</v>
      </c>
      <c r="B203" s="17" t="inlineStr">
        <is>
          <t>사이다</t>
        </is>
      </c>
      <c r="C203" s="14" t="n">
        <v>140</v>
      </c>
      <c r="D203" s="14" t="n">
        <v>280000</v>
      </c>
      <c r="E203" s="18">
        <f>IF(COUNTA(A203:D203)=0,"",IF(NOT(ISNUMBER(A203)),"월을 2026-09-01 처럼",IF(ISNA(MATCH(B203,메뉴판이름,0)),"메뉴판에 없는 이름",IF(OR(NOT(ISNUMBER(C203)),C203&lt;0,C203&lt;&gt;INT(N(C203))),"수량을 확인하세요",IF(OR(NOT(ISNUMBER(D203)),D203&lt;0),"매출을 확인하세요",IF(COUNTIFS(메뉴_월,"&gt;="&amp;DATE(YEAR(A203),MONTH(A203),1),메뉴_월,"&lt;="&amp;DATE(YEAR(A203),MONTH(A203)+1,0),메뉴_이름,B203)&gt;1,"같은 달·같은 메뉴가 또 있어요",""))))))</f>
        <v/>
      </c>
    </row>
    <row r="204">
      <c r="A204" s="49" t="n">
        <v>45992</v>
      </c>
      <c r="B204" s="17" t="inlineStr">
        <is>
          <t>떡볶이</t>
        </is>
      </c>
      <c r="C204" s="14" t="n">
        <v>916</v>
      </c>
      <c r="D204" s="14" t="n">
        <v>4122000</v>
      </c>
      <c r="E204" s="18">
        <f>IF(COUNTA(A204:D204)=0,"",IF(NOT(ISNUMBER(A204)),"월을 2026-09-01 처럼",IF(ISNA(MATCH(B204,메뉴판이름,0)),"메뉴판에 없는 이름",IF(OR(NOT(ISNUMBER(C204)),C204&lt;0,C204&lt;&gt;INT(N(C204))),"수량을 확인하세요",IF(OR(NOT(ISNUMBER(D204)),D204&lt;0),"매출을 확인하세요",IF(COUNTIFS(메뉴_월,"&gt;="&amp;DATE(YEAR(A204),MONTH(A204),1),메뉴_월,"&lt;="&amp;DATE(YEAR(A204),MONTH(A204)+1,0),메뉴_이름,B204)&gt;1,"같은 달·같은 메뉴가 또 있어요",""))))))</f>
        <v/>
      </c>
    </row>
    <row r="205">
      <c r="A205" s="49" t="n">
        <v>45992</v>
      </c>
      <c r="B205" s="17" t="inlineStr">
        <is>
          <t>순대</t>
        </is>
      </c>
      <c r="C205" s="14" t="n">
        <v>472</v>
      </c>
      <c r="D205" s="14" t="n">
        <v>2124000</v>
      </c>
      <c r="E205" s="18">
        <f>IF(COUNTA(A205:D205)=0,"",IF(NOT(ISNUMBER(A205)),"월을 2026-09-01 처럼",IF(ISNA(MATCH(B205,메뉴판이름,0)),"메뉴판에 없는 이름",IF(OR(NOT(ISNUMBER(C205)),C205&lt;0,C205&lt;&gt;INT(N(C205))),"수량을 확인하세요",IF(OR(NOT(ISNUMBER(D205)),D205&lt;0),"매출을 확인하세요",IF(COUNTIFS(메뉴_월,"&gt;="&amp;DATE(YEAR(A205),MONTH(A205),1),메뉴_월,"&lt;="&amp;DATE(YEAR(A205),MONTH(A205)+1,0),메뉴_이름,B205)&gt;1,"같은 달·같은 메뉴가 또 있어요",""))))))</f>
        <v/>
      </c>
    </row>
    <row r="206">
      <c r="A206" s="49" t="n">
        <v>45992</v>
      </c>
      <c r="B206" s="17" t="inlineStr">
        <is>
          <t>모둠튀김(5개)</t>
        </is>
      </c>
      <c r="C206" s="14" t="n">
        <v>566</v>
      </c>
      <c r="D206" s="14" t="n">
        <v>2264000</v>
      </c>
      <c r="E206" s="18">
        <f>IF(COUNTA(A206:D206)=0,"",IF(NOT(ISNUMBER(A206)),"월을 2026-09-01 처럼",IF(ISNA(MATCH(B206,메뉴판이름,0)),"메뉴판에 없는 이름",IF(OR(NOT(ISNUMBER(C206)),C206&lt;0,C206&lt;&gt;INT(N(C206))),"수량을 확인하세요",IF(OR(NOT(ISNUMBER(D206)),D206&lt;0),"매출을 확인하세요",IF(COUNTIFS(메뉴_월,"&gt;="&amp;DATE(YEAR(A206),MONTH(A206),1),메뉴_월,"&lt;="&amp;DATE(YEAR(A206),MONTH(A206)+1,0),메뉴_이름,B206)&gt;1,"같은 달·같은 메뉴가 또 있어요",""))))))</f>
        <v/>
      </c>
    </row>
    <row r="207">
      <c r="A207" s="49" t="n">
        <v>45992</v>
      </c>
      <c r="B207" s="17" t="inlineStr">
        <is>
          <t>어묵(3개)</t>
        </is>
      </c>
      <c r="C207" s="14" t="n">
        <v>299</v>
      </c>
      <c r="D207" s="14" t="n">
        <v>897000</v>
      </c>
      <c r="E207" s="18">
        <f>IF(COUNTA(A207:D207)=0,"",IF(NOT(ISNUMBER(A207)),"월을 2026-09-01 처럼",IF(ISNA(MATCH(B207,메뉴판이름,0)),"메뉴판에 없는 이름",IF(OR(NOT(ISNUMBER(C207)),C207&lt;0,C207&lt;&gt;INT(N(C207))),"수량을 확인하세요",IF(OR(NOT(ISNUMBER(D207)),D207&lt;0),"매출을 확인하세요",IF(COUNTIFS(메뉴_월,"&gt;="&amp;DATE(YEAR(A207),MONTH(A207),1),메뉴_월,"&lt;="&amp;DATE(YEAR(A207),MONTH(A207)+1,0),메뉴_이름,B207)&gt;1,"같은 달·같은 메뉴가 또 있어요",""))))))</f>
        <v/>
      </c>
    </row>
    <row r="208">
      <c r="A208" s="49" t="n">
        <v>45992</v>
      </c>
      <c r="B208" s="17" t="inlineStr">
        <is>
          <t>떡튀순 세트</t>
        </is>
      </c>
      <c r="C208" s="14" t="n">
        <v>264</v>
      </c>
      <c r="D208" s="14" t="n">
        <v>3168000</v>
      </c>
      <c r="E208" s="18">
        <f>IF(COUNTA(A208:D208)=0,"",IF(NOT(ISNUMBER(A208)),"월을 2026-09-01 처럼",IF(ISNA(MATCH(B208,메뉴판이름,0)),"메뉴판에 없는 이름",IF(OR(NOT(ISNUMBER(C208)),C208&lt;0,C208&lt;&gt;INT(N(C208))),"수량을 확인하세요",IF(OR(NOT(ISNUMBER(D208)),D208&lt;0),"매출을 확인하세요",IF(COUNTIFS(메뉴_월,"&gt;="&amp;DATE(YEAR(A208),MONTH(A208),1),메뉴_월,"&lt;="&amp;DATE(YEAR(A208),MONTH(A208)+1,0),메뉴_이름,B208)&gt;1,"같은 달·같은 메뉴가 또 있어요",""))))))</f>
        <v/>
      </c>
    </row>
    <row r="209">
      <c r="A209" s="49" t="n">
        <v>45992</v>
      </c>
      <c r="B209" s="17" t="inlineStr">
        <is>
          <t>김밥</t>
        </is>
      </c>
      <c r="C209" s="14" t="n">
        <v>673</v>
      </c>
      <c r="D209" s="14" t="n">
        <v>2355500</v>
      </c>
      <c r="E209" s="18">
        <f>IF(COUNTA(A209:D209)=0,"",IF(NOT(ISNUMBER(A209)),"월을 2026-09-01 처럼",IF(ISNA(MATCH(B209,메뉴판이름,0)),"메뉴판에 없는 이름",IF(OR(NOT(ISNUMBER(C209)),C209&lt;0,C209&lt;&gt;INT(N(C209))),"수량을 확인하세요",IF(OR(NOT(ISNUMBER(D209)),D209&lt;0),"매출을 확인하세요",IF(COUNTIFS(메뉴_월,"&gt;="&amp;DATE(YEAR(A209),MONTH(A209),1),메뉴_월,"&lt;="&amp;DATE(YEAR(A209),MONTH(A209)+1,0),메뉴_이름,B209)&gt;1,"같은 달·같은 메뉴가 또 있어요",""))))))</f>
        <v/>
      </c>
    </row>
    <row r="210">
      <c r="A210" s="49" t="n">
        <v>45992</v>
      </c>
      <c r="B210" s="17" t="inlineStr">
        <is>
          <t>참치김밥</t>
        </is>
      </c>
      <c r="C210" s="14" t="n">
        <v>353</v>
      </c>
      <c r="D210" s="14" t="n">
        <v>1588500</v>
      </c>
      <c r="E210" s="18">
        <f>IF(COUNTA(A210:D210)=0,"",IF(NOT(ISNUMBER(A210)),"월을 2026-09-01 처럼",IF(ISNA(MATCH(B210,메뉴판이름,0)),"메뉴판에 없는 이름",IF(OR(NOT(ISNUMBER(C210)),C210&lt;0,C210&lt;&gt;INT(N(C210))),"수량을 확인하세요",IF(OR(NOT(ISNUMBER(D210)),D210&lt;0),"매출을 확인하세요",IF(COUNTIFS(메뉴_월,"&gt;="&amp;DATE(YEAR(A210),MONTH(A210),1),메뉴_월,"&lt;="&amp;DATE(YEAR(A210),MONTH(A210)+1,0),메뉴_이름,B210)&gt;1,"같은 달·같은 메뉴가 또 있어요",""))))))</f>
        <v/>
      </c>
    </row>
    <row r="211">
      <c r="A211" s="49" t="n">
        <v>45992</v>
      </c>
      <c r="B211" s="17" t="inlineStr">
        <is>
          <t>치즈김밥</t>
        </is>
      </c>
      <c r="C211" s="14" t="n">
        <v>270</v>
      </c>
      <c r="D211" s="14" t="n">
        <v>1215000</v>
      </c>
      <c r="E211" s="18">
        <f>IF(COUNTA(A211:D211)=0,"",IF(NOT(ISNUMBER(A211)),"월을 2026-09-01 처럼",IF(ISNA(MATCH(B211,메뉴판이름,0)),"메뉴판에 없는 이름",IF(OR(NOT(ISNUMBER(C211)),C211&lt;0,C211&lt;&gt;INT(N(C211))),"수량을 확인하세요",IF(OR(NOT(ISNUMBER(D211)),D211&lt;0),"매출을 확인하세요",IF(COUNTIFS(메뉴_월,"&gt;="&amp;DATE(YEAR(A211),MONTH(A211),1),메뉴_월,"&lt;="&amp;DATE(YEAR(A211),MONTH(A211)+1,0),메뉴_이름,B211)&gt;1,"같은 달·같은 메뉴가 또 있어요",""))))))</f>
        <v/>
      </c>
    </row>
    <row r="212">
      <c r="A212" s="49" t="n">
        <v>45992</v>
      </c>
      <c r="B212" s="17" t="inlineStr">
        <is>
          <t>라면</t>
        </is>
      </c>
      <c r="C212" s="14" t="n">
        <v>407</v>
      </c>
      <c r="D212" s="14" t="n">
        <v>1628000</v>
      </c>
      <c r="E212" s="18">
        <f>IF(COUNTA(A212:D212)=0,"",IF(NOT(ISNUMBER(A212)),"월을 2026-09-01 처럼",IF(ISNA(MATCH(B212,메뉴판이름,0)),"메뉴판에 없는 이름",IF(OR(NOT(ISNUMBER(C212)),C212&lt;0,C212&lt;&gt;INT(N(C212))),"수량을 확인하세요",IF(OR(NOT(ISNUMBER(D212)),D212&lt;0),"매출을 확인하세요",IF(COUNTIFS(메뉴_월,"&gt;="&amp;DATE(YEAR(A212),MONTH(A212),1),메뉴_월,"&lt;="&amp;DATE(YEAR(A212),MONTH(A212)+1,0),메뉴_이름,B212)&gt;1,"같은 달·같은 메뉴가 또 있어요",""))))))</f>
        <v/>
      </c>
    </row>
    <row r="213">
      <c r="A213" s="49" t="n">
        <v>45992</v>
      </c>
      <c r="B213" s="17" t="inlineStr">
        <is>
          <t>치즈라면</t>
        </is>
      </c>
      <c r="C213" s="14" t="n">
        <v>203</v>
      </c>
      <c r="D213" s="14" t="n">
        <v>1015000</v>
      </c>
      <c r="E213" s="18">
        <f>IF(COUNTA(A213:D213)=0,"",IF(NOT(ISNUMBER(A213)),"월을 2026-09-01 처럼",IF(ISNA(MATCH(B213,메뉴판이름,0)),"메뉴판에 없는 이름",IF(OR(NOT(ISNUMBER(C213)),C213&lt;0,C213&lt;&gt;INT(N(C213))),"수량을 확인하세요",IF(OR(NOT(ISNUMBER(D213)),D213&lt;0),"매출을 확인하세요",IF(COUNTIFS(메뉴_월,"&gt;="&amp;DATE(YEAR(A213),MONTH(A213),1),메뉴_월,"&lt;="&amp;DATE(YEAR(A213),MONTH(A213)+1,0),메뉴_이름,B213)&gt;1,"같은 달·같은 메뉴가 또 있어요",""))))))</f>
        <v/>
      </c>
    </row>
    <row r="214">
      <c r="A214" s="49" t="n">
        <v>45992</v>
      </c>
      <c r="B214" s="17" t="inlineStr">
        <is>
          <t>쫄면</t>
        </is>
      </c>
      <c r="C214" s="14" t="n">
        <v>265</v>
      </c>
      <c r="D214" s="14" t="n">
        <v>1590000</v>
      </c>
      <c r="E214" s="18">
        <f>IF(COUNTA(A214:D214)=0,"",IF(NOT(ISNUMBER(A214)),"월을 2026-09-01 처럼",IF(ISNA(MATCH(B214,메뉴판이름,0)),"메뉴판에 없는 이름",IF(OR(NOT(ISNUMBER(C214)),C214&lt;0,C214&lt;&gt;INT(N(C214))),"수량을 확인하세요",IF(OR(NOT(ISNUMBER(D214)),D214&lt;0),"매출을 확인하세요",IF(COUNTIFS(메뉴_월,"&gt;="&amp;DATE(YEAR(A214),MONTH(A214),1),메뉴_월,"&lt;="&amp;DATE(YEAR(A214),MONTH(A214)+1,0),메뉴_이름,B214)&gt;1,"같은 달·같은 메뉴가 또 있어요",""))))))</f>
        <v/>
      </c>
    </row>
    <row r="215">
      <c r="A215" s="49" t="n">
        <v>45992</v>
      </c>
      <c r="B215" s="17" t="inlineStr">
        <is>
          <t>우동</t>
        </is>
      </c>
      <c r="C215" s="14" t="n">
        <v>188</v>
      </c>
      <c r="D215" s="14" t="n">
        <v>1034000</v>
      </c>
      <c r="E215" s="18">
        <f>IF(COUNTA(A215:D215)=0,"",IF(NOT(ISNUMBER(A215)),"월을 2026-09-01 처럼",IF(ISNA(MATCH(B215,메뉴판이름,0)),"메뉴판에 없는 이름",IF(OR(NOT(ISNUMBER(C215)),C215&lt;0,C215&lt;&gt;INT(N(C215))),"수량을 확인하세요",IF(OR(NOT(ISNUMBER(D215)),D215&lt;0),"매출을 확인하세요",IF(COUNTIFS(메뉴_월,"&gt;="&amp;DATE(YEAR(A215),MONTH(A215),1),메뉴_월,"&lt;="&amp;DATE(YEAR(A215),MONTH(A215)+1,0),메뉴_이름,B215)&gt;1,"같은 달·같은 메뉴가 또 있어요",""))))))</f>
        <v/>
      </c>
    </row>
    <row r="216">
      <c r="A216" s="49" t="n">
        <v>45992</v>
      </c>
      <c r="B216" s="17" t="inlineStr">
        <is>
          <t>오므라이스</t>
        </is>
      </c>
      <c r="C216" s="14" t="n">
        <v>215</v>
      </c>
      <c r="D216" s="14" t="n">
        <v>1612500</v>
      </c>
      <c r="E216" s="18">
        <f>IF(COUNTA(A216:D216)=0,"",IF(NOT(ISNUMBER(A216)),"월을 2026-09-01 처럼",IF(ISNA(MATCH(B216,메뉴판이름,0)),"메뉴판에 없는 이름",IF(OR(NOT(ISNUMBER(C216)),C216&lt;0,C216&lt;&gt;INT(N(C216))),"수량을 확인하세요",IF(OR(NOT(ISNUMBER(D216)),D216&lt;0),"매출을 확인하세요",IF(COUNTIFS(메뉴_월,"&gt;="&amp;DATE(YEAR(A216),MONTH(A216),1),메뉴_월,"&lt;="&amp;DATE(YEAR(A216),MONTH(A216)+1,0),메뉴_이름,B216)&gt;1,"같은 달·같은 메뉴가 또 있어요",""))))))</f>
        <v/>
      </c>
    </row>
    <row r="217">
      <c r="A217" s="49" t="n">
        <v>45992</v>
      </c>
      <c r="B217" s="17" t="inlineStr">
        <is>
          <t>돈가스</t>
        </is>
      </c>
      <c r="C217" s="14" t="n">
        <v>234</v>
      </c>
      <c r="D217" s="14" t="n">
        <v>1989000</v>
      </c>
      <c r="E217" s="18">
        <f>IF(COUNTA(A217:D217)=0,"",IF(NOT(ISNUMBER(A217)),"월을 2026-09-01 처럼",IF(ISNA(MATCH(B217,메뉴판이름,0)),"메뉴판에 없는 이름",IF(OR(NOT(ISNUMBER(C217)),C217&lt;0,C217&lt;&gt;INT(N(C217))),"수량을 확인하세요",IF(OR(NOT(ISNUMBER(D217)),D217&lt;0),"매출을 확인하세요",IF(COUNTIFS(메뉴_월,"&gt;="&amp;DATE(YEAR(A217),MONTH(A217),1),메뉴_월,"&lt;="&amp;DATE(YEAR(A217),MONTH(A217)+1,0),메뉴_이름,B217)&gt;1,"같은 달·같은 메뉴가 또 있어요",""))))))</f>
        <v/>
      </c>
    </row>
    <row r="218">
      <c r="A218" s="49" t="n">
        <v>45992</v>
      </c>
      <c r="B218" s="17" t="inlineStr">
        <is>
          <t>제육덮밥</t>
        </is>
      </c>
      <c r="C218" s="14" t="n">
        <v>207</v>
      </c>
      <c r="D218" s="14" t="n">
        <v>1656000</v>
      </c>
      <c r="E218" s="18">
        <f>IF(COUNTA(A218:D218)=0,"",IF(NOT(ISNUMBER(A218)),"월을 2026-09-01 처럼",IF(ISNA(MATCH(B218,메뉴판이름,0)),"메뉴판에 없는 이름",IF(OR(NOT(ISNUMBER(C218)),C218&lt;0,C218&lt;&gt;INT(N(C218))),"수량을 확인하세요",IF(OR(NOT(ISNUMBER(D218)),D218&lt;0),"매출을 확인하세요",IF(COUNTIFS(메뉴_월,"&gt;="&amp;DATE(YEAR(A218),MONTH(A218),1),메뉴_월,"&lt;="&amp;DATE(YEAR(A218),MONTH(A218)+1,0),메뉴_이름,B218)&gt;1,"같은 달·같은 메뉴가 또 있어요",""))))))</f>
        <v/>
      </c>
    </row>
    <row r="219">
      <c r="A219" s="49" t="n">
        <v>45992</v>
      </c>
      <c r="B219" s="17" t="inlineStr">
        <is>
          <t>만두(6개)</t>
        </is>
      </c>
      <c r="C219" s="14" t="n">
        <v>228</v>
      </c>
      <c r="D219" s="14" t="n">
        <v>1026000</v>
      </c>
      <c r="E219" s="18">
        <f>IF(COUNTA(A219:D219)=0,"",IF(NOT(ISNUMBER(A219)),"월을 2026-09-01 처럼",IF(ISNA(MATCH(B219,메뉴판이름,0)),"메뉴판에 없는 이름",IF(OR(NOT(ISNUMBER(C219)),C219&lt;0,C219&lt;&gt;INT(N(C219))),"수량을 확인하세요",IF(OR(NOT(ISNUMBER(D219)),D219&lt;0),"매출을 확인하세요",IF(COUNTIFS(메뉴_월,"&gt;="&amp;DATE(YEAR(A219),MONTH(A219),1),메뉴_월,"&lt;="&amp;DATE(YEAR(A219),MONTH(A219)+1,0),메뉴_이름,B219)&gt;1,"같은 달·같은 메뉴가 또 있어요",""))))))</f>
        <v/>
      </c>
    </row>
    <row r="220">
      <c r="A220" s="49" t="n">
        <v>45992</v>
      </c>
      <c r="B220" s="17" t="inlineStr">
        <is>
          <t>콜라</t>
        </is>
      </c>
      <c r="C220" s="14" t="n">
        <v>272</v>
      </c>
      <c r="D220" s="14" t="n">
        <v>544000</v>
      </c>
      <c r="E220" s="18">
        <f>IF(COUNTA(A220:D220)=0,"",IF(NOT(ISNUMBER(A220)),"월을 2026-09-01 처럼",IF(ISNA(MATCH(B220,메뉴판이름,0)),"메뉴판에 없는 이름",IF(OR(NOT(ISNUMBER(C220)),C220&lt;0,C220&lt;&gt;INT(N(C220))),"수량을 확인하세요",IF(OR(NOT(ISNUMBER(D220)),D220&lt;0),"매출을 확인하세요",IF(COUNTIFS(메뉴_월,"&gt;="&amp;DATE(YEAR(A220),MONTH(A220),1),메뉴_월,"&lt;="&amp;DATE(YEAR(A220),MONTH(A220)+1,0),메뉴_이름,B220)&gt;1,"같은 달·같은 메뉴가 또 있어요",""))))))</f>
        <v/>
      </c>
    </row>
    <row r="221">
      <c r="A221" s="49" t="n">
        <v>45992</v>
      </c>
      <c r="B221" s="17" t="inlineStr">
        <is>
          <t>사이다</t>
        </is>
      </c>
      <c r="C221" s="14" t="n">
        <v>169</v>
      </c>
      <c r="D221" s="14" t="n">
        <v>338000</v>
      </c>
      <c r="E221" s="18">
        <f>IF(COUNTA(A221:D221)=0,"",IF(NOT(ISNUMBER(A221)),"월을 2026-09-01 처럼",IF(ISNA(MATCH(B221,메뉴판이름,0)),"메뉴판에 없는 이름",IF(OR(NOT(ISNUMBER(C221)),C221&lt;0,C221&lt;&gt;INT(N(C221))),"수량을 확인하세요",IF(OR(NOT(ISNUMBER(D221)),D221&lt;0),"매출을 확인하세요",IF(COUNTIFS(메뉴_월,"&gt;="&amp;DATE(YEAR(A221),MONTH(A221),1),메뉴_월,"&lt;="&amp;DATE(YEAR(A221),MONTH(A221)+1,0),메뉴_이름,B221)&gt;1,"같은 달·같은 메뉴가 또 있어요",""))))))</f>
        <v/>
      </c>
    </row>
    <row r="222">
      <c r="A222" s="49" t="n">
        <v>46023</v>
      </c>
      <c r="B222" s="17" t="inlineStr">
        <is>
          <t>떡볶이</t>
        </is>
      </c>
      <c r="C222" s="14" t="n">
        <v>870</v>
      </c>
      <c r="D222" s="14" t="n">
        <v>3915000</v>
      </c>
      <c r="E222" s="18">
        <f>IF(COUNTA(A222:D222)=0,"",IF(NOT(ISNUMBER(A222)),"월을 2026-09-01 처럼",IF(ISNA(MATCH(B222,메뉴판이름,0)),"메뉴판에 없는 이름",IF(OR(NOT(ISNUMBER(C222)),C222&lt;0,C222&lt;&gt;INT(N(C222))),"수량을 확인하세요",IF(OR(NOT(ISNUMBER(D222)),D222&lt;0),"매출을 확인하세요",IF(COUNTIFS(메뉴_월,"&gt;="&amp;DATE(YEAR(A222),MONTH(A222),1),메뉴_월,"&lt;="&amp;DATE(YEAR(A222),MONTH(A222)+1,0),메뉴_이름,B222)&gt;1,"같은 달·같은 메뉴가 또 있어요",""))))))</f>
        <v/>
      </c>
    </row>
    <row r="223">
      <c r="A223" s="49" t="n">
        <v>46023</v>
      </c>
      <c r="B223" s="17" t="inlineStr">
        <is>
          <t>순대</t>
        </is>
      </c>
      <c r="C223" s="14" t="n">
        <v>473</v>
      </c>
      <c r="D223" s="14" t="n">
        <v>2128500</v>
      </c>
      <c r="E223" s="18">
        <f>IF(COUNTA(A223:D223)=0,"",IF(NOT(ISNUMBER(A223)),"월을 2026-09-01 처럼",IF(ISNA(MATCH(B223,메뉴판이름,0)),"메뉴판에 없는 이름",IF(OR(NOT(ISNUMBER(C223)),C223&lt;0,C223&lt;&gt;INT(N(C223))),"수량을 확인하세요",IF(OR(NOT(ISNUMBER(D223)),D223&lt;0),"매출을 확인하세요",IF(COUNTIFS(메뉴_월,"&gt;="&amp;DATE(YEAR(A223),MONTH(A223),1),메뉴_월,"&lt;="&amp;DATE(YEAR(A223),MONTH(A223)+1,0),메뉴_이름,B223)&gt;1,"같은 달·같은 메뉴가 또 있어요",""))))))</f>
        <v/>
      </c>
    </row>
    <row r="224">
      <c r="A224" s="49" t="n">
        <v>46023</v>
      </c>
      <c r="B224" s="17" t="inlineStr">
        <is>
          <t>모둠튀김(5개)</t>
        </is>
      </c>
      <c r="C224" s="14" t="n">
        <v>534</v>
      </c>
      <c r="D224" s="14" t="n">
        <v>2136000</v>
      </c>
      <c r="E224" s="18">
        <f>IF(COUNTA(A224:D224)=0,"",IF(NOT(ISNUMBER(A224)),"월을 2026-09-01 처럼",IF(ISNA(MATCH(B224,메뉴판이름,0)),"메뉴판에 없는 이름",IF(OR(NOT(ISNUMBER(C224)),C224&lt;0,C224&lt;&gt;INT(N(C224))),"수량을 확인하세요",IF(OR(NOT(ISNUMBER(D224)),D224&lt;0),"매출을 확인하세요",IF(COUNTIFS(메뉴_월,"&gt;="&amp;DATE(YEAR(A224),MONTH(A224),1),메뉴_월,"&lt;="&amp;DATE(YEAR(A224),MONTH(A224)+1,0),메뉴_이름,B224)&gt;1,"같은 달·같은 메뉴가 또 있어요",""))))))</f>
        <v/>
      </c>
    </row>
    <row r="225">
      <c r="A225" s="49" t="n">
        <v>46023</v>
      </c>
      <c r="B225" s="17" t="inlineStr">
        <is>
          <t>어묵(3개)</t>
        </is>
      </c>
      <c r="C225" s="14" t="n">
        <v>283</v>
      </c>
      <c r="D225" s="14" t="n">
        <v>849000</v>
      </c>
      <c r="E225" s="18">
        <f>IF(COUNTA(A225:D225)=0,"",IF(NOT(ISNUMBER(A225)),"월을 2026-09-01 처럼",IF(ISNA(MATCH(B225,메뉴판이름,0)),"메뉴판에 없는 이름",IF(OR(NOT(ISNUMBER(C225)),C225&lt;0,C225&lt;&gt;INT(N(C225))),"수량을 확인하세요",IF(OR(NOT(ISNUMBER(D225)),D225&lt;0),"매출을 확인하세요",IF(COUNTIFS(메뉴_월,"&gt;="&amp;DATE(YEAR(A225),MONTH(A225),1),메뉴_월,"&lt;="&amp;DATE(YEAR(A225),MONTH(A225)+1,0),메뉴_이름,B225)&gt;1,"같은 달·같은 메뉴가 또 있어요",""))))))</f>
        <v/>
      </c>
    </row>
    <row r="226">
      <c r="A226" s="49" t="n">
        <v>46023</v>
      </c>
      <c r="B226" s="17" t="inlineStr">
        <is>
          <t>떡튀순 세트</t>
        </is>
      </c>
      <c r="C226" s="14" t="n">
        <v>239</v>
      </c>
      <c r="D226" s="14" t="n">
        <v>2868000</v>
      </c>
      <c r="E226" s="18">
        <f>IF(COUNTA(A226:D226)=0,"",IF(NOT(ISNUMBER(A226)),"월을 2026-09-01 처럼",IF(ISNA(MATCH(B226,메뉴판이름,0)),"메뉴판에 없는 이름",IF(OR(NOT(ISNUMBER(C226)),C226&lt;0,C226&lt;&gt;INT(N(C226))),"수량을 확인하세요",IF(OR(NOT(ISNUMBER(D226)),D226&lt;0),"매출을 확인하세요",IF(COUNTIFS(메뉴_월,"&gt;="&amp;DATE(YEAR(A226),MONTH(A226),1),메뉴_월,"&lt;="&amp;DATE(YEAR(A226),MONTH(A226)+1,0),메뉴_이름,B226)&gt;1,"같은 달·같은 메뉴가 또 있어요",""))))))</f>
        <v/>
      </c>
    </row>
    <row r="227">
      <c r="A227" s="49" t="n">
        <v>46023</v>
      </c>
      <c r="B227" s="17" t="inlineStr">
        <is>
          <t>김밥</t>
        </is>
      </c>
      <c r="C227" s="14" t="n">
        <v>632</v>
      </c>
      <c r="D227" s="14" t="n">
        <v>2212000</v>
      </c>
      <c r="E227" s="18">
        <f>IF(COUNTA(A227:D227)=0,"",IF(NOT(ISNUMBER(A227)),"월을 2026-09-01 처럼",IF(ISNA(MATCH(B227,메뉴판이름,0)),"메뉴판에 없는 이름",IF(OR(NOT(ISNUMBER(C227)),C227&lt;0,C227&lt;&gt;INT(N(C227))),"수량을 확인하세요",IF(OR(NOT(ISNUMBER(D227)),D227&lt;0),"매출을 확인하세요",IF(COUNTIFS(메뉴_월,"&gt;="&amp;DATE(YEAR(A227),MONTH(A227),1),메뉴_월,"&lt;="&amp;DATE(YEAR(A227),MONTH(A227)+1,0),메뉴_이름,B227)&gt;1,"같은 달·같은 메뉴가 또 있어요",""))))))</f>
        <v/>
      </c>
    </row>
    <row r="228">
      <c r="A228" s="49" t="n">
        <v>46023</v>
      </c>
      <c r="B228" s="17" t="inlineStr">
        <is>
          <t>참치김밥</t>
        </is>
      </c>
      <c r="C228" s="14" t="n">
        <v>346</v>
      </c>
      <c r="D228" s="14" t="n">
        <v>1557000</v>
      </c>
      <c r="E228" s="18">
        <f>IF(COUNTA(A228:D228)=0,"",IF(NOT(ISNUMBER(A228)),"월을 2026-09-01 처럼",IF(ISNA(MATCH(B228,메뉴판이름,0)),"메뉴판에 없는 이름",IF(OR(NOT(ISNUMBER(C228)),C228&lt;0,C228&lt;&gt;INT(N(C228))),"수량을 확인하세요",IF(OR(NOT(ISNUMBER(D228)),D228&lt;0),"매출을 확인하세요",IF(COUNTIFS(메뉴_월,"&gt;="&amp;DATE(YEAR(A228),MONTH(A228),1),메뉴_월,"&lt;="&amp;DATE(YEAR(A228),MONTH(A228)+1,0),메뉴_이름,B228)&gt;1,"같은 달·같은 메뉴가 또 있어요",""))))))</f>
        <v/>
      </c>
    </row>
    <row r="229">
      <c r="A229" s="49" t="n">
        <v>46023</v>
      </c>
      <c r="B229" s="17" t="inlineStr">
        <is>
          <t>치즈김밥</t>
        </is>
      </c>
      <c r="C229" s="14" t="n">
        <v>255</v>
      </c>
      <c r="D229" s="14" t="n">
        <v>1147500</v>
      </c>
      <c r="E229" s="18">
        <f>IF(COUNTA(A229:D229)=0,"",IF(NOT(ISNUMBER(A229)),"월을 2026-09-01 처럼",IF(ISNA(MATCH(B229,메뉴판이름,0)),"메뉴판에 없는 이름",IF(OR(NOT(ISNUMBER(C229)),C229&lt;0,C229&lt;&gt;INT(N(C229))),"수량을 확인하세요",IF(OR(NOT(ISNUMBER(D229)),D229&lt;0),"매출을 확인하세요",IF(COUNTIFS(메뉴_월,"&gt;="&amp;DATE(YEAR(A229),MONTH(A229),1),메뉴_월,"&lt;="&amp;DATE(YEAR(A229),MONTH(A229)+1,0),메뉴_이름,B229)&gt;1,"같은 달·같은 메뉴가 또 있어요",""))))))</f>
        <v/>
      </c>
    </row>
    <row r="230">
      <c r="A230" s="49" t="n">
        <v>46023</v>
      </c>
      <c r="B230" s="17" t="inlineStr">
        <is>
          <t>라면</t>
        </is>
      </c>
      <c r="C230" s="14" t="n">
        <v>403</v>
      </c>
      <c r="D230" s="14" t="n">
        <v>1612000</v>
      </c>
      <c r="E230" s="18">
        <f>IF(COUNTA(A230:D230)=0,"",IF(NOT(ISNUMBER(A230)),"월을 2026-09-01 처럼",IF(ISNA(MATCH(B230,메뉴판이름,0)),"메뉴판에 없는 이름",IF(OR(NOT(ISNUMBER(C230)),C230&lt;0,C230&lt;&gt;INT(N(C230))),"수량을 확인하세요",IF(OR(NOT(ISNUMBER(D230)),D230&lt;0),"매출을 확인하세요",IF(COUNTIFS(메뉴_월,"&gt;="&amp;DATE(YEAR(A230),MONTH(A230),1),메뉴_월,"&lt;="&amp;DATE(YEAR(A230),MONTH(A230)+1,0),메뉴_이름,B230)&gt;1,"같은 달·같은 메뉴가 또 있어요",""))))))</f>
        <v/>
      </c>
    </row>
    <row r="231">
      <c r="A231" s="49" t="n">
        <v>46023</v>
      </c>
      <c r="B231" s="17" t="inlineStr">
        <is>
          <t>치즈라면</t>
        </is>
      </c>
      <c r="C231" s="14" t="n">
        <v>201</v>
      </c>
      <c r="D231" s="14" t="n">
        <v>1005000</v>
      </c>
      <c r="E231" s="18">
        <f>IF(COUNTA(A231:D231)=0,"",IF(NOT(ISNUMBER(A231)),"월을 2026-09-01 처럼",IF(ISNA(MATCH(B231,메뉴판이름,0)),"메뉴판에 없는 이름",IF(OR(NOT(ISNUMBER(C231)),C231&lt;0,C231&lt;&gt;INT(N(C231))),"수량을 확인하세요",IF(OR(NOT(ISNUMBER(D231)),D231&lt;0),"매출을 확인하세요",IF(COUNTIFS(메뉴_월,"&gt;="&amp;DATE(YEAR(A231),MONTH(A231),1),메뉴_월,"&lt;="&amp;DATE(YEAR(A231),MONTH(A231)+1,0),메뉴_이름,B231)&gt;1,"같은 달·같은 메뉴가 또 있어요",""))))))</f>
        <v/>
      </c>
    </row>
    <row r="232">
      <c r="A232" s="49" t="n">
        <v>46023</v>
      </c>
      <c r="B232" s="17" t="inlineStr">
        <is>
          <t>쫄면</t>
        </is>
      </c>
      <c r="C232" s="14" t="n">
        <v>256</v>
      </c>
      <c r="D232" s="14" t="n">
        <v>1536000</v>
      </c>
      <c r="E232" s="18">
        <f>IF(COUNTA(A232:D232)=0,"",IF(NOT(ISNUMBER(A232)),"월을 2026-09-01 처럼",IF(ISNA(MATCH(B232,메뉴판이름,0)),"메뉴판에 없는 이름",IF(OR(NOT(ISNUMBER(C232)),C232&lt;0,C232&lt;&gt;INT(N(C232))),"수량을 확인하세요",IF(OR(NOT(ISNUMBER(D232)),D232&lt;0),"매출을 확인하세요",IF(COUNTIFS(메뉴_월,"&gt;="&amp;DATE(YEAR(A232),MONTH(A232),1),메뉴_월,"&lt;="&amp;DATE(YEAR(A232),MONTH(A232)+1,0),메뉴_이름,B232)&gt;1,"같은 달·같은 메뉴가 또 있어요",""))))))</f>
        <v/>
      </c>
    </row>
    <row r="233">
      <c r="A233" s="49" t="n">
        <v>46023</v>
      </c>
      <c r="B233" s="17" t="inlineStr">
        <is>
          <t>우동</t>
        </is>
      </c>
      <c r="C233" s="14" t="n">
        <v>167</v>
      </c>
      <c r="D233" s="14" t="n">
        <v>918500</v>
      </c>
      <c r="E233" s="18">
        <f>IF(COUNTA(A233:D233)=0,"",IF(NOT(ISNUMBER(A233)),"월을 2026-09-01 처럼",IF(ISNA(MATCH(B233,메뉴판이름,0)),"메뉴판에 없는 이름",IF(OR(NOT(ISNUMBER(C233)),C233&lt;0,C233&lt;&gt;INT(N(C233))),"수량을 확인하세요",IF(OR(NOT(ISNUMBER(D233)),D233&lt;0),"매출을 확인하세요",IF(COUNTIFS(메뉴_월,"&gt;="&amp;DATE(YEAR(A233),MONTH(A233),1),메뉴_월,"&lt;="&amp;DATE(YEAR(A233),MONTH(A233)+1,0),메뉴_이름,B233)&gt;1,"같은 달·같은 메뉴가 또 있어요",""))))))</f>
        <v/>
      </c>
    </row>
    <row r="234">
      <c r="A234" s="49" t="n">
        <v>46023</v>
      </c>
      <c r="B234" s="17" t="inlineStr">
        <is>
          <t>오므라이스</t>
        </is>
      </c>
      <c r="C234" s="14" t="n">
        <v>203</v>
      </c>
      <c r="D234" s="14" t="n">
        <v>1522500</v>
      </c>
      <c r="E234" s="18">
        <f>IF(COUNTA(A234:D234)=0,"",IF(NOT(ISNUMBER(A234)),"월을 2026-09-01 처럼",IF(ISNA(MATCH(B234,메뉴판이름,0)),"메뉴판에 없는 이름",IF(OR(NOT(ISNUMBER(C234)),C234&lt;0,C234&lt;&gt;INT(N(C234))),"수량을 확인하세요",IF(OR(NOT(ISNUMBER(D234)),D234&lt;0),"매출을 확인하세요",IF(COUNTIFS(메뉴_월,"&gt;="&amp;DATE(YEAR(A234),MONTH(A234),1),메뉴_월,"&lt;="&amp;DATE(YEAR(A234),MONTH(A234)+1,0),메뉴_이름,B234)&gt;1,"같은 달·같은 메뉴가 또 있어요",""))))))</f>
        <v/>
      </c>
    </row>
    <row r="235">
      <c r="A235" s="49" t="n">
        <v>46023</v>
      </c>
      <c r="B235" s="17" t="inlineStr">
        <is>
          <t>돈가스</t>
        </is>
      </c>
      <c r="C235" s="14" t="n">
        <v>234</v>
      </c>
      <c r="D235" s="14" t="n">
        <v>1989000</v>
      </c>
      <c r="E235" s="18">
        <f>IF(COUNTA(A235:D235)=0,"",IF(NOT(ISNUMBER(A235)),"월을 2026-09-01 처럼",IF(ISNA(MATCH(B235,메뉴판이름,0)),"메뉴판에 없는 이름",IF(OR(NOT(ISNUMBER(C235)),C235&lt;0,C235&lt;&gt;INT(N(C235))),"수량을 확인하세요",IF(OR(NOT(ISNUMBER(D235)),D235&lt;0),"매출을 확인하세요",IF(COUNTIFS(메뉴_월,"&gt;="&amp;DATE(YEAR(A235),MONTH(A235),1),메뉴_월,"&lt;="&amp;DATE(YEAR(A235),MONTH(A235)+1,0),메뉴_이름,B235)&gt;1,"같은 달·같은 메뉴가 또 있어요",""))))))</f>
        <v/>
      </c>
    </row>
    <row r="236">
      <c r="A236" s="49" t="n">
        <v>46023</v>
      </c>
      <c r="B236" s="17" t="inlineStr">
        <is>
          <t>제육덮밥</t>
        </is>
      </c>
      <c r="C236" s="14" t="n">
        <v>205</v>
      </c>
      <c r="D236" s="14" t="n">
        <v>1640000</v>
      </c>
      <c r="E236" s="18">
        <f>IF(COUNTA(A236:D236)=0,"",IF(NOT(ISNUMBER(A236)),"월을 2026-09-01 처럼",IF(ISNA(MATCH(B236,메뉴판이름,0)),"메뉴판에 없는 이름",IF(OR(NOT(ISNUMBER(C236)),C236&lt;0,C236&lt;&gt;INT(N(C236))),"수량을 확인하세요",IF(OR(NOT(ISNUMBER(D236)),D236&lt;0),"매출을 확인하세요",IF(COUNTIFS(메뉴_월,"&gt;="&amp;DATE(YEAR(A236),MONTH(A236),1),메뉴_월,"&lt;="&amp;DATE(YEAR(A236),MONTH(A236)+1,0),메뉴_이름,B236)&gt;1,"같은 달·같은 메뉴가 또 있어요",""))))))</f>
        <v/>
      </c>
    </row>
    <row r="237">
      <c r="A237" s="49" t="n">
        <v>46023</v>
      </c>
      <c r="B237" s="17" t="inlineStr">
        <is>
          <t>만두(6개)</t>
        </is>
      </c>
      <c r="C237" s="14" t="n">
        <v>218</v>
      </c>
      <c r="D237" s="14" t="n">
        <v>981000</v>
      </c>
      <c r="E237" s="18">
        <f>IF(COUNTA(A237:D237)=0,"",IF(NOT(ISNUMBER(A237)),"월을 2026-09-01 처럼",IF(ISNA(MATCH(B237,메뉴판이름,0)),"메뉴판에 없는 이름",IF(OR(NOT(ISNUMBER(C237)),C237&lt;0,C237&lt;&gt;INT(N(C237))),"수량을 확인하세요",IF(OR(NOT(ISNUMBER(D237)),D237&lt;0),"매출을 확인하세요",IF(COUNTIFS(메뉴_월,"&gt;="&amp;DATE(YEAR(A237),MONTH(A237),1),메뉴_월,"&lt;="&amp;DATE(YEAR(A237),MONTH(A237)+1,0),메뉴_이름,B237)&gt;1,"같은 달·같은 메뉴가 또 있어요",""))))))</f>
        <v/>
      </c>
    </row>
    <row r="238">
      <c r="A238" s="49" t="n">
        <v>46023</v>
      </c>
      <c r="B238" s="17" t="inlineStr">
        <is>
          <t>콜라</t>
        </is>
      </c>
      <c r="C238" s="14" t="n">
        <v>297</v>
      </c>
      <c r="D238" s="14" t="n">
        <v>594000</v>
      </c>
      <c r="E238" s="18">
        <f>IF(COUNTA(A238:D238)=0,"",IF(NOT(ISNUMBER(A238)),"월을 2026-09-01 처럼",IF(ISNA(MATCH(B238,메뉴판이름,0)),"메뉴판에 없는 이름",IF(OR(NOT(ISNUMBER(C238)),C238&lt;0,C238&lt;&gt;INT(N(C238))),"수량을 확인하세요",IF(OR(NOT(ISNUMBER(D238)),D238&lt;0),"매출을 확인하세요",IF(COUNTIFS(메뉴_월,"&gt;="&amp;DATE(YEAR(A238),MONTH(A238),1),메뉴_월,"&lt;="&amp;DATE(YEAR(A238),MONTH(A238)+1,0),메뉴_이름,B238)&gt;1,"같은 달·같은 메뉴가 또 있어요",""))))))</f>
        <v/>
      </c>
    </row>
    <row r="239">
      <c r="A239" s="49" t="n">
        <v>46023</v>
      </c>
      <c r="B239" s="17" t="inlineStr">
        <is>
          <t>사이다</t>
        </is>
      </c>
      <c r="C239" s="14" t="n">
        <v>158</v>
      </c>
      <c r="D239" s="14" t="n">
        <v>316000</v>
      </c>
      <c r="E239" s="18">
        <f>IF(COUNTA(A239:D239)=0,"",IF(NOT(ISNUMBER(A239)),"월을 2026-09-01 처럼",IF(ISNA(MATCH(B239,메뉴판이름,0)),"메뉴판에 없는 이름",IF(OR(NOT(ISNUMBER(C239)),C239&lt;0,C239&lt;&gt;INT(N(C239))),"수량을 확인하세요",IF(OR(NOT(ISNUMBER(D239)),D239&lt;0),"매출을 확인하세요",IF(COUNTIFS(메뉴_월,"&gt;="&amp;DATE(YEAR(A239),MONTH(A239),1),메뉴_월,"&lt;="&amp;DATE(YEAR(A239),MONTH(A239)+1,0),메뉴_이름,B239)&gt;1,"같은 달·같은 메뉴가 또 있어요",""))))))</f>
        <v/>
      </c>
    </row>
    <row r="240">
      <c r="A240" s="49" t="n">
        <v>46054</v>
      </c>
      <c r="B240" s="17" t="inlineStr">
        <is>
          <t>떡볶이</t>
        </is>
      </c>
      <c r="C240" s="14" t="n">
        <v>676</v>
      </c>
      <c r="D240" s="14" t="n">
        <v>3042000</v>
      </c>
      <c r="E240" s="18">
        <f>IF(COUNTA(A240:D240)=0,"",IF(NOT(ISNUMBER(A240)),"월을 2026-09-01 처럼",IF(ISNA(MATCH(B240,메뉴판이름,0)),"메뉴판에 없는 이름",IF(OR(NOT(ISNUMBER(C240)),C240&lt;0,C240&lt;&gt;INT(N(C240))),"수량을 확인하세요",IF(OR(NOT(ISNUMBER(D240)),D240&lt;0),"매출을 확인하세요",IF(COUNTIFS(메뉴_월,"&gt;="&amp;DATE(YEAR(A240),MONTH(A240),1),메뉴_월,"&lt;="&amp;DATE(YEAR(A240),MONTH(A240)+1,0),메뉴_이름,B240)&gt;1,"같은 달·같은 메뉴가 또 있어요",""))))))</f>
        <v/>
      </c>
    </row>
    <row r="241">
      <c r="A241" s="49" t="n">
        <v>46054</v>
      </c>
      <c r="B241" s="17" t="inlineStr">
        <is>
          <t>순대</t>
        </is>
      </c>
      <c r="C241" s="14" t="n">
        <v>347</v>
      </c>
      <c r="D241" s="14" t="n">
        <v>1561500</v>
      </c>
      <c r="E241" s="18">
        <f>IF(COUNTA(A241:D241)=0,"",IF(NOT(ISNUMBER(A241)),"월을 2026-09-01 처럼",IF(ISNA(MATCH(B241,메뉴판이름,0)),"메뉴판에 없는 이름",IF(OR(NOT(ISNUMBER(C241)),C241&lt;0,C241&lt;&gt;INT(N(C241))),"수량을 확인하세요",IF(OR(NOT(ISNUMBER(D241)),D241&lt;0),"매출을 확인하세요",IF(COUNTIFS(메뉴_월,"&gt;="&amp;DATE(YEAR(A241),MONTH(A241),1),메뉴_월,"&lt;="&amp;DATE(YEAR(A241),MONTH(A241)+1,0),메뉴_이름,B241)&gt;1,"같은 달·같은 메뉴가 또 있어요",""))))))</f>
        <v/>
      </c>
    </row>
    <row r="242">
      <c r="A242" s="49" t="n">
        <v>46054</v>
      </c>
      <c r="B242" s="17" t="inlineStr">
        <is>
          <t>모둠튀김(5개)</t>
        </is>
      </c>
      <c r="C242" s="14" t="n">
        <v>415</v>
      </c>
      <c r="D242" s="14" t="n">
        <v>1660000</v>
      </c>
      <c r="E242" s="18">
        <f>IF(COUNTA(A242:D242)=0,"",IF(NOT(ISNUMBER(A242)),"월을 2026-09-01 처럼",IF(ISNA(MATCH(B242,메뉴판이름,0)),"메뉴판에 없는 이름",IF(OR(NOT(ISNUMBER(C242)),C242&lt;0,C242&lt;&gt;INT(N(C242))),"수량을 확인하세요",IF(OR(NOT(ISNUMBER(D242)),D242&lt;0),"매출을 확인하세요",IF(COUNTIFS(메뉴_월,"&gt;="&amp;DATE(YEAR(A242),MONTH(A242),1),메뉴_월,"&lt;="&amp;DATE(YEAR(A242),MONTH(A242)+1,0),메뉴_이름,B242)&gt;1,"같은 달·같은 메뉴가 또 있어요",""))))))</f>
        <v/>
      </c>
    </row>
    <row r="243">
      <c r="A243" s="49" t="n">
        <v>46054</v>
      </c>
      <c r="B243" s="17" t="inlineStr">
        <is>
          <t>어묵(3개)</t>
        </is>
      </c>
      <c r="C243" s="14" t="n">
        <v>221</v>
      </c>
      <c r="D243" s="14" t="n">
        <v>663000</v>
      </c>
      <c r="E243" s="18">
        <f>IF(COUNTA(A243:D243)=0,"",IF(NOT(ISNUMBER(A243)),"월을 2026-09-01 처럼",IF(ISNA(MATCH(B243,메뉴판이름,0)),"메뉴판에 없는 이름",IF(OR(NOT(ISNUMBER(C243)),C243&lt;0,C243&lt;&gt;INT(N(C243))),"수량을 확인하세요",IF(OR(NOT(ISNUMBER(D243)),D243&lt;0),"매출을 확인하세요",IF(COUNTIFS(메뉴_월,"&gt;="&amp;DATE(YEAR(A243),MONTH(A243),1),메뉴_월,"&lt;="&amp;DATE(YEAR(A243),MONTH(A243)+1,0),메뉴_이름,B243)&gt;1,"같은 달·같은 메뉴가 또 있어요",""))))))</f>
        <v/>
      </c>
    </row>
    <row r="244">
      <c r="A244" s="49" t="n">
        <v>46054</v>
      </c>
      <c r="B244" s="17" t="inlineStr">
        <is>
          <t>떡튀순 세트</t>
        </is>
      </c>
      <c r="C244" s="14" t="n">
        <v>190</v>
      </c>
      <c r="D244" s="14" t="n">
        <v>2280000</v>
      </c>
      <c r="E244" s="18">
        <f>IF(COUNTA(A244:D244)=0,"",IF(NOT(ISNUMBER(A244)),"월을 2026-09-01 처럼",IF(ISNA(MATCH(B244,메뉴판이름,0)),"메뉴판에 없는 이름",IF(OR(NOT(ISNUMBER(C244)),C244&lt;0,C244&lt;&gt;INT(N(C244))),"수량을 확인하세요",IF(OR(NOT(ISNUMBER(D244)),D244&lt;0),"매출을 확인하세요",IF(COUNTIFS(메뉴_월,"&gt;="&amp;DATE(YEAR(A244),MONTH(A244),1),메뉴_월,"&lt;="&amp;DATE(YEAR(A244),MONTH(A244)+1,0),메뉴_이름,B244)&gt;1,"같은 달·같은 메뉴가 또 있어요",""))))))</f>
        <v/>
      </c>
    </row>
    <row r="245">
      <c r="A245" s="49" t="n">
        <v>46054</v>
      </c>
      <c r="B245" s="17" t="inlineStr">
        <is>
          <t>김밥</t>
        </is>
      </c>
      <c r="C245" s="14" t="n">
        <v>497</v>
      </c>
      <c r="D245" s="14" t="n">
        <v>1739500</v>
      </c>
      <c r="E245" s="18">
        <f>IF(COUNTA(A245:D245)=0,"",IF(NOT(ISNUMBER(A245)),"월을 2026-09-01 처럼",IF(ISNA(MATCH(B245,메뉴판이름,0)),"메뉴판에 없는 이름",IF(OR(NOT(ISNUMBER(C245)),C245&lt;0,C245&lt;&gt;INT(N(C245))),"수량을 확인하세요",IF(OR(NOT(ISNUMBER(D245)),D245&lt;0),"매출을 확인하세요",IF(COUNTIFS(메뉴_월,"&gt;="&amp;DATE(YEAR(A245),MONTH(A245),1),메뉴_월,"&lt;="&amp;DATE(YEAR(A245),MONTH(A245)+1,0),메뉴_이름,B245)&gt;1,"같은 달·같은 메뉴가 또 있어요",""))))))</f>
        <v/>
      </c>
    </row>
    <row r="246">
      <c r="A246" s="49" t="n">
        <v>46054</v>
      </c>
      <c r="B246" s="17" t="inlineStr">
        <is>
          <t>참치김밥</t>
        </is>
      </c>
      <c r="C246" s="14" t="n">
        <v>272</v>
      </c>
      <c r="D246" s="14" t="n">
        <v>1224000</v>
      </c>
      <c r="E246" s="18">
        <f>IF(COUNTA(A246:D246)=0,"",IF(NOT(ISNUMBER(A246)),"월을 2026-09-01 처럼",IF(ISNA(MATCH(B246,메뉴판이름,0)),"메뉴판에 없는 이름",IF(OR(NOT(ISNUMBER(C246)),C246&lt;0,C246&lt;&gt;INT(N(C246))),"수량을 확인하세요",IF(OR(NOT(ISNUMBER(D246)),D246&lt;0),"매출을 확인하세요",IF(COUNTIFS(메뉴_월,"&gt;="&amp;DATE(YEAR(A246),MONTH(A246),1),메뉴_월,"&lt;="&amp;DATE(YEAR(A246),MONTH(A246)+1,0),메뉴_이름,B246)&gt;1,"같은 달·같은 메뉴가 또 있어요",""))))))</f>
        <v/>
      </c>
    </row>
    <row r="247">
      <c r="A247" s="49" t="n">
        <v>46054</v>
      </c>
      <c r="B247" s="17" t="inlineStr">
        <is>
          <t>치즈김밥</t>
        </is>
      </c>
      <c r="C247" s="14" t="n">
        <v>198</v>
      </c>
      <c r="D247" s="14" t="n">
        <v>891000</v>
      </c>
      <c r="E247" s="18">
        <f>IF(COUNTA(A247:D247)=0,"",IF(NOT(ISNUMBER(A247)),"월을 2026-09-01 처럼",IF(ISNA(MATCH(B247,메뉴판이름,0)),"메뉴판에 없는 이름",IF(OR(NOT(ISNUMBER(C247)),C247&lt;0,C247&lt;&gt;INT(N(C247))),"수량을 확인하세요",IF(OR(NOT(ISNUMBER(D247)),D247&lt;0),"매출을 확인하세요",IF(COUNTIFS(메뉴_월,"&gt;="&amp;DATE(YEAR(A247),MONTH(A247),1),메뉴_월,"&lt;="&amp;DATE(YEAR(A247),MONTH(A247)+1,0),메뉴_이름,B247)&gt;1,"같은 달·같은 메뉴가 또 있어요",""))))))</f>
        <v/>
      </c>
    </row>
    <row r="248">
      <c r="A248" s="49" t="n">
        <v>46054</v>
      </c>
      <c r="B248" s="17" t="inlineStr">
        <is>
          <t>라면</t>
        </is>
      </c>
      <c r="C248" s="14" t="n">
        <v>309</v>
      </c>
      <c r="D248" s="14" t="n">
        <v>1236000</v>
      </c>
      <c r="E248" s="18">
        <f>IF(COUNTA(A248:D248)=0,"",IF(NOT(ISNUMBER(A248)),"월을 2026-09-01 처럼",IF(ISNA(MATCH(B248,메뉴판이름,0)),"메뉴판에 없는 이름",IF(OR(NOT(ISNUMBER(C248)),C248&lt;0,C248&lt;&gt;INT(N(C248))),"수량을 확인하세요",IF(OR(NOT(ISNUMBER(D248)),D248&lt;0),"매출을 확인하세요",IF(COUNTIFS(메뉴_월,"&gt;="&amp;DATE(YEAR(A248),MONTH(A248),1),메뉴_월,"&lt;="&amp;DATE(YEAR(A248),MONTH(A248)+1,0),메뉴_이름,B248)&gt;1,"같은 달·같은 메뉴가 또 있어요",""))))))</f>
        <v/>
      </c>
    </row>
    <row r="249">
      <c r="A249" s="49" t="n">
        <v>46054</v>
      </c>
      <c r="B249" s="17" t="inlineStr">
        <is>
          <t>치즈라면</t>
        </is>
      </c>
      <c r="C249" s="14" t="n">
        <v>149</v>
      </c>
      <c r="D249" s="14" t="n">
        <v>745000</v>
      </c>
      <c r="E249" s="18">
        <f>IF(COUNTA(A249:D249)=0,"",IF(NOT(ISNUMBER(A249)),"월을 2026-09-01 처럼",IF(ISNA(MATCH(B249,메뉴판이름,0)),"메뉴판에 없는 이름",IF(OR(NOT(ISNUMBER(C249)),C249&lt;0,C249&lt;&gt;INT(N(C249))),"수량을 확인하세요",IF(OR(NOT(ISNUMBER(D249)),D249&lt;0),"매출을 확인하세요",IF(COUNTIFS(메뉴_월,"&gt;="&amp;DATE(YEAR(A249),MONTH(A249),1),메뉴_월,"&lt;="&amp;DATE(YEAR(A249),MONTH(A249)+1,0),메뉴_이름,B249)&gt;1,"같은 달·같은 메뉴가 또 있어요",""))))))</f>
        <v/>
      </c>
    </row>
    <row r="250">
      <c r="A250" s="49" t="n">
        <v>46054</v>
      </c>
      <c r="B250" s="17" t="inlineStr">
        <is>
          <t>쫄면</t>
        </is>
      </c>
      <c r="C250" s="14" t="n">
        <v>201</v>
      </c>
      <c r="D250" s="14" t="n">
        <v>1206000</v>
      </c>
      <c r="E250" s="18">
        <f>IF(COUNTA(A250:D250)=0,"",IF(NOT(ISNUMBER(A250)),"월을 2026-09-01 처럼",IF(ISNA(MATCH(B250,메뉴판이름,0)),"메뉴판에 없는 이름",IF(OR(NOT(ISNUMBER(C250)),C250&lt;0,C250&lt;&gt;INT(N(C250))),"수량을 확인하세요",IF(OR(NOT(ISNUMBER(D250)),D250&lt;0),"매출을 확인하세요",IF(COUNTIFS(메뉴_월,"&gt;="&amp;DATE(YEAR(A250),MONTH(A250),1),메뉴_월,"&lt;="&amp;DATE(YEAR(A250),MONTH(A250)+1,0),메뉴_이름,B250)&gt;1,"같은 달·같은 메뉴가 또 있어요",""))))))</f>
        <v/>
      </c>
    </row>
    <row r="251">
      <c r="A251" s="49" t="n">
        <v>46054</v>
      </c>
      <c r="B251" s="17" t="inlineStr">
        <is>
          <t>우동</t>
        </is>
      </c>
      <c r="C251" s="14" t="n">
        <v>133</v>
      </c>
      <c r="D251" s="14" t="n">
        <v>731500</v>
      </c>
      <c r="E251" s="18">
        <f>IF(COUNTA(A251:D251)=0,"",IF(NOT(ISNUMBER(A251)),"월을 2026-09-01 처럼",IF(ISNA(MATCH(B251,메뉴판이름,0)),"메뉴판에 없는 이름",IF(OR(NOT(ISNUMBER(C251)),C251&lt;0,C251&lt;&gt;INT(N(C251))),"수량을 확인하세요",IF(OR(NOT(ISNUMBER(D251)),D251&lt;0),"매출을 확인하세요",IF(COUNTIFS(메뉴_월,"&gt;="&amp;DATE(YEAR(A251),MONTH(A251),1),메뉴_월,"&lt;="&amp;DATE(YEAR(A251),MONTH(A251)+1,0),메뉴_이름,B251)&gt;1,"같은 달·같은 메뉴가 또 있어요",""))))))</f>
        <v/>
      </c>
    </row>
    <row r="252">
      <c r="A252" s="49" t="n">
        <v>46054</v>
      </c>
      <c r="B252" s="17" t="inlineStr">
        <is>
          <t>오므라이스</t>
        </is>
      </c>
      <c r="C252" s="14" t="n">
        <v>147</v>
      </c>
      <c r="D252" s="14" t="n">
        <v>1102500</v>
      </c>
      <c r="E252" s="18">
        <f>IF(COUNTA(A252:D252)=0,"",IF(NOT(ISNUMBER(A252)),"월을 2026-09-01 처럼",IF(ISNA(MATCH(B252,메뉴판이름,0)),"메뉴판에 없는 이름",IF(OR(NOT(ISNUMBER(C252)),C252&lt;0,C252&lt;&gt;INT(N(C252))),"수량을 확인하세요",IF(OR(NOT(ISNUMBER(D252)),D252&lt;0),"매출을 확인하세요",IF(COUNTIFS(메뉴_월,"&gt;="&amp;DATE(YEAR(A252),MONTH(A252),1),메뉴_월,"&lt;="&amp;DATE(YEAR(A252),MONTH(A252)+1,0),메뉴_이름,B252)&gt;1,"같은 달·같은 메뉴가 또 있어요",""))))))</f>
        <v/>
      </c>
    </row>
    <row r="253">
      <c r="A253" s="49" t="n">
        <v>46054</v>
      </c>
      <c r="B253" s="17" t="inlineStr">
        <is>
          <t>돈가스</t>
        </is>
      </c>
      <c r="C253" s="14" t="n">
        <v>164</v>
      </c>
      <c r="D253" s="14" t="n">
        <v>1394000</v>
      </c>
      <c r="E253" s="18">
        <f>IF(COUNTA(A253:D253)=0,"",IF(NOT(ISNUMBER(A253)),"월을 2026-09-01 처럼",IF(ISNA(MATCH(B253,메뉴판이름,0)),"메뉴판에 없는 이름",IF(OR(NOT(ISNUMBER(C253)),C253&lt;0,C253&lt;&gt;INT(N(C253))),"수량을 확인하세요",IF(OR(NOT(ISNUMBER(D253)),D253&lt;0),"매출을 확인하세요",IF(COUNTIFS(메뉴_월,"&gt;="&amp;DATE(YEAR(A253),MONTH(A253),1),메뉴_월,"&lt;="&amp;DATE(YEAR(A253),MONTH(A253)+1,0),메뉴_이름,B253)&gt;1,"같은 달·같은 메뉴가 또 있어요",""))))))</f>
        <v/>
      </c>
    </row>
    <row r="254">
      <c r="A254" s="49" t="n">
        <v>46054</v>
      </c>
      <c r="B254" s="17" t="inlineStr">
        <is>
          <t>제육덮밥</t>
        </is>
      </c>
      <c r="C254" s="14" t="n">
        <v>151</v>
      </c>
      <c r="D254" s="14" t="n">
        <v>1208000</v>
      </c>
      <c r="E254" s="18">
        <f>IF(COUNTA(A254:D254)=0,"",IF(NOT(ISNUMBER(A254)),"월을 2026-09-01 처럼",IF(ISNA(MATCH(B254,메뉴판이름,0)),"메뉴판에 없는 이름",IF(OR(NOT(ISNUMBER(C254)),C254&lt;0,C254&lt;&gt;INT(N(C254))),"수량을 확인하세요",IF(OR(NOT(ISNUMBER(D254)),D254&lt;0),"매출을 확인하세요",IF(COUNTIFS(메뉴_월,"&gt;="&amp;DATE(YEAR(A254),MONTH(A254),1),메뉴_월,"&lt;="&amp;DATE(YEAR(A254),MONTH(A254)+1,0),메뉴_이름,B254)&gt;1,"같은 달·같은 메뉴가 또 있어요",""))))))</f>
        <v/>
      </c>
    </row>
    <row r="255">
      <c r="A255" s="49" t="n">
        <v>46054</v>
      </c>
      <c r="B255" s="17" t="inlineStr">
        <is>
          <t>만두(6개)</t>
        </is>
      </c>
      <c r="C255" s="14" t="n">
        <v>183</v>
      </c>
      <c r="D255" s="14" t="n">
        <v>823500</v>
      </c>
      <c r="E255" s="18">
        <f>IF(COUNTA(A255:D255)=0,"",IF(NOT(ISNUMBER(A255)),"월을 2026-09-01 처럼",IF(ISNA(MATCH(B255,메뉴판이름,0)),"메뉴판에 없는 이름",IF(OR(NOT(ISNUMBER(C255)),C255&lt;0,C255&lt;&gt;INT(N(C255))),"수량을 확인하세요",IF(OR(NOT(ISNUMBER(D255)),D255&lt;0),"매출을 확인하세요",IF(COUNTIFS(메뉴_월,"&gt;="&amp;DATE(YEAR(A255),MONTH(A255),1),메뉴_월,"&lt;="&amp;DATE(YEAR(A255),MONTH(A255)+1,0),메뉴_이름,B255)&gt;1,"같은 달·같은 메뉴가 또 있어요",""))))))</f>
        <v/>
      </c>
    </row>
    <row r="256">
      <c r="A256" s="49" t="n">
        <v>46054</v>
      </c>
      <c r="B256" s="17" t="inlineStr">
        <is>
          <t>콜라</t>
        </is>
      </c>
      <c r="C256" s="14" t="n">
        <v>218</v>
      </c>
      <c r="D256" s="14" t="n">
        <v>436000</v>
      </c>
      <c r="E256" s="18">
        <f>IF(COUNTA(A256:D256)=0,"",IF(NOT(ISNUMBER(A256)),"월을 2026-09-01 처럼",IF(ISNA(MATCH(B256,메뉴판이름,0)),"메뉴판에 없는 이름",IF(OR(NOT(ISNUMBER(C256)),C256&lt;0,C256&lt;&gt;INT(N(C256))),"수량을 확인하세요",IF(OR(NOT(ISNUMBER(D256)),D256&lt;0),"매출을 확인하세요",IF(COUNTIFS(메뉴_월,"&gt;="&amp;DATE(YEAR(A256),MONTH(A256),1),메뉴_월,"&lt;="&amp;DATE(YEAR(A256),MONTH(A256)+1,0),메뉴_이름,B256)&gt;1,"같은 달·같은 메뉴가 또 있어요",""))))))</f>
        <v/>
      </c>
    </row>
    <row r="257">
      <c r="A257" s="49" t="n">
        <v>46054</v>
      </c>
      <c r="B257" s="17" t="inlineStr">
        <is>
          <t>사이다</t>
        </is>
      </c>
      <c r="C257" s="14" t="n">
        <v>130</v>
      </c>
      <c r="D257" s="14" t="n">
        <v>260000</v>
      </c>
      <c r="E257" s="18">
        <f>IF(COUNTA(A257:D257)=0,"",IF(NOT(ISNUMBER(A257)),"월을 2026-09-01 처럼",IF(ISNA(MATCH(B257,메뉴판이름,0)),"메뉴판에 없는 이름",IF(OR(NOT(ISNUMBER(C257)),C257&lt;0,C257&lt;&gt;INT(N(C257))),"수량을 확인하세요",IF(OR(NOT(ISNUMBER(D257)),D257&lt;0),"매출을 확인하세요",IF(COUNTIFS(메뉴_월,"&gt;="&amp;DATE(YEAR(A257),MONTH(A257),1),메뉴_월,"&lt;="&amp;DATE(YEAR(A257),MONTH(A257)+1,0),메뉴_이름,B257)&gt;1,"같은 달·같은 메뉴가 또 있어요",""))))))</f>
        <v/>
      </c>
    </row>
    <row r="258">
      <c r="A258" s="49" t="n">
        <v>46082</v>
      </c>
      <c r="B258" s="17" t="inlineStr">
        <is>
          <t>떡볶이</t>
        </is>
      </c>
      <c r="C258" s="14" t="n">
        <v>737</v>
      </c>
      <c r="D258" s="14" t="n">
        <v>3316500</v>
      </c>
      <c r="E258" s="18">
        <f>IF(COUNTA(A258:D258)=0,"",IF(NOT(ISNUMBER(A258)),"월을 2026-09-01 처럼",IF(ISNA(MATCH(B258,메뉴판이름,0)),"메뉴판에 없는 이름",IF(OR(NOT(ISNUMBER(C258)),C258&lt;0,C258&lt;&gt;INT(N(C258))),"수량을 확인하세요",IF(OR(NOT(ISNUMBER(D258)),D258&lt;0),"매출을 확인하세요",IF(COUNTIFS(메뉴_월,"&gt;="&amp;DATE(YEAR(A258),MONTH(A258),1),메뉴_월,"&lt;="&amp;DATE(YEAR(A258),MONTH(A258)+1,0),메뉴_이름,B258)&gt;1,"같은 달·같은 메뉴가 또 있어요",""))))))</f>
        <v/>
      </c>
    </row>
    <row r="259">
      <c r="A259" s="49" t="n">
        <v>46082</v>
      </c>
      <c r="B259" s="17" t="inlineStr">
        <is>
          <t>순대</t>
        </is>
      </c>
      <c r="C259" s="14" t="n">
        <v>395</v>
      </c>
      <c r="D259" s="14" t="n">
        <v>1777500</v>
      </c>
      <c r="E259" s="18">
        <f>IF(COUNTA(A259:D259)=0,"",IF(NOT(ISNUMBER(A259)),"월을 2026-09-01 처럼",IF(ISNA(MATCH(B259,메뉴판이름,0)),"메뉴판에 없는 이름",IF(OR(NOT(ISNUMBER(C259)),C259&lt;0,C259&lt;&gt;INT(N(C259))),"수량을 확인하세요",IF(OR(NOT(ISNUMBER(D259)),D259&lt;0),"매출을 확인하세요",IF(COUNTIFS(메뉴_월,"&gt;="&amp;DATE(YEAR(A259),MONTH(A259),1),메뉴_월,"&lt;="&amp;DATE(YEAR(A259),MONTH(A259)+1,0),메뉴_이름,B259)&gt;1,"같은 달·같은 메뉴가 또 있어요",""))))))</f>
        <v/>
      </c>
    </row>
    <row r="260">
      <c r="A260" s="49" t="n">
        <v>46082</v>
      </c>
      <c r="B260" s="17" t="inlineStr">
        <is>
          <t>모둠튀김(5개)</t>
        </is>
      </c>
      <c r="C260" s="14" t="n">
        <v>486</v>
      </c>
      <c r="D260" s="14" t="n">
        <v>1944000</v>
      </c>
      <c r="E260" s="18">
        <f>IF(COUNTA(A260:D260)=0,"",IF(NOT(ISNUMBER(A260)),"월을 2026-09-01 처럼",IF(ISNA(MATCH(B260,메뉴판이름,0)),"메뉴판에 없는 이름",IF(OR(NOT(ISNUMBER(C260)),C260&lt;0,C260&lt;&gt;INT(N(C260))),"수량을 확인하세요",IF(OR(NOT(ISNUMBER(D260)),D260&lt;0),"매출을 확인하세요",IF(COUNTIFS(메뉴_월,"&gt;="&amp;DATE(YEAR(A260),MONTH(A260),1),메뉴_월,"&lt;="&amp;DATE(YEAR(A260),MONTH(A260)+1,0),메뉴_이름,B260)&gt;1,"같은 달·같은 메뉴가 또 있어요",""))))))</f>
        <v/>
      </c>
    </row>
    <row r="261">
      <c r="A261" s="49" t="n">
        <v>46082</v>
      </c>
      <c r="B261" s="17" t="inlineStr">
        <is>
          <t>어묵(3개)</t>
        </is>
      </c>
      <c r="C261" s="14" t="n">
        <v>245</v>
      </c>
      <c r="D261" s="14" t="n">
        <v>735000</v>
      </c>
      <c r="E261" s="18">
        <f>IF(COUNTA(A261:D261)=0,"",IF(NOT(ISNUMBER(A261)),"월을 2026-09-01 처럼",IF(ISNA(MATCH(B261,메뉴판이름,0)),"메뉴판에 없는 이름",IF(OR(NOT(ISNUMBER(C261)),C261&lt;0,C261&lt;&gt;INT(N(C261))),"수량을 확인하세요",IF(OR(NOT(ISNUMBER(D261)),D261&lt;0),"매출을 확인하세요",IF(COUNTIFS(메뉴_월,"&gt;="&amp;DATE(YEAR(A261),MONTH(A261),1),메뉴_월,"&lt;="&amp;DATE(YEAR(A261),MONTH(A261)+1,0),메뉴_이름,B261)&gt;1,"같은 달·같은 메뉴가 또 있어요",""))))))</f>
        <v/>
      </c>
    </row>
    <row r="262">
      <c r="A262" s="49" t="n">
        <v>46082</v>
      </c>
      <c r="B262" s="17" t="inlineStr">
        <is>
          <t>떡튀순 세트</t>
        </is>
      </c>
      <c r="C262" s="14" t="n">
        <v>220</v>
      </c>
      <c r="D262" s="14" t="n">
        <v>2640000</v>
      </c>
      <c r="E262" s="18">
        <f>IF(COUNTA(A262:D262)=0,"",IF(NOT(ISNUMBER(A262)),"월을 2026-09-01 처럼",IF(ISNA(MATCH(B262,메뉴판이름,0)),"메뉴판에 없는 이름",IF(OR(NOT(ISNUMBER(C262)),C262&lt;0,C262&lt;&gt;INT(N(C262))),"수량을 확인하세요",IF(OR(NOT(ISNUMBER(D262)),D262&lt;0),"매출을 확인하세요",IF(COUNTIFS(메뉴_월,"&gt;="&amp;DATE(YEAR(A262),MONTH(A262),1),메뉴_월,"&lt;="&amp;DATE(YEAR(A262),MONTH(A262)+1,0),메뉴_이름,B262)&gt;1,"같은 달·같은 메뉴가 또 있어요",""))))))</f>
        <v/>
      </c>
    </row>
    <row r="263">
      <c r="A263" s="49" t="n">
        <v>46082</v>
      </c>
      <c r="B263" s="17" t="inlineStr">
        <is>
          <t>김밥</t>
        </is>
      </c>
      <c r="C263" s="14" t="n">
        <v>544</v>
      </c>
      <c r="D263" s="14" t="n">
        <v>1904000</v>
      </c>
      <c r="E263" s="18">
        <f>IF(COUNTA(A263:D263)=0,"",IF(NOT(ISNUMBER(A263)),"월을 2026-09-01 처럼",IF(ISNA(MATCH(B263,메뉴판이름,0)),"메뉴판에 없는 이름",IF(OR(NOT(ISNUMBER(C263)),C263&lt;0,C263&lt;&gt;INT(N(C263))),"수량을 확인하세요",IF(OR(NOT(ISNUMBER(D263)),D263&lt;0),"매출을 확인하세요",IF(COUNTIFS(메뉴_월,"&gt;="&amp;DATE(YEAR(A263),MONTH(A263),1),메뉴_월,"&lt;="&amp;DATE(YEAR(A263),MONTH(A263)+1,0),메뉴_이름,B263)&gt;1,"같은 달·같은 메뉴가 또 있어요",""))))))</f>
        <v/>
      </c>
    </row>
    <row r="264">
      <c r="A264" s="49" t="n">
        <v>46082</v>
      </c>
      <c r="B264" s="17" t="inlineStr">
        <is>
          <t>참치김밥</t>
        </is>
      </c>
      <c r="C264" s="14" t="n">
        <v>300</v>
      </c>
      <c r="D264" s="14" t="n">
        <v>1350000</v>
      </c>
      <c r="E264" s="18">
        <f>IF(COUNTA(A264:D264)=0,"",IF(NOT(ISNUMBER(A264)),"월을 2026-09-01 처럼",IF(ISNA(MATCH(B264,메뉴판이름,0)),"메뉴판에 없는 이름",IF(OR(NOT(ISNUMBER(C264)),C264&lt;0,C264&lt;&gt;INT(N(C264))),"수량을 확인하세요",IF(OR(NOT(ISNUMBER(D264)),D264&lt;0),"매출을 확인하세요",IF(COUNTIFS(메뉴_월,"&gt;="&amp;DATE(YEAR(A264),MONTH(A264),1),메뉴_월,"&lt;="&amp;DATE(YEAR(A264),MONTH(A264)+1,0),메뉴_이름,B264)&gt;1,"같은 달·같은 메뉴가 또 있어요",""))))))</f>
        <v/>
      </c>
    </row>
    <row r="265">
      <c r="A265" s="49" t="n">
        <v>46082</v>
      </c>
      <c r="B265" s="17" t="inlineStr">
        <is>
          <t>치즈김밥</t>
        </is>
      </c>
      <c r="C265" s="14" t="n">
        <v>224</v>
      </c>
      <c r="D265" s="14" t="n">
        <v>1008000</v>
      </c>
      <c r="E265" s="18">
        <f>IF(COUNTA(A265:D265)=0,"",IF(NOT(ISNUMBER(A265)),"월을 2026-09-01 처럼",IF(ISNA(MATCH(B265,메뉴판이름,0)),"메뉴판에 없는 이름",IF(OR(NOT(ISNUMBER(C265)),C265&lt;0,C265&lt;&gt;INT(N(C265))),"수량을 확인하세요",IF(OR(NOT(ISNUMBER(D265)),D265&lt;0),"매출을 확인하세요",IF(COUNTIFS(메뉴_월,"&gt;="&amp;DATE(YEAR(A265),MONTH(A265),1),메뉴_월,"&lt;="&amp;DATE(YEAR(A265),MONTH(A265)+1,0),메뉴_이름,B265)&gt;1,"같은 달·같은 메뉴가 또 있어요",""))))))</f>
        <v/>
      </c>
    </row>
    <row r="266">
      <c r="A266" s="49" t="n">
        <v>46082</v>
      </c>
      <c r="B266" s="17" t="inlineStr">
        <is>
          <t>라면</t>
        </is>
      </c>
      <c r="C266" s="14" t="n">
        <v>344</v>
      </c>
      <c r="D266" s="14" t="n">
        <v>1376000</v>
      </c>
      <c r="E266" s="18">
        <f>IF(COUNTA(A266:D266)=0,"",IF(NOT(ISNUMBER(A266)),"월을 2026-09-01 처럼",IF(ISNA(MATCH(B266,메뉴판이름,0)),"메뉴판에 없는 이름",IF(OR(NOT(ISNUMBER(C266)),C266&lt;0,C266&lt;&gt;INT(N(C266))),"수량을 확인하세요",IF(OR(NOT(ISNUMBER(D266)),D266&lt;0),"매출을 확인하세요",IF(COUNTIFS(메뉴_월,"&gt;="&amp;DATE(YEAR(A266),MONTH(A266),1),메뉴_월,"&lt;="&amp;DATE(YEAR(A266),MONTH(A266)+1,0),메뉴_이름,B266)&gt;1,"같은 달·같은 메뉴가 또 있어요",""))))))</f>
        <v/>
      </c>
    </row>
    <row r="267">
      <c r="A267" s="49" t="n">
        <v>46082</v>
      </c>
      <c r="B267" s="17" t="inlineStr">
        <is>
          <t>치즈라면</t>
        </is>
      </c>
      <c r="C267" s="14" t="n">
        <v>176</v>
      </c>
      <c r="D267" s="14" t="n">
        <v>880000</v>
      </c>
      <c r="E267" s="18">
        <f>IF(COUNTA(A267:D267)=0,"",IF(NOT(ISNUMBER(A267)),"월을 2026-09-01 처럼",IF(ISNA(MATCH(B267,메뉴판이름,0)),"메뉴판에 없는 이름",IF(OR(NOT(ISNUMBER(C267)),C267&lt;0,C267&lt;&gt;INT(N(C267))),"수량을 확인하세요",IF(OR(NOT(ISNUMBER(D267)),D267&lt;0),"매출을 확인하세요",IF(COUNTIFS(메뉴_월,"&gt;="&amp;DATE(YEAR(A267),MONTH(A267),1),메뉴_월,"&lt;="&amp;DATE(YEAR(A267),MONTH(A267)+1,0),메뉴_이름,B267)&gt;1,"같은 달·같은 메뉴가 또 있어요",""))))))</f>
        <v/>
      </c>
    </row>
    <row r="268">
      <c r="A268" s="49" t="n">
        <v>46082</v>
      </c>
      <c r="B268" s="17" t="inlineStr">
        <is>
          <t>쫄면</t>
        </is>
      </c>
      <c r="C268" s="14" t="n">
        <v>230</v>
      </c>
      <c r="D268" s="14" t="n">
        <v>1380000</v>
      </c>
      <c r="E268" s="18">
        <f>IF(COUNTA(A268:D268)=0,"",IF(NOT(ISNUMBER(A268)),"월을 2026-09-01 처럼",IF(ISNA(MATCH(B268,메뉴판이름,0)),"메뉴판에 없는 이름",IF(OR(NOT(ISNUMBER(C268)),C268&lt;0,C268&lt;&gt;INT(N(C268))),"수량을 확인하세요",IF(OR(NOT(ISNUMBER(D268)),D268&lt;0),"매출을 확인하세요",IF(COUNTIFS(메뉴_월,"&gt;="&amp;DATE(YEAR(A268),MONTH(A268),1),메뉴_월,"&lt;="&amp;DATE(YEAR(A268),MONTH(A268)+1,0),메뉴_이름,B268)&gt;1,"같은 달·같은 메뉴가 또 있어요",""))))))</f>
        <v/>
      </c>
    </row>
    <row r="269">
      <c r="A269" s="49" t="n">
        <v>46082</v>
      </c>
      <c r="B269" s="17" t="inlineStr">
        <is>
          <t>우동</t>
        </is>
      </c>
      <c r="C269" s="14" t="n">
        <v>150</v>
      </c>
      <c r="D269" s="14" t="n">
        <v>825000</v>
      </c>
      <c r="E269" s="18">
        <f>IF(COUNTA(A269:D269)=0,"",IF(NOT(ISNUMBER(A269)),"월을 2026-09-01 처럼",IF(ISNA(MATCH(B269,메뉴판이름,0)),"메뉴판에 없는 이름",IF(OR(NOT(ISNUMBER(C269)),C269&lt;0,C269&lt;&gt;INT(N(C269))),"수량을 확인하세요",IF(OR(NOT(ISNUMBER(D269)),D269&lt;0),"매출을 확인하세요",IF(COUNTIFS(메뉴_월,"&gt;="&amp;DATE(YEAR(A269),MONTH(A269),1),메뉴_월,"&lt;="&amp;DATE(YEAR(A269),MONTH(A269)+1,0),메뉴_이름,B269)&gt;1,"같은 달·같은 메뉴가 또 있어요",""))))))</f>
        <v/>
      </c>
    </row>
    <row r="270">
      <c r="A270" s="49" t="n">
        <v>46082</v>
      </c>
      <c r="B270" s="17" t="inlineStr">
        <is>
          <t>오므라이스</t>
        </is>
      </c>
      <c r="C270" s="14" t="n">
        <v>184</v>
      </c>
      <c r="D270" s="14" t="n">
        <v>1380000</v>
      </c>
      <c r="E270" s="18">
        <f>IF(COUNTA(A270:D270)=0,"",IF(NOT(ISNUMBER(A270)),"월을 2026-09-01 처럼",IF(ISNA(MATCH(B270,메뉴판이름,0)),"메뉴판에 없는 이름",IF(OR(NOT(ISNUMBER(C270)),C270&lt;0,C270&lt;&gt;INT(N(C270))),"수량을 확인하세요",IF(OR(NOT(ISNUMBER(D270)),D270&lt;0),"매출을 확인하세요",IF(COUNTIFS(메뉴_월,"&gt;="&amp;DATE(YEAR(A270),MONTH(A270),1),메뉴_월,"&lt;="&amp;DATE(YEAR(A270),MONTH(A270)+1,0),메뉴_이름,B270)&gt;1,"같은 달·같은 메뉴가 또 있어요",""))))))</f>
        <v/>
      </c>
    </row>
    <row r="271">
      <c r="A271" s="49" t="n">
        <v>46082</v>
      </c>
      <c r="B271" s="17" t="inlineStr">
        <is>
          <t>돈가스</t>
        </is>
      </c>
      <c r="C271" s="14" t="n">
        <v>196</v>
      </c>
      <c r="D271" s="14" t="n">
        <v>1666000</v>
      </c>
      <c r="E271" s="18">
        <f>IF(COUNTA(A271:D271)=0,"",IF(NOT(ISNUMBER(A271)),"월을 2026-09-01 처럼",IF(ISNA(MATCH(B271,메뉴판이름,0)),"메뉴판에 없는 이름",IF(OR(NOT(ISNUMBER(C271)),C271&lt;0,C271&lt;&gt;INT(N(C271))),"수량을 확인하세요",IF(OR(NOT(ISNUMBER(D271)),D271&lt;0),"매출을 확인하세요",IF(COUNTIFS(메뉴_월,"&gt;="&amp;DATE(YEAR(A271),MONTH(A271),1),메뉴_월,"&lt;="&amp;DATE(YEAR(A271),MONTH(A271)+1,0),메뉴_이름,B271)&gt;1,"같은 달·같은 메뉴가 또 있어요",""))))))</f>
        <v/>
      </c>
    </row>
    <row r="272">
      <c r="A272" s="49" t="n">
        <v>46082</v>
      </c>
      <c r="B272" s="17" t="inlineStr">
        <is>
          <t>제육덮밥</t>
        </is>
      </c>
      <c r="C272" s="14" t="n">
        <v>176</v>
      </c>
      <c r="D272" s="14" t="n">
        <v>1408000</v>
      </c>
      <c r="E272" s="18">
        <f>IF(COUNTA(A272:D272)=0,"",IF(NOT(ISNUMBER(A272)),"월을 2026-09-01 처럼",IF(ISNA(MATCH(B272,메뉴판이름,0)),"메뉴판에 없는 이름",IF(OR(NOT(ISNUMBER(C272)),C272&lt;0,C272&lt;&gt;INT(N(C272))),"수량을 확인하세요",IF(OR(NOT(ISNUMBER(D272)),D272&lt;0),"매출을 확인하세요",IF(COUNTIFS(메뉴_월,"&gt;="&amp;DATE(YEAR(A272),MONTH(A272),1),메뉴_월,"&lt;="&amp;DATE(YEAR(A272),MONTH(A272)+1,0),메뉴_이름,B272)&gt;1,"같은 달·같은 메뉴가 또 있어요",""))))))</f>
        <v/>
      </c>
    </row>
    <row r="273">
      <c r="A273" s="49" t="n">
        <v>46082</v>
      </c>
      <c r="B273" s="17" t="inlineStr">
        <is>
          <t>만두(6개)</t>
        </is>
      </c>
      <c r="C273" s="14" t="n">
        <v>193</v>
      </c>
      <c r="D273" s="14" t="n">
        <v>868500</v>
      </c>
      <c r="E273" s="18">
        <f>IF(COUNTA(A273:D273)=0,"",IF(NOT(ISNUMBER(A273)),"월을 2026-09-01 처럼",IF(ISNA(MATCH(B273,메뉴판이름,0)),"메뉴판에 없는 이름",IF(OR(NOT(ISNUMBER(C273)),C273&lt;0,C273&lt;&gt;INT(N(C273))),"수량을 확인하세요",IF(OR(NOT(ISNUMBER(D273)),D273&lt;0),"매출을 확인하세요",IF(COUNTIFS(메뉴_월,"&gt;="&amp;DATE(YEAR(A273),MONTH(A273),1),메뉴_월,"&lt;="&amp;DATE(YEAR(A273),MONTH(A273)+1,0),메뉴_이름,B273)&gt;1,"같은 달·같은 메뉴가 또 있어요",""))))))</f>
        <v/>
      </c>
    </row>
    <row r="274">
      <c r="A274" s="49" t="n">
        <v>46082</v>
      </c>
      <c r="B274" s="17" t="inlineStr">
        <is>
          <t>콜라</t>
        </is>
      </c>
      <c r="C274" s="14" t="n">
        <v>251</v>
      </c>
      <c r="D274" s="14" t="n">
        <v>502000</v>
      </c>
      <c r="E274" s="18">
        <f>IF(COUNTA(A274:D274)=0,"",IF(NOT(ISNUMBER(A274)),"월을 2026-09-01 처럼",IF(ISNA(MATCH(B274,메뉴판이름,0)),"메뉴판에 없는 이름",IF(OR(NOT(ISNUMBER(C274)),C274&lt;0,C274&lt;&gt;INT(N(C274))),"수량을 확인하세요",IF(OR(NOT(ISNUMBER(D274)),D274&lt;0),"매출을 확인하세요",IF(COUNTIFS(메뉴_월,"&gt;="&amp;DATE(YEAR(A274),MONTH(A274),1),메뉴_월,"&lt;="&amp;DATE(YEAR(A274),MONTH(A274)+1,0),메뉴_이름,B274)&gt;1,"같은 달·같은 메뉴가 또 있어요",""))))))</f>
        <v/>
      </c>
    </row>
    <row r="275">
      <c r="A275" s="49" t="n">
        <v>46082</v>
      </c>
      <c r="B275" s="17" t="inlineStr">
        <is>
          <t>사이다</t>
        </is>
      </c>
      <c r="C275" s="14" t="n">
        <v>148</v>
      </c>
      <c r="D275" s="14" t="n">
        <v>296000</v>
      </c>
      <c r="E275" s="18">
        <f>IF(COUNTA(A275:D275)=0,"",IF(NOT(ISNUMBER(A275)),"월을 2026-09-01 처럼",IF(ISNA(MATCH(B275,메뉴판이름,0)),"메뉴판에 없는 이름",IF(OR(NOT(ISNUMBER(C275)),C275&lt;0,C275&lt;&gt;INT(N(C275))),"수량을 확인하세요",IF(OR(NOT(ISNUMBER(D275)),D275&lt;0),"매출을 확인하세요",IF(COUNTIFS(메뉴_월,"&gt;="&amp;DATE(YEAR(A275),MONTH(A275),1),메뉴_월,"&lt;="&amp;DATE(YEAR(A275),MONTH(A275)+1,0),메뉴_이름,B275)&gt;1,"같은 달·같은 메뉴가 또 있어요",""))))))</f>
        <v/>
      </c>
    </row>
    <row r="276">
      <c r="A276" s="49" t="n">
        <v>46113</v>
      </c>
      <c r="B276" s="17" t="inlineStr">
        <is>
          <t>떡볶이</t>
        </is>
      </c>
      <c r="C276" s="14" t="n">
        <v>709</v>
      </c>
      <c r="D276" s="14" t="n">
        <v>3190500</v>
      </c>
      <c r="E276" s="18">
        <f>IF(COUNTA(A276:D276)=0,"",IF(NOT(ISNUMBER(A276)),"월을 2026-09-01 처럼",IF(ISNA(MATCH(B276,메뉴판이름,0)),"메뉴판에 없는 이름",IF(OR(NOT(ISNUMBER(C276)),C276&lt;0,C276&lt;&gt;INT(N(C276))),"수량을 확인하세요",IF(OR(NOT(ISNUMBER(D276)),D276&lt;0),"매출을 확인하세요",IF(COUNTIFS(메뉴_월,"&gt;="&amp;DATE(YEAR(A276),MONTH(A276),1),메뉴_월,"&lt;="&amp;DATE(YEAR(A276),MONTH(A276)+1,0),메뉴_이름,B276)&gt;1,"같은 달·같은 메뉴가 또 있어요",""))))))</f>
        <v/>
      </c>
    </row>
    <row r="277">
      <c r="A277" s="49" t="n">
        <v>46113</v>
      </c>
      <c r="B277" s="17" t="inlineStr">
        <is>
          <t>순대</t>
        </is>
      </c>
      <c r="C277" s="14" t="n">
        <v>386</v>
      </c>
      <c r="D277" s="14" t="n">
        <v>1737000</v>
      </c>
      <c r="E277" s="18">
        <f>IF(COUNTA(A277:D277)=0,"",IF(NOT(ISNUMBER(A277)),"월을 2026-09-01 처럼",IF(ISNA(MATCH(B277,메뉴판이름,0)),"메뉴판에 없는 이름",IF(OR(NOT(ISNUMBER(C277)),C277&lt;0,C277&lt;&gt;INT(N(C277))),"수량을 확인하세요",IF(OR(NOT(ISNUMBER(D277)),D277&lt;0),"매출을 확인하세요",IF(COUNTIFS(메뉴_월,"&gt;="&amp;DATE(YEAR(A277),MONTH(A277),1),메뉴_월,"&lt;="&amp;DATE(YEAR(A277),MONTH(A277)+1,0),메뉴_이름,B277)&gt;1,"같은 달·같은 메뉴가 또 있어요",""))))))</f>
        <v/>
      </c>
    </row>
    <row r="278">
      <c r="A278" s="49" t="n">
        <v>46113</v>
      </c>
      <c r="B278" s="17" t="inlineStr">
        <is>
          <t>모둠튀김(5개)</t>
        </is>
      </c>
      <c r="C278" s="14" t="n">
        <v>427</v>
      </c>
      <c r="D278" s="14" t="n">
        <v>1708000</v>
      </c>
      <c r="E278" s="18">
        <f>IF(COUNTA(A278:D278)=0,"",IF(NOT(ISNUMBER(A278)),"월을 2026-09-01 처럼",IF(ISNA(MATCH(B278,메뉴판이름,0)),"메뉴판에 없는 이름",IF(OR(NOT(ISNUMBER(C278)),C278&lt;0,C278&lt;&gt;INT(N(C278))),"수량을 확인하세요",IF(OR(NOT(ISNUMBER(D278)),D278&lt;0),"매출을 확인하세요",IF(COUNTIFS(메뉴_월,"&gt;="&amp;DATE(YEAR(A278),MONTH(A278),1),메뉴_월,"&lt;="&amp;DATE(YEAR(A278),MONTH(A278)+1,0),메뉴_이름,B278)&gt;1,"같은 달·같은 메뉴가 또 있어요",""))))))</f>
        <v/>
      </c>
    </row>
    <row r="279">
      <c r="A279" s="49" t="n">
        <v>46113</v>
      </c>
      <c r="B279" s="17" t="inlineStr">
        <is>
          <t>어묵(3개)</t>
        </is>
      </c>
      <c r="C279" s="14" t="n">
        <v>239</v>
      </c>
      <c r="D279" s="14" t="n">
        <v>717000</v>
      </c>
      <c r="E279" s="18">
        <f>IF(COUNTA(A279:D279)=0,"",IF(NOT(ISNUMBER(A279)),"월을 2026-09-01 처럼",IF(ISNA(MATCH(B279,메뉴판이름,0)),"메뉴판에 없는 이름",IF(OR(NOT(ISNUMBER(C279)),C279&lt;0,C279&lt;&gt;INT(N(C279))),"수량을 확인하세요",IF(OR(NOT(ISNUMBER(D279)),D279&lt;0),"매출을 확인하세요",IF(COUNTIFS(메뉴_월,"&gt;="&amp;DATE(YEAR(A279),MONTH(A279),1),메뉴_월,"&lt;="&amp;DATE(YEAR(A279),MONTH(A279)+1,0),메뉴_이름,B279)&gt;1,"같은 달·같은 메뉴가 또 있어요",""))))))</f>
        <v/>
      </c>
    </row>
    <row r="280">
      <c r="A280" s="49" t="n">
        <v>46113</v>
      </c>
      <c r="B280" s="17" t="inlineStr">
        <is>
          <t>떡튀순 세트</t>
        </is>
      </c>
      <c r="C280" s="14" t="n">
        <v>201</v>
      </c>
      <c r="D280" s="14" t="n">
        <v>2412000</v>
      </c>
      <c r="E280" s="18">
        <f>IF(COUNTA(A280:D280)=0,"",IF(NOT(ISNUMBER(A280)),"월을 2026-09-01 처럼",IF(ISNA(MATCH(B280,메뉴판이름,0)),"메뉴판에 없는 이름",IF(OR(NOT(ISNUMBER(C280)),C280&lt;0,C280&lt;&gt;INT(N(C280))),"수량을 확인하세요",IF(OR(NOT(ISNUMBER(D280)),D280&lt;0),"매출을 확인하세요",IF(COUNTIFS(메뉴_월,"&gt;="&amp;DATE(YEAR(A280),MONTH(A280),1),메뉴_월,"&lt;="&amp;DATE(YEAR(A280),MONTH(A280)+1,0),메뉴_이름,B280)&gt;1,"같은 달·같은 메뉴가 또 있어요",""))))))</f>
        <v/>
      </c>
    </row>
    <row r="281">
      <c r="A281" s="49" t="n">
        <v>46113</v>
      </c>
      <c r="B281" s="17" t="inlineStr">
        <is>
          <t>김밥</t>
        </is>
      </c>
      <c r="C281" s="14" t="n">
        <v>509</v>
      </c>
      <c r="D281" s="14" t="n">
        <v>1781500</v>
      </c>
      <c r="E281" s="18">
        <f>IF(COUNTA(A281:D281)=0,"",IF(NOT(ISNUMBER(A281)),"월을 2026-09-01 처럼",IF(ISNA(MATCH(B281,메뉴판이름,0)),"메뉴판에 없는 이름",IF(OR(NOT(ISNUMBER(C281)),C281&lt;0,C281&lt;&gt;INT(N(C281))),"수량을 확인하세요",IF(OR(NOT(ISNUMBER(D281)),D281&lt;0),"매출을 확인하세요",IF(COUNTIFS(메뉴_월,"&gt;="&amp;DATE(YEAR(A281),MONTH(A281),1),메뉴_월,"&lt;="&amp;DATE(YEAR(A281),MONTH(A281)+1,0),메뉴_이름,B281)&gt;1,"같은 달·같은 메뉴가 또 있어요",""))))))</f>
        <v/>
      </c>
    </row>
    <row r="282">
      <c r="A282" s="49" t="n">
        <v>46113</v>
      </c>
      <c r="B282" s="17" t="inlineStr">
        <is>
          <t>참치김밥</t>
        </is>
      </c>
      <c r="C282" s="14" t="n">
        <v>273</v>
      </c>
      <c r="D282" s="14" t="n">
        <v>1228500</v>
      </c>
      <c r="E282" s="18">
        <f>IF(COUNTA(A282:D282)=0,"",IF(NOT(ISNUMBER(A282)),"월을 2026-09-01 처럼",IF(ISNA(MATCH(B282,메뉴판이름,0)),"메뉴판에 없는 이름",IF(OR(NOT(ISNUMBER(C282)),C282&lt;0,C282&lt;&gt;INT(N(C282))),"수량을 확인하세요",IF(OR(NOT(ISNUMBER(D282)),D282&lt;0),"매출을 확인하세요",IF(COUNTIFS(메뉴_월,"&gt;="&amp;DATE(YEAR(A282),MONTH(A282),1),메뉴_월,"&lt;="&amp;DATE(YEAR(A282),MONTH(A282)+1,0),메뉴_이름,B282)&gt;1,"같은 달·같은 메뉴가 또 있어요",""))))))</f>
        <v/>
      </c>
    </row>
    <row r="283">
      <c r="A283" s="49" t="n">
        <v>46113</v>
      </c>
      <c r="B283" s="17" t="inlineStr">
        <is>
          <t>치즈김밥</t>
        </is>
      </c>
      <c r="C283" s="14" t="n">
        <v>193</v>
      </c>
      <c r="D283" s="14" t="n">
        <v>868500</v>
      </c>
      <c r="E283" s="18">
        <f>IF(COUNTA(A283:D283)=0,"",IF(NOT(ISNUMBER(A283)),"월을 2026-09-01 처럼",IF(ISNA(MATCH(B283,메뉴판이름,0)),"메뉴판에 없는 이름",IF(OR(NOT(ISNUMBER(C283)),C283&lt;0,C283&lt;&gt;INT(N(C283))),"수량을 확인하세요",IF(OR(NOT(ISNUMBER(D283)),D283&lt;0),"매출을 확인하세요",IF(COUNTIFS(메뉴_월,"&gt;="&amp;DATE(YEAR(A283),MONTH(A283),1),메뉴_월,"&lt;="&amp;DATE(YEAR(A283),MONTH(A283)+1,0),메뉴_이름,B283)&gt;1,"같은 달·같은 메뉴가 또 있어요",""))))))</f>
        <v/>
      </c>
    </row>
    <row r="284">
      <c r="A284" s="49" t="n">
        <v>46113</v>
      </c>
      <c r="B284" s="17" t="inlineStr">
        <is>
          <t>라면</t>
        </is>
      </c>
      <c r="C284" s="14" t="n">
        <v>325</v>
      </c>
      <c r="D284" s="14" t="n">
        <v>1300000</v>
      </c>
      <c r="E284" s="18">
        <f>IF(COUNTA(A284:D284)=0,"",IF(NOT(ISNUMBER(A284)),"월을 2026-09-01 처럼",IF(ISNA(MATCH(B284,메뉴판이름,0)),"메뉴판에 없는 이름",IF(OR(NOT(ISNUMBER(C284)),C284&lt;0,C284&lt;&gt;INT(N(C284))),"수량을 확인하세요",IF(OR(NOT(ISNUMBER(D284)),D284&lt;0),"매출을 확인하세요",IF(COUNTIFS(메뉴_월,"&gt;="&amp;DATE(YEAR(A284),MONTH(A284),1),메뉴_월,"&lt;="&amp;DATE(YEAR(A284),MONTH(A284)+1,0),메뉴_이름,B284)&gt;1,"같은 달·같은 메뉴가 또 있어요",""))))))</f>
        <v/>
      </c>
    </row>
    <row r="285">
      <c r="A285" s="49" t="n">
        <v>46113</v>
      </c>
      <c r="B285" s="17" t="inlineStr">
        <is>
          <t>치즈라면</t>
        </is>
      </c>
      <c r="C285" s="14" t="n">
        <v>171</v>
      </c>
      <c r="D285" s="14" t="n">
        <v>855000</v>
      </c>
      <c r="E285" s="18">
        <f>IF(COUNTA(A285:D285)=0,"",IF(NOT(ISNUMBER(A285)),"월을 2026-09-01 처럼",IF(ISNA(MATCH(B285,메뉴판이름,0)),"메뉴판에 없는 이름",IF(OR(NOT(ISNUMBER(C285)),C285&lt;0,C285&lt;&gt;INT(N(C285))),"수량을 확인하세요",IF(OR(NOT(ISNUMBER(D285)),D285&lt;0),"매출을 확인하세요",IF(COUNTIFS(메뉴_월,"&gt;="&amp;DATE(YEAR(A285),MONTH(A285),1),메뉴_월,"&lt;="&amp;DATE(YEAR(A285),MONTH(A285)+1,0),메뉴_이름,B285)&gt;1,"같은 달·같은 메뉴가 또 있어요",""))))))</f>
        <v/>
      </c>
    </row>
    <row r="286">
      <c r="A286" s="49" t="n">
        <v>46113</v>
      </c>
      <c r="B286" s="17" t="inlineStr">
        <is>
          <t>쫄면</t>
        </is>
      </c>
      <c r="C286" s="14" t="n">
        <v>208</v>
      </c>
      <c r="D286" s="14" t="n">
        <v>1248000</v>
      </c>
      <c r="E286" s="18">
        <f>IF(COUNTA(A286:D286)=0,"",IF(NOT(ISNUMBER(A286)),"월을 2026-09-01 처럼",IF(ISNA(MATCH(B286,메뉴판이름,0)),"메뉴판에 없는 이름",IF(OR(NOT(ISNUMBER(C286)),C286&lt;0,C286&lt;&gt;INT(N(C286))),"수량을 확인하세요",IF(OR(NOT(ISNUMBER(D286)),D286&lt;0),"매출을 확인하세요",IF(COUNTIFS(메뉴_월,"&gt;="&amp;DATE(YEAR(A286),MONTH(A286),1),메뉴_월,"&lt;="&amp;DATE(YEAR(A286),MONTH(A286)+1,0),메뉴_이름,B286)&gt;1,"같은 달·같은 메뉴가 또 있어요",""))))))</f>
        <v/>
      </c>
    </row>
    <row r="287">
      <c r="A287" s="49" t="n">
        <v>46113</v>
      </c>
      <c r="B287" s="17" t="inlineStr">
        <is>
          <t>우동</t>
        </is>
      </c>
      <c r="C287" s="14" t="n">
        <v>145</v>
      </c>
      <c r="D287" s="14" t="n">
        <v>797500</v>
      </c>
      <c r="E287" s="18">
        <f>IF(COUNTA(A287:D287)=0,"",IF(NOT(ISNUMBER(A287)),"월을 2026-09-01 처럼",IF(ISNA(MATCH(B287,메뉴판이름,0)),"메뉴판에 없는 이름",IF(OR(NOT(ISNUMBER(C287)),C287&lt;0,C287&lt;&gt;INT(N(C287))),"수량을 확인하세요",IF(OR(NOT(ISNUMBER(D287)),D287&lt;0),"매출을 확인하세요",IF(COUNTIFS(메뉴_월,"&gt;="&amp;DATE(YEAR(A287),MONTH(A287),1),메뉴_월,"&lt;="&amp;DATE(YEAR(A287),MONTH(A287)+1,0),메뉴_이름,B287)&gt;1,"같은 달·같은 메뉴가 또 있어요",""))))))</f>
        <v/>
      </c>
    </row>
    <row r="288">
      <c r="A288" s="49" t="n">
        <v>46113</v>
      </c>
      <c r="B288" s="17" t="inlineStr">
        <is>
          <t>오므라이스</t>
        </is>
      </c>
      <c r="C288" s="14" t="n">
        <v>162</v>
      </c>
      <c r="D288" s="14" t="n">
        <v>1215000</v>
      </c>
      <c r="E288" s="18">
        <f>IF(COUNTA(A288:D288)=0,"",IF(NOT(ISNUMBER(A288)),"월을 2026-09-01 처럼",IF(ISNA(MATCH(B288,메뉴판이름,0)),"메뉴판에 없는 이름",IF(OR(NOT(ISNUMBER(C288)),C288&lt;0,C288&lt;&gt;INT(N(C288))),"수량을 확인하세요",IF(OR(NOT(ISNUMBER(D288)),D288&lt;0),"매출을 확인하세요",IF(COUNTIFS(메뉴_월,"&gt;="&amp;DATE(YEAR(A288),MONTH(A288),1),메뉴_월,"&lt;="&amp;DATE(YEAR(A288),MONTH(A288)+1,0),메뉴_이름,B288)&gt;1,"같은 달·같은 메뉴가 또 있어요",""))))))</f>
        <v/>
      </c>
    </row>
    <row r="289">
      <c r="A289" s="49" t="n">
        <v>46113</v>
      </c>
      <c r="B289" s="17" t="inlineStr">
        <is>
          <t>돈가스</t>
        </is>
      </c>
      <c r="C289" s="14" t="n">
        <v>203</v>
      </c>
      <c r="D289" s="14" t="n">
        <v>1725500</v>
      </c>
      <c r="E289" s="18">
        <f>IF(COUNTA(A289:D289)=0,"",IF(NOT(ISNUMBER(A289)),"월을 2026-09-01 처럼",IF(ISNA(MATCH(B289,메뉴판이름,0)),"메뉴판에 없는 이름",IF(OR(NOT(ISNUMBER(C289)),C289&lt;0,C289&lt;&gt;INT(N(C289))),"수량을 확인하세요",IF(OR(NOT(ISNUMBER(D289)),D289&lt;0),"매출을 확인하세요",IF(COUNTIFS(메뉴_월,"&gt;="&amp;DATE(YEAR(A289),MONTH(A289),1),메뉴_월,"&lt;="&amp;DATE(YEAR(A289),MONTH(A289)+1,0),메뉴_이름,B289)&gt;1,"같은 달·같은 메뉴가 또 있어요",""))))))</f>
        <v/>
      </c>
    </row>
    <row r="290">
      <c r="A290" s="49" t="n">
        <v>46113</v>
      </c>
      <c r="B290" s="17" t="inlineStr">
        <is>
          <t>제육덮밥</t>
        </is>
      </c>
      <c r="C290" s="14" t="n">
        <v>161</v>
      </c>
      <c r="D290" s="14" t="n">
        <v>1288000</v>
      </c>
      <c r="E290" s="18">
        <f>IF(COUNTA(A290:D290)=0,"",IF(NOT(ISNUMBER(A290)),"월을 2026-09-01 처럼",IF(ISNA(MATCH(B290,메뉴판이름,0)),"메뉴판에 없는 이름",IF(OR(NOT(ISNUMBER(C290)),C290&lt;0,C290&lt;&gt;INT(N(C290))),"수량을 확인하세요",IF(OR(NOT(ISNUMBER(D290)),D290&lt;0),"매출을 확인하세요",IF(COUNTIFS(메뉴_월,"&gt;="&amp;DATE(YEAR(A290),MONTH(A290),1),메뉴_월,"&lt;="&amp;DATE(YEAR(A290),MONTH(A290)+1,0),메뉴_이름,B290)&gt;1,"같은 달·같은 메뉴가 또 있어요",""))))))</f>
        <v/>
      </c>
    </row>
    <row r="291">
      <c r="A291" s="49" t="n">
        <v>46113</v>
      </c>
      <c r="B291" s="17" t="inlineStr">
        <is>
          <t>만두(6개)</t>
        </is>
      </c>
      <c r="C291" s="14" t="n">
        <v>184</v>
      </c>
      <c r="D291" s="14" t="n">
        <v>828000</v>
      </c>
      <c r="E291" s="18">
        <f>IF(COUNTA(A291:D291)=0,"",IF(NOT(ISNUMBER(A291)),"월을 2026-09-01 처럼",IF(ISNA(MATCH(B291,메뉴판이름,0)),"메뉴판에 없는 이름",IF(OR(NOT(ISNUMBER(C291)),C291&lt;0,C291&lt;&gt;INT(N(C291))),"수량을 확인하세요",IF(OR(NOT(ISNUMBER(D291)),D291&lt;0),"매출을 확인하세요",IF(COUNTIFS(메뉴_월,"&gt;="&amp;DATE(YEAR(A291),MONTH(A291),1),메뉴_월,"&lt;="&amp;DATE(YEAR(A291),MONTH(A291)+1,0),메뉴_이름,B291)&gt;1,"같은 달·같은 메뉴가 또 있어요",""))))))</f>
        <v/>
      </c>
    </row>
    <row r="292">
      <c r="A292" s="49" t="n">
        <v>46113</v>
      </c>
      <c r="B292" s="17" t="inlineStr">
        <is>
          <t>콜라</t>
        </is>
      </c>
      <c r="C292" s="14" t="n">
        <v>230</v>
      </c>
      <c r="D292" s="14" t="n">
        <v>460000</v>
      </c>
      <c r="E292" s="18">
        <f>IF(COUNTA(A292:D292)=0,"",IF(NOT(ISNUMBER(A292)),"월을 2026-09-01 처럼",IF(ISNA(MATCH(B292,메뉴판이름,0)),"메뉴판에 없는 이름",IF(OR(NOT(ISNUMBER(C292)),C292&lt;0,C292&lt;&gt;INT(N(C292))),"수량을 확인하세요",IF(OR(NOT(ISNUMBER(D292)),D292&lt;0),"매출을 확인하세요",IF(COUNTIFS(메뉴_월,"&gt;="&amp;DATE(YEAR(A292),MONTH(A292),1),메뉴_월,"&lt;="&amp;DATE(YEAR(A292),MONTH(A292)+1,0),메뉴_이름,B292)&gt;1,"같은 달·같은 메뉴가 또 있어요",""))))))</f>
        <v/>
      </c>
    </row>
    <row r="293">
      <c r="A293" s="49" t="n">
        <v>46113</v>
      </c>
      <c r="B293" s="17" t="inlineStr">
        <is>
          <t>사이다</t>
        </is>
      </c>
      <c r="C293" s="14" t="n">
        <v>136</v>
      </c>
      <c r="D293" s="14" t="n">
        <v>272000</v>
      </c>
      <c r="E293" s="18">
        <f>IF(COUNTA(A293:D293)=0,"",IF(NOT(ISNUMBER(A293)),"월을 2026-09-01 처럼",IF(ISNA(MATCH(B293,메뉴판이름,0)),"메뉴판에 없는 이름",IF(OR(NOT(ISNUMBER(C293)),C293&lt;0,C293&lt;&gt;INT(N(C293))),"수량을 확인하세요",IF(OR(NOT(ISNUMBER(D293)),D293&lt;0),"매출을 확인하세요",IF(COUNTIFS(메뉴_월,"&gt;="&amp;DATE(YEAR(A293),MONTH(A293),1),메뉴_월,"&lt;="&amp;DATE(YEAR(A293),MONTH(A293)+1,0),메뉴_이름,B293)&gt;1,"같은 달·같은 메뉴가 또 있어요",""))))))</f>
        <v/>
      </c>
    </row>
    <row r="294">
      <c r="A294" s="49" t="n">
        <v>46143</v>
      </c>
      <c r="B294" s="17" t="inlineStr">
        <is>
          <t>떡볶이</t>
        </is>
      </c>
      <c r="C294" s="14" t="n">
        <v>755</v>
      </c>
      <c r="D294" s="14" t="n">
        <v>3397500</v>
      </c>
      <c r="E294" s="18">
        <f>IF(COUNTA(A294:D294)=0,"",IF(NOT(ISNUMBER(A294)),"월을 2026-09-01 처럼",IF(ISNA(MATCH(B294,메뉴판이름,0)),"메뉴판에 없는 이름",IF(OR(NOT(ISNUMBER(C294)),C294&lt;0,C294&lt;&gt;INT(N(C294))),"수량을 확인하세요",IF(OR(NOT(ISNUMBER(D294)),D294&lt;0),"매출을 확인하세요",IF(COUNTIFS(메뉴_월,"&gt;="&amp;DATE(YEAR(A294),MONTH(A294),1),메뉴_월,"&lt;="&amp;DATE(YEAR(A294),MONTH(A294)+1,0),메뉴_이름,B294)&gt;1,"같은 달·같은 메뉴가 또 있어요",""))))))</f>
        <v/>
      </c>
    </row>
    <row r="295">
      <c r="A295" s="49" t="n">
        <v>46143</v>
      </c>
      <c r="B295" s="17" t="inlineStr">
        <is>
          <t>순대</t>
        </is>
      </c>
      <c r="C295" s="14" t="n">
        <v>429</v>
      </c>
      <c r="D295" s="14" t="n">
        <v>1930500</v>
      </c>
      <c r="E295" s="18">
        <f>IF(COUNTA(A295:D295)=0,"",IF(NOT(ISNUMBER(A295)),"월을 2026-09-01 처럼",IF(ISNA(MATCH(B295,메뉴판이름,0)),"메뉴판에 없는 이름",IF(OR(NOT(ISNUMBER(C295)),C295&lt;0,C295&lt;&gt;INT(N(C295))),"수량을 확인하세요",IF(OR(NOT(ISNUMBER(D295)),D295&lt;0),"매출을 확인하세요",IF(COUNTIFS(메뉴_월,"&gt;="&amp;DATE(YEAR(A295),MONTH(A295),1),메뉴_월,"&lt;="&amp;DATE(YEAR(A295),MONTH(A295)+1,0),메뉴_이름,B295)&gt;1,"같은 달·같은 메뉴가 또 있어요",""))))))</f>
        <v/>
      </c>
    </row>
    <row r="296">
      <c r="A296" s="49" t="n">
        <v>46143</v>
      </c>
      <c r="B296" s="17" t="inlineStr">
        <is>
          <t>모둠튀김(5개)</t>
        </is>
      </c>
      <c r="C296" s="14" t="n">
        <v>451</v>
      </c>
      <c r="D296" s="14" t="n">
        <v>1804000</v>
      </c>
      <c r="E296" s="18">
        <f>IF(COUNTA(A296:D296)=0,"",IF(NOT(ISNUMBER(A296)),"월을 2026-09-01 처럼",IF(ISNA(MATCH(B296,메뉴판이름,0)),"메뉴판에 없는 이름",IF(OR(NOT(ISNUMBER(C296)),C296&lt;0,C296&lt;&gt;INT(N(C296))),"수량을 확인하세요",IF(OR(NOT(ISNUMBER(D296)),D296&lt;0),"매출을 확인하세요",IF(COUNTIFS(메뉴_월,"&gt;="&amp;DATE(YEAR(A296),MONTH(A296),1),메뉴_월,"&lt;="&amp;DATE(YEAR(A296),MONTH(A296)+1,0),메뉴_이름,B296)&gt;1,"같은 달·같은 메뉴가 또 있어요",""))))))</f>
        <v/>
      </c>
    </row>
    <row r="297">
      <c r="A297" s="49" t="n">
        <v>46143</v>
      </c>
      <c r="B297" s="17" t="inlineStr">
        <is>
          <t>어묵(3개)</t>
        </is>
      </c>
      <c r="C297" s="14" t="n">
        <v>255</v>
      </c>
      <c r="D297" s="14" t="n">
        <v>765000</v>
      </c>
      <c r="E297" s="18">
        <f>IF(COUNTA(A297:D297)=0,"",IF(NOT(ISNUMBER(A297)),"월을 2026-09-01 처럼",IF(ISNA(MATCH(B297,메뉴판이름,0)),"메뉴판에 없는 이름",IF(OR(NOT(ISNUMBER(C297)),C297&lt;0,C297&lt;&gt;INT(N(C297))),"수량을 확인하세요",IF(OR(NOT(ISNUMBER(D297)),D297&lt;0),"매출을 확인하세요",IF(COUNTIFS(메뉴_월,"&gt;="&amp;DATE(YEAR(A297),MONTH(A297),1),메뉴_월,"&lt;="&amp;DATE(YEAR(A297),MONTH(A297)+1,0),메뉴_이름,B297)&gt;1,"같은 달·같은 메뉴가 또 있어요",""))))))</f>
        <v/>
      </c>
    </row>
    <row r="298">
      <c r="A298" s="49" t="n">
        <v>46143</v>
      </c>
      <c r="B298" s="17" t="inlineStr">
        <is>
          <t>떡튀순 세트</t>
        </is>
      </c>
      <c r="C298" s="14" t="n">
        <v>224</v>
      </c>
      <c r="D298" s="14" t="n">
        <v>2688000</v>
      </c>
      <c r="E298" s="18">
        <f>IF(COUNTA(A298:D298)=0,"",IF(NOT(ISNUMBER(A298)),"월을 2026-09-01 처럼",IF(ISNA(MATCH(B298,메뉴판이름,0)),"메뉴판에 없는 이름",IF(OR(NOT(ISNUMBER(C298)),C298&lt;0,C298&lt;&gt;INT(N(C298))),"수량을 확인하세요",IF(OR(NOT(ISNUMBER(D298)),D298&lt;0),"매출을 확인하세요",IF(COUNTIFS(메뉴_월,"&gt;="&amp;DATE(YEAR(A298),MONTH(A298),1),메뉴_월,"&lt;="&amp;DATE(YEAR(A298),MONTH(A298)+1,0),메뉴_이름,B298)&gt;1,"같은 달·같은 메뉴가 또 있어요",""))))))</f>
        <v/>
      </c>
    </row>
    <row r="299">
      <c r="A299" s="49" t="n">
        <v>46143</v>
      </c>
      <c r="B299" s="17" t="inlineStr">
        <is>
          <t>김밥</t>
        </is>
      </c>
      <c r="C299" s="14" t="n">
        <v>566</v>
      </c>
      <c r="D299" s="14" t="n">
        <v>1981000</v>
      </c>
      <c r="E299" s="18">
        <f>IF(COUNTA(A299:D299)=0,"",IF(NOT(ISNUMBER(A299)),"월을 2026-09-01 처럼",IF(ISNA(MATCH(B299,메뉴판이름,0)),"메뉴판에 없는 이름",IF(OR(NOT(ISNUMBER(C299)),C299&lt;0,C299&lt;&gt;INT(N(C299))),"수량을 확인하세요",IF(OR(NOT(ISNUMBER(D299)),D299&lt;0),"매출을 확인하세요",IF(COUNTIFS(메뉴_월,"&gt;="&amp;DATE(YEAR(A299),MONTH(A299),1),메뉴_월,"&lt;="&amp;DATE(YEAR(A299),MONTH(A299)+1,0),메뉴_이름,B299)&gt;1,"같은 달·같은 메뉴가 또 있어요",""))))))</f>
        <v/>
      </c>
    </row>
    <row r="300">
      <c r="A300" s="49" t="n">
        <v>46143</v>
      </c>
      <c r="B300" s="17" t="inlineStr">
        <is>
          <t>참치김밥</t>
        </is>
      </c>
      <c r="C300" s="14" t="n">
        <v>278</v>
      </c>
      <c r="D300" s="14" t="n">
        <v>1251000</v>
      </c>
      <c r="E300" s="18">
        <f>IF(COUNTA(A300:D300)=0,"",IF(NOT(ISNUMBER(A300)),"월을 2026-09-01 처럼",IF(ISNA(MATCH(B300,메뉴판이름,0)),"메뉴판에 없는 이름",IF(OR(NOT(ISNUMBER(C300)),C300&lt;0,C300&lt;&gt;INT(N(C300))),"수량을 확인하세요",IF(OR(NOT(ISNUMBER(D300)),D300&lt;0),"매출을 확인하세요",IF(COUNTIFS(메뉴_월,"&gt;="&amp;DATE(YEAR(A300),MONTH(A300),1),메뉴_월,"&lt;="&amp;DATE(YEAR(A300),MONTH(A300)+1,0),메뉴_이름,B300)&gt;1,"같은 달·같은 메뉴가 또 있어요",""))))))</f>
        <v/>
      </c>
    </row>
    <row r="301">
      <c r="A301" s="49" t="n">
        <v>46143</v>
      </c>
      <c r="B301" s="17" t="inlineStr">
        <is>
          <t>치즈김밥</t>
        </is>
      </c>
      <c r="C301" s="14" t="n">
        <v>225</v>
      </c>
      <c r="D301" s="14" t="n">
        <v>1012500</v>
      </c>
      <c r="E301" s="18">
        <f>IF(COUNTA(A301:D301)=0,"",IF(NOT(ISNUMBER(A301)),"월을 2026-09-01 처럼",IF(ISNA(MATCH(B301,메뉴판이름,0)),"메뉴판에 없는 이름",IF(OR(NOT(ISNUMBER(C301)),C301&lt;0,C301&lt;&gt;INT(N(C301))),"수량을 확인하세요",IF(OR(NOT(ISNUMBER(D301)),D301&lt;0),"매출을 확인하세요",IF(COUNTIFS(메뉴_월,"&gt;="&amp;DATE(YEAR(A301),MONTH(A301),1),메뉴_월,"&lt;="&amp;DATE(YEAR(A301),MONTH(A301)+1,0),메뉴_이름,B301)&gt;1,"같은 달·같은 메뉴가 또 있어요",""))))))</f>
        <v/>
      </c>
    </row>
    <row r="302">
      <c r="A302" s="49" t="n">
        <v>46143</v>
      </c>
      <c r="B302" s="17" t="inlineStr">
        <is>
          <t>라면</t>
        </is>
      </c>
      <c r="C302" s="14" t="n">
        <v>348</v>
      </c>
      <c r="D302" s="14" t="n">
        <v>1392000</v>
      </c>
      <c r="E302" s="18">
        <f>IF(COUNTA(A302:D302)=0,"",IF(NOT(ISNUMBER(A302)),"월을 2026-09-01 처럼",IF(ISNA(MATCH(B302,메뉴판이름,0)),"메뉴판에 없는 이름",IF(OR(NOT(ISNUMBER(C302)),C302&lt;0,C302&lt;&gt;INT(N(C302))),"수량을 확인하세요",IF(OR(NOT(ISNUMBER(D302)),D302&lt;0),"매출을 확인하세요",IF(COUNTIFS(메뉴_월,"&gt;="&amp;DATE(YEAR(A302),MONTH(A302),1),메뉴_월,"&lt;="&amp;DATE(YEAR(A302),MONTH(A302)+1,0),메뉴_이름,B302)&gt;1,"같은 달·같은 메뉴가 또 있어요",""))))))</f>
        <v/>
      </c>
    </row>
    <row r="303">
      <c r="A303" s="49" t="n">
        <v>46143</v>
      </c>
      <c r="B303" s="17" t="inlineStr">
        <is>
          <t>치즈라면</t>
        </is>
      </c>
      <c r="C303" s="14" t="n">
        <v>174</v>
      </c>
      <c r="D303" s="14" t="n">
        <v>870000</v>
      </c>
      <c r="E303" s="18">
        <f>IF(COUNTA(A303:D303)=0,"",IF(NOT(ISNUMBER(A303)),"월을 2026-09-01 처럼",IF(ISNA(MATCH(B303,메뉴판이름,0)),"메뉴판에 없는 이름",IF(OR(NOT(ISNUMBER(C303)),C303&lt;0,C303&lt;&gt;INT(N(C303))),"수량을 확인하세요",IF(OR(NOT(ISNUMBER(D303)),D303&lt;0),"매출을 확인하세요",IF(COUNTIFS(메뉴_월,"&gt;="&amp;DATE(YEAR(A303),MONTH(A303),1),메뉴_월,"&lt;="&amp;DATE(YEAR(A303),MONTH(A303)+1,0),메뉴_이름,B303)&gt;1,"같은 달·같은 메뉴가 또 있어요",""))))))</f>
        <v/>
      </c>
    </row>
    <row r="304">
      <c r="A304" s="49" t="n">
        <v>46143</v>
      </c>
      <c r="B304" s="17" t="inlineStr">
        <is>
          <t>쫄면</t>
        </is>
      </c>
      <c r="C304" s="14" t="n">
        <v>237</v>
      </c>
      <c r="D304" s="14" t="n">
        <v>1422000</v>
      </c>
      <c r="E304" s="18">
        <f>IF(COUNTA(A304:D304)=0,"",IF(NOT(ISNUMBER(A304)),"월을 2026-09-01 처럼",IF(ISNA(MATCH(B304,메뉴판이름,0)),"메뉴판에 없는 이름",IF(OR(NOT(ISNUMBER(C304)),C304&lt;0,C304&lt;&gt;INT(N(C304))),"수량을 확인하세요",IF(OR(NOT(ISNUMBER(D304)),D304&lt;0),"매출을 확인하세요",IF(COUNTIFS(메뉴_월,"&gt;="&amp;DATE(YEAR(A304),MONTH(A304),1),메뉴_월,"&lt;="&amp;DATE(YEAR(A304),MONTH(A304)+1,0),메뉴_이름,B304)&gt;1,"같은 달·같은 메뉴가 또 있어요",""))))))</f>
        <v/>
      </c>
    </row>
    <row r="305">
      <c r="A305" s="49" t="n">
        <v>46143</v>
      </c>
      <c r="B305" s="17" t="inlineStr">
        <is>
          <t>우동</t>
        </is>
      </c>
      <c r="C305" s="14" t="n">
        <v>152</v>
      </c>
      <c r="D305" s="14" t="n">
        <v>836000</v>
      </c>
      <c r="E305" s="18">
        <f>IF(COUNTA(A305:D305)=0,"",IF(NOT(ISNUMBER(A305)),"월을 2026-09-01 처럼",IF(ISNA(MATCH(B305,메뉴판이름,0)),"메뉴판에 없는 이름",IF(OR(NOT(ISNUMBER(C305)),C305&lt;0,C305&lt;&gt;INT(N(C305))),"수량을 확인하세요",IF(OR(NOT(ISNUMBER(D305)),D305&lt;0),"매출을 확인하세요",IF(COUNTIFS(메뉴_월,"&gt;="&amp;DATE(YEAR(A305),MONTH(A305),1),메뉴_월,"&lt;="&amp;DATE(YEAR(A305),MONTH(A305)+1,0),메뉴_이름,B305)&gt;1,"같은 달·같은 메뉴가 또 있어요",""))))))</f>
        <v/>
      </c>
    </row>
    <row r="306">
      <c r="A306" s="49" t="n">
        <v>46143</v>
      </c>
      <c r="B306" s="17" t="inlineStr">
        <is>
          <t>오므라이스</t>
        </is>
      </c>
      <c r="C306" s="14" t="n">
        <v>179</v>
      </c>
      <c r="D306" s="14" t="n">
        <v>1342500</v>
      </c>
      <c r="E306" s="18">
        <f>IF(COUNTA(A306:D306)=0,"",IF(NOT(ISNUMBER(A306)),"월을 2026-09-01 처럼",IF(ISNA(MATCH(B306,메뉴판이름,0)),"메뉴판에 없는 이름",IF(OR(NOT(ISNUMBER(C306)),C306&lt;0,C306&lt;&gt;INT(N(C306))),"수량을 확인하세요",IF(OR(NOT(ISNUMBER(D306)),D306&lt;0),"매출을 확인하세요",IF(COUNTIFS(메뉴_월,"&gt;="&amp;DATE(YEAR(A306),MONTH(A306),1),메뉴_월,"&lt;="&amp;DATE(YEAR(A306),MONTH(A306)+1,0),메뉴_이름,B306)&gt;1,"같은 달·같은 메뉴가 또 있어요",""))))))</f>
        <v/>
      </c>
    </row>
    <row r="307">
      <c r="A307" s="49" t="n">
        <v>46143</v>
      </c>
      <c r="B307" s="17" t="inlineStr">
        <is>
          <t>돈가스</t>
        </is>
      </c>
      <c r="C307" s="14" t="n">
        <v>203</v>
      </c>
      <c r="D307" s="14" t="n">
        <v>1725500</v>
      </c>
      <c r="E307" s="18">
        <f>IF(COUNTA(A307:D307)=0,"",IF(NOT(ISNUMBER(A307)),"월을 2026-09-01 처럼",IF(ISNA(MATCH(B307,메뉴판이름,0)),"메뉴판에 없는 이름",IF(OR(NOT(ISNUMBER(C307)),C307&lt;0,C307&lt;&gt;INT(N(C307))),"수량을 확인하세요",IF(OR(NOT(ISNUMBER(D307)),D307&lt;0),"매출을 확인하세요",IF(COUNTIFS(메뉴_월,"&gt;="&amp;DATE(YEAR(A307),MONTH(A307),1),메뉴_월,"&lt;="&amp;DATE(YEAR(A307),MONTH(A307)+1,0),메뉴_이름,B307)&gt;1,"같은 달·같은 메뉴가 또 있어요",""))))))</f>
        <v/>
      </c>
    </row>
    <row r="308">
      <c r="A308" s="49" t="n">
        <v>46143</v>
      </c>
      <c r="B308" s="17" t="inlineStr">
        <is>
          <t>제육덮밥</t>
        </is>
      </c>
      <c r="C308" s="14" t="n">
        <v>175</v>
      </c>
      <c r="D308" s="14" t="n">
        <v>1400000</v>
      </c>
      <c r="E308" s="18">
        <f>IF(COUNTA(A308:D308)=0,"",IF(NOT(ISNUMBER(A308)),"월을 2026-09-01 처럼",IF(ISNA(MATCH(B308,메뉴판이름,0)),"메뉴판에 없는 이름",IF(OR(NOT(ISNUMBER(C308)),C308&lt;0,C308&lt;&gt;INT(N(C308))),"수량을 확인하세요",IF(OR(NOT(ISNUMBER(D308)),D308&lt;0),"매출을 확인하세요",IF(COUNTIFS(메뉴_월,"&gt;="&amp;DATE(YEAR(A308),MONTH(A308),1),메뉴_월,"&lt;="&amp;DATE(YEAR(A308),MONTH(A308)+1,0),메뉴_이름,B308)&gt;1,"같은 달·같은 메뉴가 또 있어요",""))))))</f>
        <v/>
      </c>
    </row>
    <row r="309">
      <c r="A309" s="49" t="n">
        <v>46143</v>
      </c>
      <c r="B309" s="17" t="inlineStr">
        <is>
          <t>만두(6개)</t>
        </is>
      </c>
      <c r="C309" s="14" t="n">
        <v>195</v>
      </c>
      <c r="D309" s="14" t="n">
        <v>877500</v>
      </c>
      <c r="E309" s="18">
        <f>IF(COUNTA(A309:D309)=0,"",IF(NOT(ISNUMBER(A309)),"월을 2026-09-01 처럼",IF(ISNA(MATCH(B309,메뉴판이름,0)),"메뉴판에 없는 이름",IF(OR(NOT(ISNUMBER(C309)),C309&lt;0,C309&lt;&gt;INT(N(C309))),"수량을 확인하세요",IF(OR(NOT(ISNUMBER(D309)),D309&lt;0),"매출을 확인하세요",IF(COUNTIFS(메뉴_월,"&gt;="&amp;DATE(YEAR(A309),MONTH(A309),1),메뉴_월,"&lt;="&amp;DATE(YEAR(A309),MONTH(A309)+1,0),메뉴_이름,B309)&gt;1,"같은 달·같은 메뉴가 또 있어요",""))))))</f>
        <v/>
      </c>
    </row>
    <row r="310">
      <c r="A310" s="49" t="n">
        <v>46143</v>
      </c>
      <c r="B310" s="17" t="inlineStr">
        <is>
          <t>콜라</t>
        </is>
      </c>
      <c r="C310" s="14" t="n">
        <v>264</v>
      </c>
      <c r="D310" s="14" t="n">
        <v>528000</v>
      </c>
      <c r="E310" s="18">
        <f>IF(COUNTA(A310:D310)=0,"",IF(NOT(ISNUMBER(A310)),"월을 2026-09-01 처럼",IF(ISNA(MATCH(B310,메뉴판이름,0)),"메뉴판에 없는 이름",IF(OR(NOT(ISNUMBER(C310)),C310&lt;0,C310&lt;&gt;INT(N(C310))),"수량을 확인하세요",IF(OR(NOT(ISNUMBER(D310)),D310&lt;0),"매출을 확인하세요",IF(COUNTIFS(메뉴_월,"&gt;="&amp;DATE(YEAR(A310),MONTH(A310),1),메뉴_월,"&lt;="&amp;DATE(YEAR(A310),MONTH(A310)+1,0),메뉴_이름,B310)&gt;1,"같은 달·같은 메뉴가 또 있어요",""))))))</f>
        <v/>
      </c>
    </row>
    <row r="311">
      <c r="A311" s="49" t="n">
        <v>46143</v>
      </c>
      <c r="B311" s="17" t="inlineStr">
        <is>
          <t>사이다</t>
        </is>
      </c>
      <c r="C311" s="14" t="n">
        <v>155</v>
      </c>
      <c r="D311" s="14" t="n">
        <v>310000</v>
      </c>
      <c r="E311" s="18">
        <f>IF(COUNTA(A311:D311)=0,"",IF(NOT(ISNUMBER(A311)),"월을 2026-09-01 처럼",IF(ISNA(MATCH(B311,메뉴판이름,0)),"메뉴판에 없는 이름",IF(OR(NOT(ISNUMBER(C311)),C311&lt;0,C311&lt;&gt;INT(N(C311))),"수량을 확인하세요",IF(OR(NOT(ISNUMBER(D311)),D311&lt;0),"매출을 확인하세요",IF(COUNTIFS(메뉴_월,"&gt;="&amp;DATE(YEAR(A311),MONTH(A311),1),메뉴_월,"&lt;="&amp;DATE(YEAR(A311),MONTH(A311)+1,0),메뉴_이름,B311)&gt;1,"같은 달·같은 메뉴가 또 있어요",""))))))</f>
        <v/>
      </c>
    </row>
    <row r="312">
      <c r="A312" s="49" t="n">
        <v>46174</v>
      </c>
      <c r="B312" s="17" t="inlineStr">
        <is>
          <t>떡볶이</t>
        </is>
      </c>
      <c r="C312" s="14" t="n">
        <v>692</v>
      </c>
      <c r="D312" s="14" t="n">
        <v>3114000</v>
      </c>
      <c r="E312" s="18">
        <f>IF(COUNTA(A312:D312)=0,"",IF(NOT(ISNUMBER(A312)),"월을 2026-09-01 처럼",IF(ISNA(MATCH(B312,메뉴판이름,0)),"메뉴판에 없는 이름",IF(OR(NOT(ISNUMBER(C312)),C312&lt;0,C312&lt;&gt;INT(N(C312))),"수량을 확인하세요",IF(OR(NOT(ISNUMBER(D312)),D312&lt;0),"매출을 확인하세요",IF(COUNTIFS(메뉴_월,"&gt;="&amp;DATE(YEAR(A312),MONTH(A312),1),메뉴_월,"&lt;="&amp;DATE(YEAR(A312),MONTH(A312)+1,0),메뉴_이름,B312)&gt;1,"같은 달·같은 메뉴가 또 있어요",""))))))</f>
        <v/>
      </c>
    </row>
    <row r="313">
      <c r="A313" s="49" t="n">
        <v>46174</v>
      </c>
      <c r="B313" s="17" t="inlineStr">
        <is>
          <t>순대</t>
        </is>
      </c>
      <c r="C313" s="14" t="n">
        <v>368</v>
      </c>
      <c r="D313" s="14" t="n">
        <v>1656000</v>
      </c>
      <c r="E313" s="18">
        <f>IF(COUNTA(A313:D313)=0,"",IF(NOT(ISNUMBER(A313)),"월을 2026-09-01 처럼",IF(ISNA(MATCH(B313,메뉴판이름,0)),"메뉴판에 없는 이름",IF(OR(NOT(ISNUMBER(C313)),C313&lt;0,C313&lt;&gt;INT(N(C313))),"수량을 확인하세요",IF(OR(NOT(ISNUMBER(D313)),D313&lt;0),"매출을 확인하세요",IF(COUNTIFS(메뉴_월,"&gt;="&amp;DATE(YEAR(A313),MONTH(A313),1),메뉴_월,"&lt;="&amp;DATE(YEAR(A313),MONTH(A313)+1,0),메뉴_이름,B313)&gt;1,"같은 달·같은 메뉴가 또 있어요",""))))))</f>
        <v/>
      </c>
    </row>
    <row r="314">
      <c r="A314" s="49" t="n">
        <v>46174</v>
      </c>
      <c r="B314" s="17" t="inlineStr">
        <is>
          <t>모둠튀김(5개)</t>
        </is>
      </c>
      <c r="C314" s="14" t="n">
        <v>410</v>
      </c>
      <c r="D314" s="14" t="n">
        <v>1640000</v>
      </c>
      <c r="E314" s="18">
        <f>IF(COUNTA(A314:D314)=0,"",IF(NOT(ISNUMBER(A314)),"월을 2026-09-01 처럼",IF(ISNA(MATCH(B314,메뉴판이름,0)),"메뉴판에 없는 이름",IF(OR(NOT(ISNUMBER(C314)),C314&lt;0,C314&lt;&gt;INT(N(C314))),"수량을 확인하세요",IF(OR(NOT(ISNUMBER(D314)),D314&lt;0),"매출을 확인하세요",IF(COUNTIFS(메뉴_월,"&gt;="&amp;DATE(YEAR(A314),MONTH(A314),1),메뉴_월,"&lt;="&amp;DATE(YEAR(A314),MONTH(A314)+1,0),메뉴_이름,B314)&gt;1,"같은 달·같은 메뉴가 또 있어요",""))))))</f>
        <v/>
      </c>
    </row>
    <row r="315">
      <c r="A315" s="49" t="n">
        <v>46174</v>
      </c>
      <c r="B315" s="17" t="inlineStr">
        <is>
          <t>어묵(3개)</t>
        </is>
      </c>
      <c r="C315" s="14" t="n">
        <v>228</v>
      </c>
      <c r="D315" s="14" t="n">
        <v>684000</v>
      </c>
      <c r="E315" s="18">
        <f>IF(COUNTA(A315:D315)=0,"",IF(NOT(ISNUMBER(A315)),"월을 2026-09-01 처럼",IF(ISNA(MATCH(B315,메뉴판이름,0)),"메뉴판에 없는 이름",IF(OR(NOT(ISNUMBER(C315)),C315&lt;0,C315&lt;&gt;INT(N(C315))),"수량을 확인하세요",IF(OR(NOT(ISNUMBER(D315)),D315&lt;0),"매출을 확인하세요",IF(COUNTIFS(메뉴_월,"&gt;="&amp;DATE(YEAR(A315),MONTH(A315),1),메뉴_월,"&lt;="&amp;DATE(YEAR(A315),MONTH(A315)+1,0),메뉴_이름,B315)&gt;1,"같은 달·같은 메뉴가 또 있어요",""))))))</f>
        <v/>
      </c>
    </row>
    <row r="316">
      <c r="A316" s="49" t="n">
        <v>46174</v>
      </c>
      <c r="B316" s="17" t="inlineStr">
        <is>
          <t>떡튀순 세트</t>
        </is>
      </c>
      <c r="C316" s="14" t="n">
        <v>219</v>
      </c>
      <c r="D316" s="14" t="n">
        <v>2628000</v>
      </c>
      <c r="E316" s="18">
        <f>IF(COUNTA(A316:D316)=0,"",IF(NOT(ISNUMBER(A316)),"월을 2026-09-01 처럼",IF(ISNA(MATCH(B316,메뉴판이름,0)),"메뉴판에 없는 이름",IF(OR(NOT(ISNUMBER(C316)),C316&lt;0,C316&lt;&gt;INT(N(C316))),"수량을 확인하세요",IF(OR(NOT(ISNUMBER(D316)),D316&lt;0),"매출을 확인하세요",IF(COUNTIFS(메뉴_월,"&gt;="&amp;DATE(YEAR(A316),MONTH(A316),1),메뉴_월,"&lt;="&amp;DATE(YEAR(A316),MONTH(A316)+1,0),메뉴_이름,B316)&gt;1,"같은 달·같은 메뉴가 또 있어요",""))))))</f>
        <v/>
      </c>
    </row>
    <row r="317">
      <c r="A317" s="49" t="n">
        <v>46174</v>
      </c>
      <c r="B317" s="17" t="inlineStr">
        <is>
          <t>김밥</t>
        </is>
      </c>
      <c r="C317" s="14" t="n">
        <v>500</v>
      </c>
      <c r="D317" s="14" t="n">
        <v>1750000</v>
      </c>
      <c r="E317" s="18">
        <f>IF(COUNTA(A317:D317)=0,"",IF(NOT(ISNUMBER(A317)),"월을 2026-09-01 처럼",IF(ISNA(MATCH(B317,메뉴판이름,0)),"메뉴판에 없는 이름",IF(OR(NOT(ISNUMBER(C317)),C317&lt;0,C317&lt;&gt;INT(N(C317))),"수량을 확인하세요",IF(OR(NOT(ISNUMBER(D317)),D317&lt;0),"매출을 확인하세요",IF(COUNTIFS(메뉴_월,"&gt;="&amp;DATE(YEAR(A317),MONTH(A317),1),메뉴_월,"&lt;="&amp;DATE(YEAR(A317),MONTH(A317)+1,0),메뉴_이름,B317)&gt;1,"같은 달·같은 메뉴가 또 있어요",""))))))</f>
        <v/>
      </c>
    </row>
    <row r="318">
      <c r="A318" s="49" t="n">
        <v>46174</v>
      </c>
      <c r="B318" s="17" t="inlineStr">
        <is>
          <t>참치김밥</t>
        </is>
      </c>
      <c r="C318" s="14" t="n">
        <v>265</v>
      </c>
      <c r="D318" s="14" t="n">
        <v>1192500</v>
      </c>
      <c r="E318" s="18">
        <f>IF(COUNTA(A318:D318)=0,"",IF(NOT(ISNUMBER(A318)),"월을 2026-09-01 처럼",IF(ISNA(MATCH(B318,메뉴판이름,0)),"메뉴판에 없는 이름",IF(OR(NOT(ISNUMBER(C318)),C318&lt;0,C318&lt;&gt;INT(N(C318))),"수량을 확인하세요",IF(OR(NOT(ISNUMBER(D318)),D318&lt;0),"매출을 확인하세요",IF(COUNTIFS(메뉴_월,"&gt;="&amp;DATE(YEAR(A318),MONTH(A318),1),메뉴_월,"&lt;="&amp;DATE(YEAR(A318),MONTH(A318)+1,0),메뉴_이름,B318)&gt;1,"같은 달·같은 메뉴가 또 있어요",""))))))</f>
        <v/>
      </c>
    </row>
    <row r="319">
      <c r="A319" s="49" t="n">
        <v>46174</v>
      </c>
      <c r="B319" s="17" t="inlineStr">
        <is>
          <t>치즈김밥</t>
        </is>
      </c>
      <c r="C319" s="14" t="n">
        <v>208</v>
      </c>
      <c r="D319" s="14" t="n">
        <v>936000</v>
      </c>
      <c r="E319" s="18">
        <f>IF(COUNTA(A319:D319)=0,"",IF(NOT(ISNUMBER(A319)),"월을 2026-09-01 처럼",IF(ISNA(MATCH(B319,메뉴판이름,0)),"메뉴판에 없는 이름",IF(OR(NOT(ISNUMBER(C319)),C319&lt;0,C319&lt;&gt;INT(N(C319))),"수량을 확인하세요",IF(OR(NOT(ISNUMBER(D319)),D319&lt;0),"매출을 확인하세요",IF(COUNTIFS(메뉴_월,"&gt;="&amp;DATE(YEAR(A319),MONTH(A319),1),메뉴_월,"&lt;="&amp;DATE(YEAR(A319),MONTH(A319)+1,0),메뉴_이름,B319)&gt;1,"같은 달·같은 메뉴가 또 있어요",""))))))</f>
        <v/>
      </c>
    </row>
    <row r="320">
      <c r="A320" s="49" t="n">
        <v>46174</v>
      </c>
      <c r="B320" s="17" t="inlineStr">
        <is>
          <t>라면</t>
        </is>
      </c>
      <c r="C320" s="14" t="n">
        <v>327</v>
      </c>
      <c r="D320" s="14" t="n">
        <v>1308000</v>
      </c>
      <c r="E320" s="18">
        <f>IF(COUNTA(A320:D320)=0,"",IF(NOT(ISNUMBER(A320)),"월을 2026-09-01 처럼",IF(ISNA(MATCH(B320,메뉴판이름,0)),"메뉴판에 없는 이름",IF(OR(NOT(ISNUMBER(C320)),C320&lt;0,C320&lt;&gt;INT(N(C320))),"수량을 확인하세요",IF(OR(NOT(ISNUMBER(D320)),D320&lt;0),"매출을 확인하세요",IF(COUNTIFS(메뉴_월,"&gt;="&amp;DATE(YEAR(A320),MONTH(A320),1),메뉴_월,"&lt;="&amp;DATE(YEAR(A320),MONTH(A320)+1,0),메뉴_이름,B320)&gt;1,"같은 달·같은 메뉴가 또 있어요",""))))))</f>
        <v/>
      </c>
    </row>
    <row r="321">
      <c r="A321" s="49" t="n">
        <v>46174</v>
      </c>
      <c r="B321" s="17" t="inlineStr">
        <is>
          <t>치즈라면</t>
        </is>
      </c>
      <c r="C321" s="14" t="n">
        <v>154</v>
      </c>
      <c r="D321" s="14" t="n">
        <v>770000</v>
      </c>
      <c r="E321" s="18">
        <f>IF(COUNTA(A321:D321)=0,"",IF(NOT(ISNUMBER(A321)),"월을 2026-09-01 처럼",IF(ISNA(MATCH(B321,메뉴판이름,0)),"메뉴판에 없는 이름",IF(OR(NOT(ISNUMBER(C321)),C321&lt;0,C321&lt;&gt;INT(N(C321))),"수량을 확인하세요",IF(OR(NOT(ISNUMBER(D321)),D321&lt;0),"매출을 확인하세요",IF(COUNTIFS(메뉴_월,"&gt;="&amp;DATE(YEAR(A321),MONTH(A321),1),메뉴_월,"&lt;="&amp;DATE(YEAR(A321),MONTH(A321)+1,0),메뉴_이름,B321)&gt;1,"같은 달·같은 메뉴가 또 있어요",""))))))</f>
        <v/>
      </c>
    </row>
    <row r="322">
      <c r="A322" s="49" t="n">
        <v>46174</v>
      </c>
      <c r="B322" s="17" t="inlineStr">
        <is>
          <t>쫄면</t>
        </is>
      </c>
      <c r="C322" s="14" t="n">
        <v>453</v>
      </c>
      <c r="D322" s="14" t="n">
        <v>2718000</v>
      </c>
      <c r="E322" s="18">
        <f>IF(COUNTA(A322:D322)=0,"",IF(NOT(ISNUMBER(A322)),"월을 2026-09-01 처럼",IF(ISNA(MATCH(B322,메뉴판이름,0)),"메뉴판에 없는 이름",IF(OR(NOT(ISNUMBER(C322)),C322&lt;0,C322&lt;&gt;INT(N(C322))),"수량을 확인하세요",IF(OR(NOT(ISNUMBER(D322)),D322&lt;0),"매출을 확인하세요",IF(COUNTIFS(메뉴_월,"&gt;="&amp;DATE(YEAR(A322),MONTH(A322),1),메뉴_월,"&lt;="&amp;DATE(YEAR(A322),MONTH(A322)+1,0),메뉴_이름,B322)&gt;1,"같은 달·같은 메뉴가 또 있어요",""))))))</f>
        <v/>
      </c>
    </row>
    <row r="323">
      <c r="A323" s="49" t="n">
        <v>46174</v>
      </c>
      <c r="B323" s="17" t="inlineStr">
        <is>
          <t>우동</t>
        </is>
      </c>
      <c r="C323" s="14" t="n">
        <v>140</v>
      </c>
      <c r="D323" s="14" t="n">
        <v>770000</v>
      </c>
      <c r="E323" s="18">
        <f>IF(COUNTA(A323:D323)=0,"",IF(NOT(ISNUMBER(A323)),"월을 2026-09-01 처럼",IF(ISNA(MATCH(B323,메뉴판이름,0)),"메뉴판에 없는 이름",IF(OR(NOT(ISNUMBER(C323)),C323&lt;0,C323&lt;&gt;INT(N(C323))),"수량을 확인하세요",IF(OR(NOT(ISNUMBER(D323)),D323&lt;0),"매출을 확인하세요",IF(COUNTIFS(메뉴_월,"&gt;="&amp;DATE(YEAR(A323),MONTH(A323),1),메뉴_월,"&lt;="&amp;DATE(YEAR(A323),MONTH(A323)+1,0),메뉴_이름,B323)&gt;1,"같은 달·같은 메뉴가 또 있어요",""))))))</f>
        <v/>
      </c>
    </row>
    <row r="324">
      <c r="A324" s="49" t="n">
        <v>46174</v>
      </c>
      <c r="B324" s="17" t="inlineStr">
        <is>
          <t>오므라이스</t>
        </is>
      </c>
      <c r="C324" s="14" t="n">
        <v>157</v>
      </c>
      <c r="D324" s="14" t="n">
        <v>1177500</v>
      </c>
      <c r="E324" s="18">
        <f>IF(COUNTA(A324:D324)=0,"",IF(NOT(ISNUMBER(A324)),"월을 2026-09-01 처럼",IF(ISNA(MATCH(B324,메뉴판이름,0)),"메뉴판에 없는 이름",IF(OR(NOT(ISNUMBER(C324)),C324&lt;0,C324&lt;&gt;INT(N(C324))),"수량을 확인하세요",IF(OR(NOT(ISNUMBER(D324)),D324&lt;0),"매출을 확인하세요",IF(COUNTIFS(메뉴_월,"&gt;="&amp;DATE(YEAR(A324),MONTH(A324),1),메뉴_월,"&lt;="&amp;DATE(YEAR(A324),MONTH(A324)+1,0),메뉴_이름,B324)&gt;1,"같은 달·같은 메뉴가 또 있어요",""))))))</f>
        <v/>
      </c>
    </row>
    <row r="325">
      <c r="A325" s="49" t="n">
        <v>46174</v>
      </c>
      <c r="B325" s="17" t="inlineStr">
        <is>
          <t>돈가스</t>
        </is>
      </c>
      <c r="C325" s="14" t="n">
        <v>185</v>
      </c>
      <c r="D325" s="14" t="n">
        <v>1572500</v>
      </c>
      <c r="E325" s="18">
        <f>IF(COUNTA(A325:D325)=0,"",IF(NOT(ISNUMBER(A325)),"월을 2026-09-01 처럼",IF(ISNA(MATCH(B325,메뉴판이름,0)),"메뉴판에 없는 이름",IF(OR(NOT(ISNUMBER(C325)),C325&lt;0,C325&lt;&gt;INT(N(C325))),"수량을 확인하세요",IF(OR(NOT(ISNUMBER(D325)),D325&lt;0),"매출을 확인하세요",IF(COUNTIFS(메뉴_월,"&gt;="&amp;DATE(YEAR(A325),MONTH(A325),1),메뉴_월,"&lt;="&amp;DATE(YEAR(A325),MONTH(A325)+1,0),메뉴_이름,B325)&gt;1,"같은 달·같은 메뉴가 또 있어요",""))))))</f>
        <v/>
      </c>
    </row>
    <row r="326">
      <c r="A326" s="49" t="n">
        <v>46174</v>
      </c>
      <c r="B326" s="17" t="inlineStr">
        <is>
          <t>제육덮밥</t>
        </is>
      </c>
      <c r="C326" s="14" t="n">
        <v>162</v>
      </c>
      <c r="D326" s="14" t="n">
        <v>1296000</v>
      </c>
      <c r="E326" s="18">
        <f>IF(COUNTA(A326:D326)=0,"",IF(NOT(ISNUMBER(A326)),"월을 2026-09-01 처럼",IF(ISNA(MATCH(B326,메뉴판이름,0)),"메뉴판에 없는 이름",IF(OR(NOT(ISNUMBER(C326)),C326&lt;0,C326&lt;&gt;INT(N(C326))),"수량을 확인하세요",IF(OR(NOT(ISNUMBER(D326)),D326&lt;0),"매출을 확인하세요",IF(COUNTIFS(메뉴_월,"&gt;="&amp;DATE(YEAR(A326),MONTH(A326),1),메뉴_월,"&lt;="&amp;DATE(YEAR(A326),MONTH(A326)+1,0),메뉴_이름,B326)&gt;1,"같은 달·같은 메뉴가 또 있어요",""))))))</f>
        <v/>
      </c>
    </row>
    <row r="327">
      <c r="A327" s="49" t="n">
        <v>46174</v>
      </c>
      <c r="B327" s="17" t="inlineStr">
        <is>
          <t>만두(6개)</t>
        </is>
      </c>
      <c r="C327" s="14" t="n">
        <v>186</v>
      </c>
      <c r="D327" s="14" t="n">
        <v>837000</v>
      </c>
      <c r="E327" s="18">
        <f>IF(COUNTA(A327:D327)=0,"",IF(NOT(ISNUMBER(A327)),"월을 2026-09-01 처럼",IF(ISNA(MATCH(B327,메뉴판이름,0)),"메뉴판에 없는 이름",IF(OR(NOT(ISNUMBER(C327)),C327&lt;0,C327&lt;&gt;INT(N(C327))),"수량을 확인하세요",IF(OR(NOT(ISNUMBER(D327)),D327&lt;0),"매출을 확인하세요",IF(COUNTIFS(메뉴_월,"&gt;="&amp;DATE(YEAR(A327),MONTH(A327),1),메뉴_월,"&lt;="&amp;DATE(YEAR(A327),MONTH(A327)+1,0),메뉴_이름,B327)&gt;1,"같은 달·같은 메뉴가 또 있어요",""))))))</f>
        <v/>
      </c>
    </row>
    <row r="328">
      <c r="A328" s="49" t="n">
        <v>46174</v>
      </c>
      <c r="B328" s="17" t="inlineStr">
        <is>
          <t>콜라</t>
        </is>
      </c>
      <c r="C328" s="14" t="n">
        <v>227</v>
      </c>
      <c r="D328" s="14" t="n">
        <v>454000</v>
      </c>
      <c r="E328" s="18">
        <f>IF(COUNTA(A328:D328)=0,"",IF(NOT(ISNUMBER(A328)),"월을 2026-09-01 처럼",IF(ISNA(MATCH(B328,메뉴판이름,0)),"메뉴판에 없는 이름",IF(OR(NOT(ISNUMBER(C328)),C328&lt;0,C328&lt;&gt;INT(N(C328))),"수량을 확인하세요",IF(OR(NOT(ISNUMBER(D328)),D328&lt;0),"매출을 확인하세요",IF(COUNTIFS(메뉴_월,"&gt;="&amp;DATE(YEAR(A328),MONTH(A328),1),메뉴_월,"&lt;="&amp;DATE(YEAR(A328),MONTH(A328)+1,0),메뉴_이름,B328)&gt;1,"같은 달·같은 메뉴가 또 있어요",""))))))</f>
        <v/>
      </c>
    </row>
    <row r="329">
      <c r="A329" s="49" t="n">
        <v>46174</v>
      </c>
      <c r="B329" s="17" t="inlineStr">
        <is>
          <t>사이다</t>
        </is>
      </c>
      <c r="C329" s="14" t="n">
        <v>138</v>
      </c>
      <c r="D329" s="14" t="n">
        <v>276000</v>
      </c>
      <c r="E329" s="18">
        <f>IF(COUNTA(A329:D329)=0,"",IF(NOT(ISNUMBER(A329)),"월을 2026-09-01 처럼",IF(ISNA(MATCH(B329,메뉴판이름,0)),"메뉴판에 없는 이름",IF(OR(NOT(ISNUMBER(C329)),C329&lt;0,C329&lt;&gt;INT(N(C329))),"수량을 확인하세요",IF(OR(NOT(ISNUMBER(D329)),D329&lt;0),"매출을 확인하세요",IF(COUNTIFS(메뉴_월,"&gt;="&amp;DATE(YEAR(A329),MONTH(A329),1),메뉴_월,"&lt;="&amp;DATE(YEAR(A329),MONTH(A329)+1,0),메뉴_이름,B329)&gt;1,"같은 달·같은 메뉴가 또 있어요",""))))))</f>
        <v/>
      </c>
    </row>
    <row r="330">
      <c r="A330" s="49" t="n">
        <v>46204</v>
      </c>
      <c r="B330" s="17" t="inlineStr">
        <is>
          <t>떡볶이</t>
        </is>
      </c>
      <c r="C330" s="14" t="n">
        <v>693</v>
      </c>
      <c r="D330" s="14" t="n">
        <v>3118500</v>
      </c>
      <c r="E330" s="18">
        <f>IF(COUNTA(A330:D330)=0,"",IF(NOT(ISNUMBER(A330)),"월을 2026-09-01 처럼",IF(ISNA(MATCH(B330,메뉴판이름,0)),"메뉴판에 없는 이름",IF(OR(NOT(ISNUMBER(C330)),C330&lt;0,C330&lt;&gt;INT(N(C330))),"수량을 확인하세요",IF(OR(NOT(ISNUMBER(D330)),D330&lt;0),"매출을 확인하세요",IF(COUNTIFS(메뉴_월,"&gt;="&amp;DATE(YEAR(A330),MONTH(A330),1),메뉴_월,"&lt;="&amp;DATE(YEAR(A330),MONTH(A330)+1,0),메뉴_이름,B330)&gt;1,"같은 달·같은 메뉴가 또 있어요",""))))))</f>
        <v/>
      </c>
    </row>
    <row r="331">
      <c r="A331" s="49" t="n">
        <v>46204</v>
      </c>
      <c r="B331" s="17" t="inlineStr">
        <is>
          <t>순대</t>
        </is>
      </c>
      <c r="C331" s="14" t="n">
        <v>361</v>
      </c>
      <c r="D331" s="14" t="n">
        <v>1624500</v>
      </c>
      <c r="E331" s="18">
        <f>IF(COUNTA(A331:D331)=0,"",IF(NOT(ISNUMBER(A331)),"월을 2026-09-01 처럼",IF(ISNA(MATCH(B331,메뉴판이름,0)),"메뉴판에 없는 이름",IF(OR(NOT(ISNUMBER(C331)),C331&lt;0,C331&lt;&gt;INT(N(C331))),"수량을 확인하세요",IF(OR(NOT(ISNUMBER(D331)),D331&lt;0),"매출을 확인하세요",IF(COUNTIFS(메뉴_월,"&gt;="&amp;DATE(YEAR(A331),MONTH(A331),1),메뉴_월,"&lt;="&amp;DATE(YEAR(A331),MONTH(A331)+1,0),메뉴_이름,B331)&gt;1,"같은 달·같은 메뉴가 또 있어요",""))))))</f>
        <v/>
      </c>
    </row>
    <row r="332">
      <c r="A332" s="49" t="n">
        <v>46204</v>
      </c>
      <c r="B332" s="17" t="inlineStr">
        <is>
          <t>모둠튀김(5개)</t>
        </is>
      </c>
      <c r="C332" s="14" t="n">
        <v>393</v>
      </c>
      <c r="D332" s="14" t="n">
        <v>1572000</v>
      </c>
      <c r="E332" s="18">
        <f>IF(COUNTA(A332:D332)=0,"",IF(NOT(ISNUMBER(A332)),"월을 2026-09-01 처럼",IF(ISNA(MATCH(B332,메뉴판이름,0)),"메뉴판에 없는 이름",IF(OR(NOT(ISNUMBER(C332)),C332&lt;0,C332&lt;&gt;INT(N(C332))),"수량을 확인하세요",IF(OR(NOT(ISNUMBER(D332)),D332&lt;0),"매출을 확인하세요",IF(COUNTIFS(메뉴_월,"&gt;="&amp;DATE(YEAR(A332),MONTH(A332),1),메뉴_월,"&lt;="&amp;DATE(YEAR(A332),MONTH(A332)+1,0),메뉴_이름,B332)&gt;1,"같은 달·같은 메뉴가 또 있어요",""))))))</f>
        <v/>
      </c>
    </row>
    <row r="333">
      <c r="A333" s="49" t="n">
        <v>46204</v>
      </c>
      <c r="B333" s="17" t="inlineStr">
        <is>
          <t>어묵(3개)</t>
        </is>
      </c>
      <c r="C333" s="14" t="n">
        <v>227</v>
      </c>
      <c r="D333" s="14" t="n">
        <v>681000</v>
      </c>
      <c r="E333" s="18">
        <f>IF(COUNTA(A333:D333)=0,"",IF(NOT(ISNUMBER(A333)),"월을 2026-09-01 처럼",IF(ISNA(MATCH(B333,메뉴판이름,0)),"메뉴판에 없는 이름",IF(OR(NOT(ISNUMBER(C333)),C333&lt;0,C333&lt;&gt;INT(N(C333))),"수량을 확인하세요",IF(OR(NOT(ISNUMBER(D333)),D333&lt;0),"매출을 확인하세요",IF(COUNTIFS(메뉴_월,"&gt;="&amp;DATE(YEAR(A333),MONTH(A333),1),메뉴_월,"&lt;="&amp;DATE(YEAR(A333),MONTH(A333)+1,0),메뉴_이름,B333)&gt;1,"같은 달·같은 메뉴가 또 있어요",""))))))</f>
        <v/>
      </c>
    </row>
    <row r="334">
      <c r="A334" s="49" t="n">
        <v>46204</v>
      </c>
      <c r="B334" s="17" t="inlineStr">
        <is>
          <t>떡튀순 세트</t>
        </is>
      </c>
      <c r="C334" s="14" t="n">
        <v>206</v>
      </c>
      <c r="D334" s="14" t="n">
        <v>2472000</v>
      </c>
      <c r="E334" s="18">
        <f>IF(COUNTA(A334:D334)=0,"",IF(NOT(ISNUMBER(A334)),"월을 2026-09-01 처럼",IF(ISNA(MATCH(B334,메뉴판이름,0)),"메뉴판에 없는 이름",IF(OR(NOT(ISNUMBER(C334)),C334&lt;0,C334&lt;&gt;INT(N(C334))),"수량을 확인하세요",IF(OR(NOT(ISNUMBER(D334)),D334&lt;0),"매출을 확인하세요",IF(COUNTIFS(메뉴_월,"&gt;="&amp;DATE(YEAR(A334),MONTH(A334),1),메뉴_월,"&lt;="&amp;DATE(YEAR(A334),MONTH(A334)+1,0),메뉴_이름,B334)&gt;1,"같은 달·같은 메뉴가 또 있어요",""))))))</f>
        <v/>
      </c>
    </row>
    <row r="335">
      <c r="A335" s="49" t="n">
        <v>46204</v>
      </c>
      <c r="B335" s="17" t="inlineStr">
        <is>
          <t>김밥</t>
        </is>
      </c>
      <c r="C335" s="14" t="n">
        <v>524</v>
      </c>
      <c r="D335" s="14" t="n">
        <v>1834000</v>
      </c>
      <c r="E335" s="18">
        <f>IF(COUNTA(A335:D335)=0,"",IF(NOT(ISNUMBER(A335)),"월을 2026-09-01 처럼",IF(ISNA(MATCH(B335,메뉴판이름,0)),"메뉴판에 없는 이름",IF(OR(NOT(ISNUMBER(C335)),C335&lt;0,C335&lt;&gt;INT(N(C335))),"수량을 확인하세요",IF(OR(NOT(ISNUMBER(D335)),D335&lt;0),"매출을 확인하세요",IF(COUNTIFS(메뉴_월,"&gt;="&amp;DATE(YEAR(A335),MONTH(A335),1),메뉴_월,"&lt;="&amp;DATE(YEAR(A335),MONTH(A335)+1,0),메뉴_이름,B335)&gt;1,"같은 달·같은 메뉴가 또 있어요",""))))))</f>
        <v/>
      </c>
    </row>
    <row r="336">
      <c r="A336" s="49" t="n">
        <v>46204</v>
      </c>
      <c r="B336" s="17" t="inlineStr">
        <is>
          <t>참치김밥</t>
        </is>
      </c>
      <c r="C336" s="14" t="n">
        <v>280</v>
      </c>
      <c r="D336" s="14" t="n">
        <v>1260000</v>
      </c>
      <c r="E336" s="18">
        <f>IF(COUNTA(A336:D336)=0,"",IF(NOT(ISNUMBER(A336)),"월을 2026-09-01 처럼",IF(ISNA(MATCH(B336,메뉴판이름,0)),"메뉴판에 없는 이름",IF(OR(NOT(ISNUMBER(C336)),C336&lt;0,C336&lt;&gt;INT(N(C336))),"수량을 확인하세요",IF(OR(NOT(ISNUMBER(D336)),D336&lt;0),"매출을 확인하세요",IF(COUNTIFS(메뉴_월,"&gt;="&amp;DATE(YEAR(A336),MONTH(A336),1),메뉴_월,"&lt;="&amp;DATE(YEAR(A336),MONTH(A336)+1,0),메뉴_이름,B336)&gt;1,"같은 달·같은 메뉴가 또 있어요",""))))))</f>
        <v/>
      </c>
    </row>
    <row r="337">
      <c r="A337" s="49" t="n">
        <v>46204</v>
      </c>
      <c r="B337" s="17" t="inlineStr">
        <is>
          <t>치즈김밥</t>
        </is>
      </c>
      <c r="C337" s="14" t="n">
        <v>219</v>
      </c>
      <c r="D337" s="14" t="n">
        <v>985500</v>
      </c>
      <c r="E337" s="18">
        <f>IF(COUNTA(A337:D337)=0,"",IF(NOT(ISNUMBER(A337)),"월을 2026-09-01 처럼",IF(ISNA(MATCH(B337,메뉴판이름,0)),"메뉴판에 없는 이름",IF(OR(NOT(ISNUMBER(C337)),C337&lt;0,C337&lt;&gt;INT(N(C337))),"수량을 확인하세요",IF(OR(NOT(ISNUMBER(D337)),D337&lt;0),"매출을 확인하세요",IF(COUNTIFS(메뉴_월,"&gt;="&amp;DATE(YEAR(A337),MONTH(A337),1),메뉴_월,"&lt;="&amp;DATE(YEAR(A337),MONTH(A337)+1,0),메뉴_이름,B337)&gt;1,"같은 달·같은 메뉴가 또 있어요",""))))))</f>
        <v/>
      </c>
    </row>
    <row r="338">
      <c r="A338" s="49" t="n">
        <v>46204</v>
      </c>
      <c r="B338" s="17" t="inlineStr">
        <is>
          <t>라면</t>
        </is>
      </c>
      <c r="C338" s="14" t="n">
        <v>315</v>
      </c>
      <c r="D338" s="14" t="n">
        <v>1260000</v>
      </c>
      <c r="E338" s="18">
        <f>IF(COUNTA(A338:D338)=0,"",IF(NOT(ISNUMBER(A338)),"월을 2026-09-01 처럼",IF(ISNA(MATCH(B338,메뉴판이름,0)),"메뉴판에 없는 이름",IF(OR(NOT(ISNUMBER(C338)),C338&lt;0,C338&lt;&gt;INT(N(C338))),"수량을 확인하세요",IF(OR(NOT(ISNUMBER(D338)),D338&lt;0),"매출을 확인하세요",IF(COUNTIFS(메뉴_월,"&gt;="&amp;DATE(YEAR(A338),MONTH(A338),1),메뉴_월,"&lt;="&amp;DATE(YEAR(A338),MONTH(A338)+1,0),메뉴_이름,B338)&gt;1,"같은 달·같은 메뉴가 또 있어요",""))))))</f>
        <v/>
      </c>
    </row>
    <row r="339">
      <c r="A339" s="49" t="n">
        <v>46204</v>
      </c>
      <c r="B339" s="17" t="inlineStr">
        <is>
          <t>치즈라면</t>
        </is>
      </c>
      <c r="C339" s="14" t="n">
        <v>159</v>
      </c>
      <c r="D339" s="14" t="n">
        <v>795000</v>
      </c>
      <c r="E339" s="18">
        <f>IF(COUNTA(A339:D339)=0,"",IF(NOT(ISNUMBER(A339)),"월을 2026-09-01 처럼",IF(ISNA(MATCH(B339,메뉴판이름,0)),"메뉴판에 없는 이름",IF(OR(NOT(ISNUMBER(C339)),C339&lt;0,C339&lt;&gt;INT(N(C339))),"수량을 확인하세요",IF(OR(NOT(ISNUMBER(D339)),D339&lt;0),"매출을 확인하세요",IF(COUNTIFS(메뉴_월,"&gt;="&amp;DATE(YEAR(A339),MONTH(A339),1),메뉴_월,"&lt;="&amp;DATE(YEAR(A339),MONTH(A339)+1,0),메뉴_이름,B339)&gt;1,"같은 달·같은 메뉴가 또 있어요",""))))))</f>
        <v/>
      </c>
    </row>
    <row r="340">
      <c r="A340" s="49" t="n">
        <v>46204</v>
      </c>
      <c r="B340" s="17" t="inlineStr">
        <is>
          <t>쫄면</t>
        </is>
      </c>
      <c r="C340" s="14" t="n">
        <v>440</v>
      </c>
      <c r="D340" s="14" t="n">
        <v>2640000</v>
      </c>
      <c r="E340" s="18">
        <f>IF(COUNTA(A340:D340)=0,"",IF(NOT(ISNUMBER(A340)),"월을 2026-09-01 처럼",IF(ISNA(MATCH(B340,메뉴판이름,0)),"메뉴판에 없는 이름",IF(OR(NOT(ISNUMBER(C340)),C340&lt;0,C340&lt;&gt;INT(N(C340))),"수량을 확인하세요",IF(OR(NOT(ISNUMBER(D340)),D340&lt;0),"매출을 확인하세요",IF(COUNTIFS(메뉴_월,"&gt;="&amp;DATE(YEAR(A340),MONTH(A340),1),메뉴_월,"&lt;="&amp;DATE(YEAR(A340),MONTH(A340)+1,0),메뉴_이름,B340)&gt;1,"같은 달·같은 메뉴가 또 있어요",""))))))</f>
        <v/>
      </c>
    </row>
    <row r="341">
      <c r="A341" s="49" t="n">
        <v>46204</v>
      </c>
      <c r="B341" s="17" t="inlineStr">
        <is>
          <t>우동</t>
        </is>
      </c>
      <c r="C341" s="14" t="n">
        <v>136</v>
      </c>
      <c r="D341" s="14" t="n">
        <v>748000</v>
      </c>
      <c r="E341" s="18">
        <f>IF(COUNTA(A341:D341)=0,"",IF(NOT(ISNUMBER(A341)),"월을 2026-09-01 처럼",IF(ISNA(MATCH(B341,메뉴판이름,0)),"메뉴판에 없는 이름",IF(OR(NOT(ISNUMBER(C341)),C341&lt;0,C341&lt;&gt;INT(N(C341))),"수량을 확인하세요",IF(OR(NOT(ISNUMBER(D341)),D341&lt;0),"매출을 확인하세요",IF(COUNTIFS(메뉴_월,"&gt;="&amp;DATE(YEAR(A341),MONTH(A341),1),메뉴_월,"&lt;="&amp;DATE(YEAR(A341),MONTH(A341)+1,0),메뉴_이름,B341)&gt;1,"같은 달·같은 메뉴가 또 있어요",""))))))</f>
        <v/>
      </c>
    </row>
    <row r="342">
      <c r="A342" s="49" t="n">
        <v>46204</v>
      </c>
      <c r="B342" s="17" t="inlineStr">
        <is>
          <t>오므라이스</t>
        </is>
      </c>
      <c r="C342" s="14" t="n">
        <v>157</v>
      </c>
      <c r="D342" s="14" t="n">
        <v>1177500</v>
      </c>
      <c r="E342" s="18">
        <f>IF(COUNTA(A342:D342)=0,"",IF(NOT(ISNUMBER(A342)),"월을 2026-09-01 처럼",IF(ISNA(MATCH(B342,메뉴판이름,0)),"메뉴판에 없는 이름",IF(OR(NOT(ISNUMBER(C342)),C342&lt;0,C342&lt;&gt;INT(N(C342))),"수량을 확인하세요",IF(OR(NOT(ISNUMBER(D342)),D342&lt;0),"매출을 확인하세요",IF(COUNTIFS(메뉴_월,"&gt;="&amp;DATE(YEAR(A342),MONTH(A342),1),메뉴_월,"&lt;="&amp;DATE(YEAR(A342),MONTH(A342)+1,0),메뉴_이름,B342)&gt;1,"같은 달·같은 메뉴가 또 있어요",""))))))</f>
        <v/>
      </c>
    </row>
    <row r="343">
      <c r="A343" s="49" t="n">
        <v>46204</v>
      </c>
      <c r="B343" s="17" t="inlineStr">
        <is>
          <t>돈가스</t>
        </is>
      </c>
      <c r="C343" s="14" t="n">
        <v>176</v>
      </c>
      <c r="D343" s="14" t="n">
        <v>1496000</v>
      </c>
      <c r="E343" s="18">
        <f>IF(COUNTA(A343:D343)=0,"",IF(NOT(ISNUMBER(A343)),"월을 2026-09-01 처럼",IF(ISNA(MATCH(B343,메뉴판이름,0)),"메뉴판에 없는 이름",IF(OR(NOT(ISNUMBER(C343)),C343&lt;0,C343&lt;&gt;INT(N(C343))),"수량을 확인하세요",IF(OR(NOT(ISNUMBER(D343)),D343&lt;0),"매출을 확인하세요",IF(COUNTIFS(메뉴_월,"&gt;="&amp;DATE(YEAR(A343),MONTH(A343),1),메뉴_월,"&lt;="&amp;DATE(YEAR(A343),MONTH(A343)+1,0),메뉴_이름,B343)&gt;1,"같은 달·같은 메뉴가 또 있어요",""))))))</f>
        <v/>
      </c>
    </row>
    <row r="344">
      <c r="A344" s="49" t="n">
        <v>46204</v>
      </c>
      <c r="B344" s="17" t="inlineStr">
        <is>
          <t>제육덮밥</t>
        </is>
      </c>
      <c r="C344" s="14" t="n">
        <v>159</v>
      </c>
      <c r="D344" s="14" t="n">
        <v>1272000</v>
      </c>
      <c r="E344" s="18">
        <f>IF(COUNTA(A344:D344)=0,"",IF(NOT(ISNUMBER(A344)),"월을 2026-09-01 처럼",IF(ISNA(MATCH(B344,메뉴판이름,0)),"메뉴판에 없는 이름",IF(OR(NOT(ISNUMBER(C344)),C344&lt;0,C344&lt;&gt;INT(N(C344))),"수량을 확인하세요",IF(OR(NOT(ISNUMBER(D344)),D344&lt;0),"매출을 확인하세요",IF(COUNTIFS(메뉴_월,"&gt;="&amp;DATE(YEAR(A344),MONTH(A344),1),메뉴_월,"&lt;="&amp;DATE(YEAR(A344),MONTH(A344)+1,0),메뉴_이름,B344)&gt;1,"같은 달·같은 메뉴가 또 있어요",""))))))</f>
        <v/>
      </c>
    </row>
    <row r="345">
      <c r="A345" s="49" t="n">
        <v>46204</v>
      </c>
      <c r="B345" s="17" t="inlineStr">
        <is>
          <t>만두(6개)</t>
        </is>
      </c>
      <c r="C345" s="14" t="n">
        <v>184</v>
      </c>
      <c r="D345" s="14" t="n">
        <v>828000</v>
      </c>
      <c r="E345" s="18">
        <f>IF(COUNTA(A345:D345)=0,"",IF(NOT(ISNUMBER(A345)),"월을 2026-09-01 처럼",IF(ISNA(MATCH(B345,메뉴판이름,0)),"메뉴판에 없는 이름",IF(OR(NOT(ISNUMBER(C345)),C345&lt;0,C345&lt;&gt;INT(N(C345))),"수량을 확인하세요",IF(OR(NOT(ISNUMBER(D345)),D345&lt;0),"매출을 확인하세요",IF(COUNTIFS(메뉴_월,"&gt;="&amp;DATE(YEAR(A345),MONTH(A345),1),메뉴_월,"&lt;="&amp;DATE(YEAR(A345),MONTH(A345)+1,0),메뉴_이름,B345)&gt;1,"같은 달·같은 메뉴가 또 있어요",""))))))</f>
        <v/>
      </c>
    </row>
    <row r="346">
      <c r="A346" s="49" t="n">
        <v>46204</v>
      </c>
      <c r="B346" s="17" t="inlineStr">
        <is>
          <t>콜라</t>
        </is>
      </c>
      <c r="C346" s="14" t="n">
        <v>226</v>
      </c>
      <c r="D346" s="14" t="n">
        <v>452000</v>
      </c>
      <c r="E346" s="18">
        <f>IF(COUNTA(A346:D346)=0,"",IF(NOT(ISNUMBER(A346)),"월을 2026-09-01 처럼",IF(ISNA(MATCH(B346,메뉴판이름,0)),"메뉴판에 없는 이름",IF(OR(NOT(ISNUMBER(C346)),C346&lt;0,C346&lt;&gt;INT(N(C346))),"수량을 확인하세요",IF(OR(NOT(ISNUMBER(D346)),D346&lt;0),"매출을 확인하세요",IF(COUNTIFS(메뉴_월,"&gt;="&amp;DATE(YEAR(A346),MONTH(A346),1),메뉴_월,"&lt;="&amp;DATE(YEAR(A346),MONTH(A346)+1,0),메뉴_이름,B346)&gt;1,"같은 달·같은 메뉴가 또 있어요",""))))))</f>
        <v/>
      </c>
    </row>
    <row r="347">
      <c r="A347" s="49" t="n">
        <v>46204</v>
      </c>
      <c r="B347" s="17" t="inlineStr">
        <is>
          <t>사이다</t>
        </is>
      </c>
      <c r="C347" s="14" t="n">
        <v>132</v>
      </c>
      <c r="D347" s="14" t="n">
        <v>264000</v>
      </c>
      <c r="E347" s="18">
        <f>IF(COUNTA(A347:D347)=0,"",IF(NOT(ISNUMBER(A347)),"월을 2026-09-01 처럼",IF(ISNA(MATCH(B347,메뉴판이름,0)),"메뉴판에 없는 이름",IF(OR(NOT(ISNUMBER(C347)),C347&lt;0,C347&lt;&gt;INT(N(C347))),"수량을 확인하세요",IF(OR(NOT(ISNUMBER(D347)),D347&lt;0),"매출을 확인하세요",IF(COUNTIFS(메뉴_월,"&gt;="&amp;DATE(YEAR(A347),MONTH(A347),1),메뉴_월,"&lt;="&amp;DATE(YEAR(A347),MONTH(A347)+1,0),메뉴_이름,B347)&gt;1,"같은 달·같은 메뉴가 또 있어요",""))))))</f>
        <v/>
      </c>
    </row>
    <row r="348">
      <c r="A348" s="49" t="n">
        <v>46235</v>
      </c>
      <c r="B348" s="17" t="inlineStr">
        <is>
          <t>떡볶이</t>
        </is>
      </c>
      <c r="C348" s="14" t="n">
        <v>564</v>
      </c>
      <c r="D348" s="14" t="n">
        <v>2538000</v>
      </c>
      <c r="E348" s="18">
        <f>IF(COUNTA(A348:D348)=0,"",IF(NOT(ISNUMBER(A348)),"월을 2026-09-01 처럼",IF(ISNA(MATCH(B348,메뉴판이름,0)),"메뉴판에 없는 이름",IF(OR(NOT(ISNUMBER(C348)),C348&lt;0,C348&lt;&gt;INT(N(C348))),"수량을 확인하세요",IF(OR(NOT(ISNUMBER(D348)),D348&lt;0),"매출을 확인하세요",IF(COUNTIFS(메뉴_월,"&gt;="&amp;DATE(YEAR(A348),MONTH(A348),1),메뉴_월,"&lt;="&amp;DATE(YEAR(A348),MONTH(A348)+1,0),메뉴_이름,B348)&gt;1,"같은 달·같은 메뉴가 또 있어요",""))))))</f>
        <v/>
      </c>
    </row>
    <row r="349">
      <c r="A349" s="49" t="n">
        <v>46235</v>
      </c>
      <c r="B349" s="17" t="inlineStr">
        <is>
          <t>순대</t>
        </is>
      </c>
      <c r="C349" s="14" t="n">
        <v>294</v>
      </c>
      <c r="D349" s="14" t="n">
        <v>1323000</v>
      </c>
      <c r="E349" s="18">
        <f>IF(COUNTA(A349:D349)=0,"",IF(NOT(ISNUMBER(A349)),"월을 2026-09-01 처럼",IF(ISNA(MATCH(B349,메뉴판이름,0)),"메뉴판에 없는 이름",IF(OR(NOT(ISNUMBER(C349)),C349&lt;0,C349&lt;&gt;INT(N(C349))),"수량을 확인하세요",IF(OR(NOT(ISNUMBER(D349)),D349&lt;0),"매출을 확인하세요",IF(COUNTIFS(메뉴_월,"&gt;="&amp;DATE(YEAR(A349),MONTH(A349),1),메뉴_월,"&lt;="&amp;DATE(YEAR(A349),MONTH(A349)+1,0),메뉴_이름,B349)&gt;1,"같은 달·같은 메뉴가 또 있어요",""))))))</f>
        <v/>
      </c>
    </row>
    <row r="350">
      <c r="A350" s="49" t="n">
        <v>46235</v>
      </c>
      <c r="B350" s="17" t="inlineStr">
        <is>
          <t>모둠튀김(5개)</t>
        </is>
      </c>
      <c r="C350" s="14" t="n">
        <v>337</v>
      </c>
      <c r="D350" s="14" t="n">
        <v>1348000</v>
      </c>
      <c r="E350" s="18">
        <f>IF(COUNTA(A350:D350)=0,"",IF(NOT(ISNUMBER(A350)),"월을 2026-09-01 처럼",IF(ISNA(MATCH(B350,메뉴판이름,0)),"메뉴판에 없는 이름",IF(OR(NOT(ISNUMBER(C350)),C350&lt;0,C350&lt;&gt;INT(N(C350))),"수량을 확인하세요",IF(OR(NOT(ISNUMBER(D350)),D350&lt;0),"매출을 확인하세요",IF(COUNTIFS(메뉴_월,"&gt;="&amp;DATE(YEAR(A350),MONTH(A350),1),메뉴_월,"&lt;="&amp;DATE(YEAR(A350),MONTH(A350)+1,0),메뉴_이름,B350)&gt;1,"같은 달·같은 메뉴가 또 있어요",""))))))</f>
        <v/>
      </c>
    </row>
    <row r="351">
      <c r="A351" s="49" t="n">
        <v>46235</v>
      </c>
      <c r="B351" s="17" t="inlineStr">
        <is>
          <t>어묵(3개)</t>
        </is>
      </c>
      <c r="C351" s="14" t="n">
        <v>187</v>
      </c>
      <c r="D351" s="14" t="n">
        <v>561000</v>
      </c>
      <c r="E351" s="18">
        <f>IF(COUNTA(A351:D351)=0,"",IF(NOT(ISNUMBER(A351)),"월을 2026-09-01 처럼",IF(ISNA(MATCH(B351,메뉴판이름,0)),"메뉴판에 없는 이름",IF(OR(NOT(ISNUMBER(C351)),C351&lt;0,C351&lt;&gt;INT(N(C351))),"수량을 확인하세요",IF(OR(NOT(ISNUMBER(D351)),D351&lt;0),"매출을 확인하세요",IF(COUNTIFS(메뉴_월,"&gt;="&amp;DATE(YEAR(A351),MONTH(A351),1),메뉴_월,"&lt;="&amp;DATE(YEAR(A351),MONTH(A351)+1,0),메뉴_이름,B351)&gt;1,"같은 달·같은 메뉴가 또 있어요",""))))))</f>
        <v/>
      </c>
    </row>
    <row r="352">
      <c r="A352" s="49" t="n">
        <v>46235</v>
      </c>
      <c r="B352" s="17" t="inlineStr">
        <is>
          <t>떡튀순 세트</t>
        </is>
      </c>
      <c r="C352" s="14" t="n">
        <v>161</v>
      </c>
      <c r="D352" s="14" t="n">
        <v>1932000</v>
      </c>
      <c r="E352" s="18">
        <f>IF(COUNTA(A352:D352)=0,"",IF(NOT(ISNUMBER(A352)),"월을 2026-09-01 처럼",IF(ISNA(MATCH(B352,메뉴판이름,0)),"메뉴판에 없는 이름",IF(OR(NOT(ISNUMBER(C352)),C352&lt;0,C352&lt;&gt;INT(N(C352))),"수량을 확인하세요",IF(OR(NOT(ISNUMBER(D352)),D352&lt;0),"매출을 확인하세요",IF(COUNTIFS(메뉴_월,"&gt;="&amp;DATE(YEAR(A352),MONTH(A352),1),메뉴_월,"&lt;="&amp;DATE(YEAR(A352),MONTH(A352)+1,0),메뉴_이름,B352)&gt;1,"같은 달·같은 메뉴가 또 있어요",""))))))</f>
        <v/>
      </c>
    </row>
    <row r="353">
      <c r="A353" s="49" t="n">
        <v>46235</v>
      </c>
      <c r="B353" s="17" t="inlineStr">
        <is>
          <t>김밥</t>
        </is>
      </c>
      <c r="C353" s="14" t="n">
        <v>418</v>
      </c>
      <c r="D353" s="14" t="n">
        <v>1463000</v>
      </c>
      <c r="E353" s="18">
        <f>IF(COUNTA(A353:D353)=0,"",IF(NOT(ISNUMBER(A353)),"월을 2026-09-01 처럼",IF(ISNA(MATCH(B353,메뉴판이름,0)),"메뉴판에 없는 이름",IF(OR(NOT(ISNUMBER(C353)),C353&lt;0,C353&lt;&gt;INT(N(C353))),"수량을 확인하세요",IF(OR(NOT(ISNUMBER(D353)),D353&lt;0),"매출을 확인하세요",IF(COUNTIFS(메뉴_월,"&gt;="&amp;DATE(YEAR(A353),MONTH(A353),1),메뉴_월,"&lt;="&amp;DATE(YEAR(A353),MONTH(A353)+1,0),메뉴_이름,B353)&gt;1,"같은 달·같은 메뉴가 또 있어요",""))))))</f>
        <v/>
      </c>
    </row>
    <row r="354">
      <c r="A354" s="49" t="n">
        <v>46235</v>
      </c>
      <c r="B354" s="17" t="inlineStr">
        <is>
          <t>참치김밥</t>
        </is>
      </c>
      <c r="C354" s="14" t="n">
        <v>214</v>
      </c>
      <c r="D354" s="14" t="n">
        <v>963000</v>
      </c>
      <c r="E354" s="18">
        <f>IF(COUNTA(A354:D354)=0,"",IF(NOT(ISNUMBER(A354)),"월을 2026-09-01 처럼",IF(ISNA(MATCH(B354,메뉴판이름,0)),"메뉴판에 없는 이름",IF(OR(NOT(ISNUMBER(C354)),C354&lt;0,C354&lt;&gt;INT(N(C354))),"수량을 확인하세요",IF(OR(NOT(ISNUMBER(D354)),D354&lt;0),"매출을 확인하세요",IF(COUNTIFS(메뉴_월,"&gt;="&amp;DATE(YEAR(A354),MONTH(A354),1),메뉴_월,"&lt;="&amp;DATE(YEAR(A354),MONTH(A354)+1,0),메뉴_이름,B354)&gt;1,"같은 달·같은 메뉴가 또 있어요",""))))))</f>
        <v/>
      </c>
    </row>
    <row r="355">
      <c r="A355" s="49" t="n">
        <v>46235</v>
      </c>
      <c r="B355" s="17" t="inlineStr">
        <is>
          <t>치즈김밥</t>
        </is>
      </c>
      <c r="C355" s="14" t="n">
        <v>169</v>
      </c>
      <c r="D355" s="14" t="n">
        <v>760500</v>
      </c>
      <c r="E355" s="18">
        <f>IF(COUNTA(A355:D355)=0,"",IF(NOT(ISNUMBER(A355)),"월을 2026-09-01 처럼",IF(ISNA(MATCH(B355,메뉴판이름,0)),"메뉴판에 없는 이름",IF(OR(NOT(ISNUMBER(C355)),C355&lt;0,C355&lt;&gt;INT(N(C355))),"수량을 확인하세요",IF(OR(NOT(ISNUMBER(D355)),D355&lt;0),"매출을 확인하세요",IF(COUNTIFS(메뉴_월,"&gt;="&amp;DATE(YEAR(A355),MONTH(A355),1),메뉴_월,"&lt;="&amp;DATE(YEAR(A355),MONTH(A355)+1,0),메뉴_이름,B355)&gt;1,"같은 달·같은 메뉴가 또 있어요",""))))))</f>
        <v/>
      </c>
    </row>
    <row r="356">
      <c r="A356" s="49" t="n">
        <v>46235</v>
      </c>
      <c r="B356" s="17" t="inlineStr">
        <is>
          <t>라면</t>
        </is>
      </c>
      <c r="C356" s="14" t="n">
        <v>246</v>
      </c>
      <c r="D356" s="14" t="n">
        <v>984000</v>
      </c>
      <c r="E356" s="18">
        <f>IF(COUNTA(A356:D356)=0,"",IF(NOT(ISNUMBER(A356)),"월을 2026-09-01 처럼",IF(ISNA(MATCH(B356,메뉴판이름,0)),"메뉴판에 없는 이름",IF(OR(NOT(ISNUMBER(C356)),C356&lt;0,C356&lt;&gt;INT(N(C356))),"수량을 확인하세요",IF(OR(NOT(ISNUMBER(D356)),D356&lt;0),"매출을 확인하세요",IF(COUNTIFS(메뉴_월,"&gt;="&amp;DATE(YEAR(A356),MONTH(A356),1),메뉴_월,"&lt;="&amp;DATE(YEAR(A356),MONTH(A356)+1,0),메뉴_이름,B356)&gt;1,"같은 달·같은 메뉴가 또 있어요",""))))))</f>
        <v/>
      </c>
    </row>
    <row r="357">
      <c r="A357" s="49" t="n">
        <v>46235</v>
      </c>
      <c r="B357" s="17" t="inlineStr">
        <is>
          <t>치즈라면</t>
        </is>
      </c>
      <c r="C357" s="14" t="n">
        <v>126</v>
      </c>
      <c r="D357" s="14" t="n">
        <v>630000</v>
      </c>
      <c r="E357" s="18">
        <f>IF(COUNTA(A357:D357)=0,"",IF(NOT(ISNUMBER(A357)),"월을 2026-09-01 처럼",IF(ISNA(MATCH(B357,메뉴판이름,0)),"메뉴판에 없는 이름",IF(OR(NOT(ISNUMBER(C357)),C357&lt;0,C357&lt;&gt;INT(N(C357))),"수량을 확인하세요",IF(OR(NOT(ISNUMBER(D357)),D357&lt;0),"매출을 확인하세요",IF(COUNTIFS(메뉴_월,"&gt;="&amp;DATE(YEAR(A357),MONTH(A357),1),메뉴_월,"&lt;="&amp;DATE(YEAR(A357),MONTH(A357)+1,0),메뉴_이름,B357)&gt;1,"같은 달·같은 메뉴가 또 있어요",""))))))</f>
        <v/>
      </c>
    </row>
    <row r="358">
      <c r="A358" s="49" t="n">
        <v>46235</v>
      </c>
      <c r="B358" s="17" t="inlineStr">
        <is>
          <t>쫄면</t>
        </is>
      </c>
      <c r="C358" s="14" t="n">
        <v>384</v>
      </c>
      <c r="D358" s="14" t="n">
        <v>2304000</v>
      </c>
      <c r="E358" s="18">
        <f>IF(COUNTA(A358:D358)=0,"",IF(NOT(ISNUMBER(A358)),"월을 2026-09-01 처럼",IF(ISNA(MATCH(B358,메뉴판이름,0)),"메뉴판에 없는 이름",IF(OR(NOT(ISNUMBER(C358)),C358&lt;0,C358&lt;&gt;INT(N(C358))),"수량을 확인하세요",IF(OR(NOT(ISNUMBER(D358)),D358&lt;0),"매출을 확인하세요",IF(COUNTIFS(메뉴_월,"&gt;="&amp;DATE(YEAR(A358),MONTH(A358),1),메뉴_월,"&lt;="&amp;DATE(YEAR(A358),MONTH(A358)+1,0),메뉴_이름,B358)&gt;1,"같은 달·같은 메뉴가 또 있어요",""))))))</f>
        <v/>
      </c>
    </row>
    <row r="359">
      <c r="A359" s="49" t="n">
        <v>46235</v>
      </c>
      <c r="B359" s="17" t="inlineStr">
        <is>
          <t>우동</t>
        </is>
      </c>
      <c r="C359" s="14" t="n">
        <v>108</v>
      </c>
      <c r="D359" s="14" t="n">
        <v>594000</v>
      </c>
      <c r="E359" s="18">
        <f>IF(COUNTA(A359:D359)=0,"",IF(NOT(ISNUMBER(A359)),"월을 2026-09-01 처럼",IF(ISNA(MATCH(B359,메뉴판이름,0)),"메뉴판에 없는 이름",IF(OR(NOT(ISNUMBER(C359)),C359&lt;0,C359&lt;&gt;INT(N(C359))),"수량을 확인하세요",IF(OR(NOT(ISNUMBER(D359)),D359&lt;0),"매출을 확인하세요",IF(COUNTIFS(메뉴_월,"&gt;="&amp;DATE(YEAR(A359),MONTH(A359),1),메뉴_월,"&lt;="&amp;DATE(YEAR(A359),MONTH(A359)+1,0),메뉴_이름,B359)&gt;1,"같은 달·같은 메뉴가 또 있어요",""))))))</f>
        <v/>
      </c>
    </row>
    <row r="360">
      <c r="A360" s="49" t="n">
        <v>46235</v>
      </c>
      <c r="B360" s="17" t="inlineStr">
        <is>
          <t>오므라이스</t>
        </is>
      </c>
      <c r="C360" s="14" t="n">
        <v>129</v>
      </c>
      <c r="D360" s="14" t="n">
        <v>967500</v>
      </c>
      <c r="E360" s="18">
        <f>IF(COUNTA(A360:D360)=0,"",IF(NOT(ISNUMBER(A360)),"월을 2026-09-01 처럼",IF(ISNA(MATCH(B360,메뉴판이름,0)),"메뉴판에 없는 이름",IF(OR(NOT(ISNUMBER(C360)),C360&lt;0,C360&lt;&gt;INT(N(C360))),"수량을 확인하세요",IF(OR(NOT(ISNUMBER(D360)),D360&lt;0),"매출을 확인하세요",IF(COUNTIFS(메뉴_월,"&gt;="&amp;DATE(YEAR(A360),MONTH(A360),1),메뉴_월,"&lt;="&amp;DATE(YEAR(A360),MONTH(A360)+1,0),메뉴_이름,B360)&gt;1,"같은 달·같은 메뉴가 또 있어요",""))))))</f>
        <v/>
      </c>
    </row>
    <row r="361">
      <c r="A361" s="49" t="n">
        <v>46235</v>
      </c>
      <c r="B361" s="17" t="inlineStr">
        <is>
          <t>돈가스</t>
        </is>
      </c>
      <c r="C361" s="14" t="n">
        <v>156</v>
      </c>
      <c r="D361" s="14" t="n">
        <v>1326000</v>
      </c>
      <c r="E361" s="18">
        <f>IF(COUNTA(A361:D361)=0,"",IF(NOT(ISNUMBER(A361)),"월을 2026-09-01 처럼",IF(ISNA(MATCH(B361,메뉴판이름,0)),"메뉴판에 없는 이름",IF(OR(NOT(ISNUMBER(C361)),C361&lt;0,C361&lt;&gt;INT(N(C361))),"수량을 확인하세요",IF(OR(NOT(ISNUMBER(D361)),D361&lt;0),"매출을 확인하세요",IF(COUNTIFS(메뉴_월,"&gt;="&amp;DATE(YEAR(A361),MONTH(A361),1),메뉴_월,"&lt;="&amp;DATE(YEAR(A361),MONTH(A361)+1,0),메뉴_이름,B361)&gt;1,"같은 달·같은 메뉴가 또 있어요",""))))))</f>
        <v/>
      </c>
    </row>
    <row r="362">
      <c r="A362" s="49" t="n">
        <v>46235</v>
      </c>
      <c r="B362" s="17" t="inlineStr">
        <is>
          <t>제육덮밥</t>
        </is>
      </c>
      <c r="C362" s="14" t="n">
        <v>123</v>
      </c>
      <c r="D362" s="14" t="n">
        <v>984000</v>
      </c>
      <c r="E362" s="18">
        <f>IF(COUNTA(A362:D362)=0,"",IF(NOT(ISNUMBER(A362)),"월을 2026-09-01 처럼",IF(ISNA(MATCH(B362,메뉴판이름,0)),"메뉴판에 없는 이름",IF(OR(NOT(ISNUMBER(C362)),C362&lt;0,C362&lt;&gt;INT(N(C362))),"수량을 확인하세요",IF(OR(NOT(ISNUMBER(D362)),D362&lt;0),"매출을 확인하세요",IF(COUNTIFS(메뉴_월,"&gt;="&amp;DATE(YEAR(A362),MONTH(A362),1),메뉴_월,"&lt;="&amp;DATE(YEAR(A362),MONTH(A362)+1,0),메뉴_이름,B362)&gt;1,"같은 달·같은 메뉴가 또 있어요",""))))))</f>
        <v/>
      </c>
    </row>
    <row r="363">
      <c r="A363" s="49" t="n">
        <v>46235</v>
      </c>
      <c r="B363" s="17" t="inlineStr">
        <is>
          <t>만두(6개)</t>
        </is>
      </c>
      <c r="C363" s="14" t="n">
        <v>147</v>
      </c>
      <c r="D363" s="14" t="n">
        <v>661500</v>
      </c>
      <c r="E363" s="18">
        <f>IF(COUNTA(A363:D363)=0,"",IF(NOT(ISNUMBER(A363)),"월을 2026-09-01 처럼",IF(ISNA(MATCH(B363,메뉴판이름,0)),"메뉴판에 없는 이름",IF(OR(NOT(ISNUMBER(C363)),C363&lt;0,C363&lt;&gt;INT(N(C363))),"수량을 확인하세요",IF(OR(NOT(ISNUMBER(D363)),D363&lt;0),"매출을 확인하세요",IF(COUNTIFS(메뉴_월,"&gt;="&amp;DATE(YEAR(A363),MONTH(A363),1),메뉴_월,"&lt;="&amp;DATE(YEAR(A363),MONTH(A363)+1,0),메뉴_이름,B363)&gt;1,"같은 달·같은 메뉴가 또 있어요",""))))))</f>
        <v/>
      </c>
    </row>
    <row r="364">
      <c r="A364" s="49" t="n">
        <v>46235</v>
      </c>
      <c r="B364" s="17" t="inlineStr">
        <is>
          <t>콜라</t>
        </is>
      </c>
      <c r="C364" s="14" t="n">
        <v>187</v>
      </c>
      <c r="D364" s="14" t="n">
        <v>374000</v>
      </c>
      <c r="E364" s="18">
        <f>IF(COUNTA(A364:D364)=0,"",IF(NOT(ISNUMBER(A364)),"월을 2026-09-01 처럼",IF(ISNA(MATCH(B364,메뉴판이름,0)),"메뉴판에 없는 이름",IF(OR(NOT(ISNUMBER(C364)),C364&lt;0,C364&lt;&gt;INT(N(C364))),"수량을 확인하세요",IF(OR(NOT(ISNUMBER(D364)),D364&lt;0),"매출을 확인하세요",IF(COUNTIFS(메뉴_월,"&gt;="&amp;DATE(YEAR(A364),MONTH(A364),1),메뉴_월,"&lt;="&amp;DATE(YEAR(A364),MONTH(A364)+1,0),메뉴_이름,B364)&gt;1,"같은 달·같은 메뉴가 또 있어요",""))))))</f>
        <v/>
      </c>
    </row>
    <row r="365">
      <c r="A365" s="49" t="n">
        <v>46235</v>
      </c>
      <c r="B365" s="17" t="inlineStr">
        <is>
          <t>사이다</t>
        </is>
      </c>
      <c r="C365" s="14" t="n">
        <v>112</v>
      </c>
      <c r="D365" s="14" t="n">
        <v>224000</v>
      </c>
      <c r="E365" s="18">
        <f>IF(COUNTA(A365:D365)=0,"",IF(NOT(ISNUMBER(A365)),"월을 2026-09-01 처럼",IF(ISNA(MATCH(B365,메뉴판이름,0)),"메뉴판에 없는 이름",IF(OR(NOT(ISNUMBER(C365)),C365&lt;0,C365&lt;&gt;INT(N(C365))),"수량을 확인하세요",IF(OR(NOT(ISNUMBER(D365)),D365&lt;0),"매출을 확인하세요",IF(COUNTIFS(메뉴_월,"&gt;="&amp;DATE(YEAR(A365),MONTH(A365),1),메뉴_월,"&lt;="&amp;DATE(YEAR(A365),MONTH(A365)+1,0),메뉴_이름,B365)&gt;1,"같은 달·같은 메뉴가 또 있어요",""))))))</f>
        <v/>
      </c>
    </row>
    <row r="366">
      <c r="A366" s="49" t="n">
        <v>46266</v>
      </c>
      <c r="B366" s="17" t="inlineStr">
        <is>
          <t>떡볶이</t>
        </is>
      </c>
      <c r="C366" s="14" t="n">
        <v>620</v>
      </c>
      <c r="D366" s="14" t="n">
        <v>2790000</v>
      </c>
      <c r="E366" s="18">
        <f>IF(COUNTA(A366:D366)=0,"",IF(NOT(ISNUMBER(A366)),"월을 2026-09-01 처럼",IF(ISNA(MATCH(B366,메뉴판이름,0)),"메뉴판에 없는 이름",IF(OR(NOT(ISNUMBER(C366)),C366&lt;0,C366&lt;&gt;INT(N(C366))),"수량을 확인하세요",IF(OR(NOT(ISNUMBER(D366)),D366&lt;0),"매출을 확인하세요",IF(COUNTIFS(메뉴_월,"&gt;="&amp;DATE(YEAR(A366),MONTH(A366),1),메뉴_월,"&lt;="&amp;DATE(YEAR(A366),MONTH(A366)+1,0),메뉴_이름,B366)&gt;1,"같은 달·같은 메뉴가 또 있어요",""))))))</f>
        <v/>
      </c>
    </row>
    <row r="367">
      <c r="A367" s="49" t="n">
        <v>46266</v>
      </c>
      <c r="B367" s="17" t="inlineStr">
        <is>
          <t>순대</t>
        </is>
      </c>
      <c r="C367" s="14" t="n">
        <v>340</v>
      </c>
      <c r="D367" s="14" t="n">
        <v>1530000</v>
      </c>
      <c r="E367" s="18">
        <f>IF(COUNTA(A367:D367)=0,"",IF(NOT(ISNUMBER(A367)),"월을 2026-09-01 처럼",IF(ISNA(MATCH(B367,메뉴판이름,0)),"메뉴판에 없는 이름",IF(OR(NOT(ISNUMBER(C367)),C367&lt;0,C367&lt;&gt;INT(N(C367))),"수량을 확인하세요",IF(OR(NOT(ISNUMBER(D367)),D367&lt;0),"매출을 확인하세요",IF(COUNTIFS(메뉴_월,"&gt;="&amp;DATE(YEAR(A367),MONTH(A367),1),메뉴_월,"&lt;="&amp;DATE(YEAR(A367),MONTH(A367)+1,0),메뉴_이름,B367)&gt;1,"같은 달·같은 메뉴가 또 있어요",""))))))</f>
        <v/>
      </c>
    </row>
    <row r="368">
      <c r="A368" s="49" t="n">
        <v>46266</v>
      </c>
      <c r="B368" s="17" t="inlineStr">
        <is>
          <t>모둠튀김(5개)</t>
        </is>
      </c>
      <c r="C368" s="14" t="n">
        <v>366</v>
      </c>
      <c r="D368" s="14" t="n">
        <v>1464000</v>
      </c>
      <c r="E368" s="18">
        <f>IF(COUNTA(A368:D368)=0,"",IF(NOT(ISNUMBER(A368)),"월을 2026-09-01 처럼",IF(ISNA(MATCH(B368,메뉴판이름,0)),"메뉴판에 없는 이름",IF(OR(NOT(ISNUMBER(C368)),C368&lt;0,C368&lt;&gt;INT(N(C368))),"수량을 확인하세요",IF(OR(NOT(ISNUMBER(D368)),D368&lt;0),"매출을 확인하세요",IF(COUNTIFS(메뉴_월,"&gt;="&amp;DATE(YEAR(A368),MONTH(A368),1),메뉴_월,"&lt;="&amp;DATE(YEAR(A368),MONTH(A368)+1,0),메뉴_이름,B368)&gt;1,"같은 달·같은 메뉴가 또 있어요",""))))))</f>
        <v/>
      </c>
    </row>
    <row r="369">
      <c r="A369" s="49" t="n">
        <v>46266</v>
      </c>
      <c r="B369" s="17" t="inlineStr">
        <is>
          <t>어묵(3개)</t>
        </is>
      </c>
      <c r="C369" s="14" t="n">
        <v>209</v>
      </c>
      <c r="D369" s="14" t="n">
        <v>627000</v>
      </c>
      <c r="E369" s="18">
        <f>IF(COUNTA(A369:D369)=0,"",IF(NOT(ISNUMBER(A369)),"월을 2026-09-01 처럼",IF(ISNA(MATCH(B369,메뉴판이름,0)),"메뉴판에 없는 이름",IF(OR(NOT(ISNUMBER(C369)),C369&lt;0,C369&lt;&gt;INT(N(C369))),"수량을 확인하세요",IF(OR(NOT(ISNUMBER(D369)),D369&lt;0),"매출을 확인하세요",IF(COUNTIFS(메뉴_월,"&gt;="&amp;DATE(YEAR(A369),MONTH(A369),1),메뉴_월,"&lt;="&amp;DATE(YEAR(A369),MONTH(A369)+1,0),메뉴_이름,B369)&gt;1,"같은 달·같은 메뉴가 또 있어요",""))))))</f>
        <v/>
      </c>
    </row>
    <row r="370">
      <c r="A370" s="49" t="n">
        <v>46266</v>
      </c>
      <c r="B370" s="17" t="inlineStr">
        <is>
          <t>떡튀순 세트</t>
        </is>
      </c>
      <c r="C370" s="14" t="n">
        <v>200</v>
      </c>
      <c r="D370" s="14" t="n">
        <v>2400000</v>
      </c>
      <c r="E370" s="18">
        <f>IF(COUNTA(A370:D370)=0,"",IF(NOT(ISNUMBER(A370)),"월을 2026-09-01 처럼",IF(ISNA(MATCH(B370,메뉴판이름,0)),"메뉴판에 없는 이름",IF(OR(NOT(ISNUMBER(C370)),C370&lt;0,C370&lt;&gt;INT(N(C370))),"수량을 확인하세요",IF(OR(NOT(ISNUMBER(D370)),D370&lt;0),"매출을 확인하세요",IF(COUNTIFS(메뉴_월,"&gt;="&amp;DATE(YEAR(A370),MONTH(A370),1),메뉴_월,"&lt;="&amp;DATE(YEAR(A370),MONTH(A370)+1,0),메뉴_이름,B370)&gt;1,"같은 달·같은 메뉴가 또 있어요",""))))))</f>
        <v/>
      </c>
    </row>
    <row r="371">
      <c r="A371" s="49" t="n">
        <v>46266</v>
      </c>
      <c r="B371" s="17" t="inlineStr">
        <is>
          <t>김밥</t>
        </is>
      </c>
      <c r="C371" s="14" t="n">
        <v>452</v>
      </c>
      <c r="D371" s="14" t="n">
        <v>1582000</v>
      </c>
      <c r="E371" s="18">
        <f>IF(COUNTA(A371:D371)=0,"",IF(NOT(ISNUMBER(A371)),"월을 2026-09-01 처럼",IF(ISNA(MATCH(B371,메뉴판이름,0)),"메뉴판에 없는 이름",IF(OR(NOT(ISNUMBER(C371)),C371&lt;0,C371&lt;&gt;INT(N(C371))),"수량을 확인하세요",IF(OR(NOT(ISNUMBER(D371)),D371&lt;0),"매출을 확인하세요",IF(COUNTIFS(메뉴_월,"&gt;="&amp;DATE(YEAR(A371),MONTH(A371),1),메뉴_월,"&lt;="&amp;DATE(YEAR(A371),MONTH(A371)+1,0),메뉴_이름,B371)&gt;1,"같은 달·같은 메뉴가 또 있어요",""))))))</f>
        <v/>
      </c>
    </row>
    <row r="372">
      <c r="A372" s="49" t="n">
        <v>46266</v>
      </c>
      <c r="B372" s="17" t="inlineStr">
        <is>
          <t>참치김밥</t>
        </is>
      </c>
      <c r="C372" s="14" t="n">
        <v>261</v>
      </c>
      <c r="D372" s="14" t="n">
        <v>1174500</v>
      </c>
      <c r="E372" s="18">
        <f>IF(COUNTA(A372:D372)=0,"",IF(NOT(ISNUMBER(A372)),"월을 2026-09-01 처럼",IF(ISNA(MATCH(B372,메뉴판이름,0)),"메뉴판에 없는 이름",IF(OR(NOT(ISNUMBER(C372)),C372&lt;0,C372&lt;&gt;INT(N(C372))),"수량을 확인하세요",IF(OR(NOT(ISNUMBER(D372)),D372&lt;0),"매출을 확인하세요",IF(COUNTIFS(메뉴_월,"&gt;="&amp;DATE(YEAR(A372),MONTH(A372),1),메뉴_월,"&lt;="&amp;DATE(YEAR(A372),MONTH(A372)+1,0),메뉴_이름,B372)&gt;1,"같은 달·같은 메뉴가 또 있어요",""))))))</f>
        <v/>
      </c>
    </row>
    <row r="373">
      <c r="A373" s="49" t="n">
        <v>46266</v>
      </c>
      <c r="B373" s="17" t="inlineStr">
        <is>
          <t>치즈김밥</t>
        </is>
      </c>
      <c r="C373" s="14" t="n">
        <v>193</v>
      </c>
      <c r="D373" s="14" t="n">
        <v>868500</v>
      </c>
      <c r="E373" s="18">
        <f>IF(COUNTA(A373:D373)=0,"",IF(NOT(ISNUMBER(A373)),"월을 2026-09-01 처럼",IF(ISNA(MATCH(B373,메뉴판이름,0)),"메뉴판에 없는 이름",IF(OR(NOT(ISNUMBER(C373)),C373&lt;0,C373&lt;&gt;INT(N(C373))),"수량을 확인하세요",IF(OR(NOT(ISNUMBER(D373)),D373&lt;0),"매출을 확인하세요",IF(COUNTIFS(메뉴_월,"&gt;="&amp;DATE(YEAR(A373),MONTH(A373),1),메뉴_월,"&lt;="&amp;DATE(YEAR(A373),MONTH(A373)+1,0),메뉴_이름,B373)&gt;1,"같은 달·같은 메뉴가 또 있어요",""))))))</f>
        <v/>
      </c>
    </row>
    <row r="374">
      <c r="A374" s="49" t="n">
        <v>46266</v>
      </c>
      <c r="B374" s="17" t="inlineStr">
        <is>
          <t>라면</t>
        </is>
      </c>
      <c r="C374" s="14" t="n">
        <v>301</v>
      </c>
      <c r="D374" s="14" t="n">
        <v>1204000</v>
      </c>
      <c r="E374" s="18">
        <f>IF(COUNTA(A374:D374)=0,"",IF(NOT(ISNUMBER(A374)),"월을 2026-09-01 처럼",IF(ISNA(MATCH(B374,메뉴판이름,0)),"메뉴판에 없는 이름",IF(OR(NOT(ISNUMBER(C374)),C374&lt;0,C374&lt;&gt;INT(N(C374))),"수량을 확인하세요",IF(OR(NOT(ISNUMBER(D374)),D374&lt;0),"매출을 확인하세요",IF(COUNTIFS(메뉴_월,"&gt;="&amp;DATE(YEAR(A374),MONTH(A374),1),메뉴_월,"&lt;="&amp;DATE(YEAR(A374),MONTH(A374)+1,0),메뉴_이름,B374)&gt;1,"같은 달·같은 메뉴가 또 있어요",""))))))</f>
        <v/>
      </c>
    </row>
    <row r="375">
      <c r="A375" s="49" t="n">
        <v>46266</v>
      </c>
      <c r="B375" s="17" t="inlineStr">
        <is>
          <t>치즈라면</t>
        </is>
      </c>
      <c r="C375" s="14" t="n">
        <v>150</v>
      </c>
      <c r="D375" s="14" t="n">
        <v>750000</v>
      </c>
      <c r="E375" s="18">
        <f>IF(COUNTA(A375:D375)=0,"",IF(NOT(ISNUMBER(A375)),"월을 2026-09-01 처럼",IF(ISNA(MATCH(B375,메뉴판이름,0)),"메뉴판에 없는 이름",IF(OR(NOT(ISNUMBER(C375)),C375&lt;0,C375&lt;&gt;INT(N(C375))),"수량을 확인하세요",IF(OR(NOT(ISNUMBER(D375)),D375&lt;0),"매출을 확인하세요",IF(COUNTIFS(메뉴_월,"&gt;="&amp;DATE(YEAR(A375),MONTH(A375),1),메뉴_월,"&lt;="&amp;DATE(YEAR(A375),MONTH(A375)+1,0),메뉴_이름,B375)&gt;1,"같은 달·같은 메뉴가 또 있어요",""))))))</f>
        <v/>
      </c>
    </row>
    <row r="376">
      <c r="A376" s="49" t="n">
        <v>46266</v>
      </c>
      <c r="B376" s="17" t="inlineStr">
        <is>
          <t>쫄면</t>
        </is>
      </c>
      <c r="C376" s="14" t="n">
        <v>195</v>
      </c>
      <c r="D376" s="14" t="n">
        <v>1170000</v>
      </c>
      <c r="E376" s="18">
        <f>IF(COUNTA(A376:D376)=0,"",IF(NOT(ISNUMBER(A376)),"월을 2026-09-01 처럼",IF(ISNA(MATCH(B376,메뉴판이름,0)),"메뉴판에 없는 이름",IF(OR(NOT(ISNUMBER(C376)),C376&lt;0,C376&lt;&gt;INT(N(C376))),"수량을 확인하세요",IF(OR(NOT(ISNUMBER(D376)),D376&lt;0),"매출을 확인하세요",IF(COUNTIFS(메뉴_월,"&gt;="&amp;DATE(YEAR(A376),MONTH(A376),1),메뉴_월,"&lt;="&amp;DATE(YEAR(A376),MONTH(A376)+1,0),메뉴_이름,B376)&gt;1,"같은 달·같은 메뉴가 또 있어요",""))))))</f>
        <v/>
      </c>
    </row>
    <row r="377">
      <c r="A377" s="49" t="n">
        <v>46266</v>
      </c>
      <c r="B377" s="17" t="inlineStr">
        <is>
          <t>우동</t>
        </is>
      </c>
      <c r="C377" s="14" t="n">
        <v>127</v>
      </c>
      <c r="D377" s="14" t="n">
        <v>698500</v>
      </c>
      <c r="E377" s="18">
        <f>IF(COUNTA(A377:D377)=0,"",IF(NOT(ISNUMBER(A377)),"월을 2026-09-01 처럼",IF(ISNA(MATCH(B377,메뉴판이름,0)),"메뉴판에 없는 이름",IF(OR(NOT(ISNUMBER(C377)),C377&lt;0,C377&lt;&gt;INT(N(C377))),"수량을 확인하세요",IF(OR(NOT(ISNUMBER(D377)),D377&lt;0),"매출을 확인하세요",IF(COUNTIFS(메뉴_월,"&gt;="&amp;DATE(YEAR(A377),MONTH(A377),1),메뉴_월,"&lt;="&amp;DATE(YEAR(A377),MONTH(A377)+1,0),메뉴_이름,B377)&gt;1,"같은 달·같은 메뉴가 또 있어요",""))))))</f>
        <v/>
      </c>
    </row>
    <row r="378">
      <c r="A378" s="49" t="n">
        <v>46266</v>
      </c>
      <c r="B378" s="17" t="inlineStr">
        <is>
          <t>오므라이스</t>
        </is>
      </c>
      <c r="C378" s="14" t="n">
        <v>146</v>
      </c>
      <c r="D378" s="14" t="n">
        <v>1095000</v>
      </c>
      <c r="E378" s="18">
        <f>IF(COUNTA(A378:D378)=0,"",IF(NOT(ISNUMBER(A378)),"월을 2026-09-01 처럼",IF(ISNA(MATCH(B378,메뉴판이름,0)),"메뉴판에 없는 이름",IF(OR(NOT(ISNUMBER(C378)),C378&lt;0,C378&lt;&gt;INT(N(C378))),"수량을 확인하세요",IF(OR(NOT(ISNUMBER(D378)),D378&lt;0),"매출을 확인하세요",IF(COUNTIFS(메뉴_월,"&gt;="&amp;DATE(YEAR(A378),MONTH(A378),1),메뉴_월,"&lt;="&amp;DATE(YEAR(A378),MONTH(A378)+1,0),메뉴_이름,B378)&gt;1,"같은 달·같은 메뉴가 또 있어요",""))))))</f>
        <v/>
      </c>
    </row>
    <row r="379">
      <c r="A379" s="49" t="n">
        <v>46266</v>
      </c>
      <c r="B379" s="17" t="inlineStr">
        <is>
          <t>돈가스</t>
        </is>
      </c>
      <c r="C379" s="14" t="n">
        <v>173</v>
      </c>
      <c r="D379" s="14" t="n">
        <v>1470500</v>
      </c>
      <c r="E379" s="18">
        <f>IF(COUNTA(A379:D379)=0,"",IF(NOT(ISNUMBER(A379)),"월을 2026-09-01 처럼",IF(ISNA(MATCH(B379,메뉴판이름,0)),"메뉴판에 없는 이름",IF(OR(NOT(ISNUMBER(C379)),C379&lt;0,C379&lt;&gt;INT(N(C379))),"수량을 확인하세요",IF(OR(NOT(ISNUMBER(D379)),D379&lt;0),"매출을 확인하세요",IF(COUNTIFS(메뉴_월,"&gt;="&amp;DATE(YEAR(A379),MONTH(A379),1),메뉴_월,"&lt;="&amp;DATE(YEAR(A379),MONTH(A379)+1,0),메뉴_이름,B379)&gt;1,"같은 달·같은 메뉴가 또 있어요",""))))))</f>
        <v/>
      </c>
    </row>
    <row r="380">
      <c r="A380" s="49" t="n">
        <v>46266</v>
      </c>
      <c r="B380" s="17" t="inlineStr">
        <is>
          <t>제육덮밥</t>
        </is>
      </c>
      <c r="C380" s="14" t="n">
        <v>152</v>
      </c>
      <c r="D380" s="14" t="n">
        <v>1216000</v>
      </c>
      <c r="E380" s="18">
        <f>IF(COUNTA(A380:D380)=0,"",IF(NOT(ISNUMBER(A380)),"월을 2026-09-01 처럼",IF(ISNA(MATCH(B380,메뉴판이름,0)),"메뉴판에 없는 이름",IF(OR(NOT(ISNUMBER(C380)),C380&lt;0,C380&lt;&gt;INT(N(C380))),"수량을 확인하세요",IF(OR(NOT(ISNUMBER(D380)),D380&lt;0),"매출을 확인하세요",IF(COUNTIFS(메뉴_월,"&gt;="&amp;DATE(YEAR(A380),MONTH(A380),1),메뉴_월,"&lt;="&amp;DATE(YEAR(A380),MONTH(A380)+1,0),메뉴_이름,B380)&gt;1,"같은 달·같은 메뉴가 또 있어요",""))))))</f>
        <v/>
      </c>
    </row>
    <row r="381">
      <c r="A381" s="49" t="n">
        <v>46266</v>
      </c>
      <c r="B381" s="17" t="inlineStr">
        <is>
          <t>만두(6개)</t>
        </is>
      </c>
      <c r="C381" s="14" t="n">
        <v>169</v>
      </c>
      <c r="D381" s="14" t="n">
        <v>760500</v>
      </c>
      <c r="E381" s="18">
        <f>IF(COUNTA(A381:D381)=0,"",IF(NOT(ISNUMBER(A381)),"월을 2026-09-01 처럼",IF(ISNA(MATCH(B381,메뉴판이름,0)),"메뉴판에 없는 이름",IF(OR(NOT(ISNUMBER(C381)),C381&lt;0,C381&lt;&gt;INT(N(C381))),"수량을 확인하세요",IF(OR(NOT(ISNUMBER(D381)),D381&lt;0),"매출을 확인하세요",IF(COUNTIFS(메뉴_월,"&gt;="&amp;DATE(YEAR(A381),MONTH(A381),1),메뉴_월,"&lt;="&amp;DATE(YEAR(A381),MONTH(A381)+1,0),메뉴_이름,B381)&gt;1,"같은 달·같은 메뉴가 또 있어요",""))))))</f>
        <v/>
      </c>
    </row>
    <row r="382">
      <c r="A382" s="49" t="n">
        <v>46266</v>
      </c>
      <c r="B382" s="17" t="inlineStr">
        <is>
          <t>콜라</t>
        </is>
      </c>
      <c r="C382" s="14" t="n">
        <v>217</v>
      </c>
      <c r="D382" s="14" t="n">
        <v>434000</v>
      </c>
      <c r="E382" s="18">
        <f>IF(COUNTA(A382:D382)=0,"",IF(NOT(ISNUMBER(A382)),"월을 2026-09-01 처럼",IF(ISNA(MATCH(B382,메뉴판이름,0)),"메뉴판에 없는 이름",IF(OR(NOT(ISNUMBER(C382)),C382&lt;0,C382&lt;&gt;INT(N(C382))),"수량을 확인하세요",IF(OR(NOT(ISNUMBER(D382)),D382&lt;0),"매출을 확인하세요",IF(COUNTIFS(메뉴_월,"&gt;="&amp;DATE(YEAR(A382),MONTH(A382),1),메뉴_월,"&lt;="&amp;DATE(YEAR(A382),MONTH(A382)+1,0),메뉴_이름,B382)&gt;1,"같은 달·같은 메뉴가 또 있어요",""))))))</f>
        <v/>
      </c>
    </row>
    <row r="383">
      <c r="A383" s="49" t="n">
        <v>46266</v>
      </c>
      <c r="B383" s="17" t="inlineStr">
        <is>
          <t>사이다</t>
        </is>
      </c>
      <c r="C383" s="14" t="n">
        <v>124</v>
      </c>
      <c r="D383" s="14" t="n">
        <v>248000</v>
      </c>
      <c r="E383" s="18">
        <f>IF(COUNTA(A383:D383)=0,"",IF(NOT(ISNUMBER(A383)),"월을 2026-09-01 처럼",IF(ISNA(MATCH(B383,메뉴판이름,0)),"메뉴판에 없는 이름",IF(OR(NOT(ISNUMBER(C383)),C383&lt;0,C383&lt;&gt;INT(N(C383))),"수량을 확인하세요",IF(OR(NOT(ISNUMBER(D383)),D383&lt;0),"매출을 확인하세요",IF(COUNTIFS(메뉴_월,"&gt;="&amp;DATE(YEAR(A383),MONTH(A383),1),메뉴_월,"&lt;="&amp;DATE(YEAR(A383),MONTH(A383)+1,0),메뉴_이름,B383)&gt;1,"같은 달·같은 메뉴가 또 있어요",""))))))</f>
        <v/>
      </c>
    </row>
    <row r="384">
      <c r="A384" s="49" t="n"/>
      <c r="B384" s="17" t="n"/>
      <c r="C384" s="14" t="n"/>
      <c r="D384" s="14" t="n"/>
      <c r="E384" s="18">
        <f>IF(COUNTA(A384:D384)=0,"",IF(NOT(ISNUMBER(A384)),"월을 2026-09-01 처럼",IF(ISNA(MATCH(B384,메뉴판이름,0)),"메뉴판에 없는 이름",IF(OR(NOT(ISNUMBER(C384)),C384&lt;0,C384&lt;&gt;INT(N(C384))),"수량을 확인하세요",IF(OR(NOT(ISNUMBER(D384)),D384&lt;0),"매출을 확인하세요",IF(COUNTIFS(메뉴_월,"&gt;="&amp;DATE(YEAR(A384),MONTH(A384),1),메뉴_월,"&lt;="&amp;DATE(YEAR(A384),MONTH(A384)+1,0),메뉴_이름,B384)&gt;1,"같은 달·같은 메뉴가 또 있어요",""))))))</f>
        <v/>
      </c>
    </row>
    <row r="385">
      <c r="A385" s="49" t="n"/>
      <c r="B385" s="17" t="n"/>
      <c r="C385" s="14" t="n"/>
      <c r="D385" s="14" t="n"/>
      <c r="E385" s="18">
        <f>IF(COUNTA(A385:D385)=0,"",IF(NOT(ISNUMBER(A385)),"월을 2026-09-01 처럼",IF(ISNA(MATCH(B385,메뉴판이름,0)),"메뉴판에 없는 이름",IF(OR(NOT(ISNUMBER(C385)),C385&lt;0,C385&lt;&gt;INT(N(C385))),"수량을 확인하세요",IF(OR(NOT(ISNUMBER(D385)),D385&lt;0),"매출을 확인하세요",IF(COUNTIFS(메뉴_월,"&gt;="&amp;DATE(YEAR(A385),MONTH(A385),1),메뉴_월,"&lt;="&amp;DATE(YEAR(A385),MONTH(A385)+1,0),메뉴_이름,B385)&gt;1,"같은 달·같은 메뉴가 또 있어요",""))))))</f>
        <v/>
      </c>
    </row>
    <row r="386">
      <c r="A386" s="49" t="n"/>
      <c r="B386" s="17" t="n"/>
      <c r="C386" s="14" t="n"/>
      <c r="D386" s="14" t="n"/>
      <c r="E386" s="18">
        <f>IF(COUNTA(A386:D386)=0,"",IF(NOT(ISNUMBER(A386)),"월을 2026-09-01 처럼",IF(ISNA(MATCH(B386,메뉴판이름,0)),"메뉴판에 없는 이름",IF(OR(NOT(ISNUMBER(C386)),C386&lt;0,C386&lt;&gt;INT(N(C386))),"수량을 확인하세요",IF(OR(NOT(ISNUMBER(D386)),D386&lt;0),"매출을 확인하세요",IF(COUNTIFS(메뉴_월,"&gt;="&amp;DATE(YEAR(A386),MONTH(A386),1),메뉴_월,"&lt;="&amp;DATE(YEAR(A386),MONTH(A386)+1,0),메뉴_이름,B386)&gt;1,"같은 달·같은 메뉴가 또 있어요",""))))))</f>
        <v/>
      </c>
    </row>
    <row r="387">
      <c r="A387" s="49" t="n"/>
      <c r="B387" s="17" t="n"/>
      <c r="C387" s="14" t="n"/>
      <c r="D387" s="14" t="n"/>
      <c r="E387" s="18">
        <f>IF(COUNTA(A387:D387)=0,"",IF(NOT(ISNUMBER(A387)),"월을 2026-09-01 처럼",IF(ISNA(MATCH(B387,메뉴판이름,0)),"메뉴판에 없는 이름",IF(OR(NOT(ISNUMBER(C387)),C387&lt;0,C387&lt;&gt;INT(N(C387))),"수량을 확인하세요",IF(OR(NOT(ISNUMBER(D387)),D387&lt;0),"매출을 확인하세요",IF(COUNTIFS(메뉴_월,"&gt;="&amp;DATE(YEAR(A387),MONTH(A387),1),메뉴_월,"&lt;="&amp;DATE(YEAR(A387),MONTH(A387)+1,0),메뉴_이름,B387)&gt;1,"같은 달·같은 메뉴가 또 있어요",""))))))</f>
        <v/>
      </c>
    </row>
    <row r="388">
      <c r="A388" s="49" t="n"/>
      <c r="B388" s="17" t="n"/>
      <c r="C388" s="14" t="n"/>
      <c r="D388" s="14" t="n"/>
      <c r="E388" s="18">
        <f>IF(COUNTA(A388:D388)=0,"",IF(NOT(ISNUMBER(A388)),"월을 2026-09-01 처럼",IF(ISNA(MATCH(B388,메뉴판이름,0)),"메뉴판에 없는 이름",IF(OR(NOT(ISNUMBER(C388)),C388&lt;0,C388&lt;&gt;INT(N(C388))),"수량을 확인하세요",IF(OR(NOT(ISNUMBER(D388)),D388&lt;0),"매출을 확인하세요",IF(COUNTIFS(메뉴_월,"&gt;="&amp;DATE(YEAR(A388),MONTH(A388),1),메뉴_월,"&lt;="&amp;DATE(YEAR(A388),MONTH(A388)+1,0),메뉴_이름,B388)&gt;1,"같은 달·같은 메뉴가 또 있어요",""))))))</f>
        <v/>
      </c>
    </row>
    <row r="389">
      <c r="A389" s="49" t="n"/>
      <c r="B389" s="17" t="n"/>
      <c r="C389" s="14" t="n"/>
      <c r="D389" s="14" t="n"/>
      <c r="E389" s="18">
        <f>IF(COUNTA(A389:D389)=0,"",IF(NOT(ISNUMBER(A389)),"월을 2026-09-01 처럼",IF(ISNA(MATCH(B389,메뉴판이름,0)),"메뉴판에 없는 이름",IF(OR(NOT(ISNUMBER(C389)),C389&lt;0,C389&lt;&gt;INT(N(C389))),"수량을 확인하세요",IF(OR(NOT(ISNUMBER(D389)),D389&lt;0),"매출을 확인하세요",IF(COUNTIFS(메뉴_월,"&gt;="&amp;DATE(YEAR(A389),MONTH(A389),1),메뉴_월,"&lt;="&amp;DATE(YEAR(A389),MONTH(A389)+1,0),메뉴_이름,B389)&gt;1,"같은 달·같은 메뉴가 또 있어요",""))))))</f>
        <v/>
      </c>
    </row>
    <row r="390">
      <c r="A390" s="49" t="n"/>
      <c r="B390" s="17" t="n"/>
      <c r="C390" s="14" t="n"/>
      <c r="D390" s="14" t="n"/>
      <c r="E390" s="18">
        <f>IF(COUNTA(A390:D390)=0,"",IF(NOT(ISNUMBER(A390)),"월을 2026-09-01 처럼",IF(ISNA(MATCH(B390,메뉴판이름,0)),"메뉴판에 없는 이름",IF(OR(NOT(ISNUMBER(C390)),C390&lt;0,C390&lt;&gt;INT(N(C390))),"수량을 확인하세요",IF(OR(NOT(ISNUMBER(D390)),D390&lt;0),"매출을 확인하세요",IF(COUNTIFS(메뉴_월,"&gt;="&amp;DATE(YEAR(A390),MONTH(A390),1),메뉴_월,"&lt;="&amp;DATE(YEAR(A390),MONTH(A390)+1,0),메뉴_이름,B390)&gt;1,"같은 달·같은 메뉴가 또 있어요",""))))))</f>
        <v/>
      </c>
    </row>
    <row r="391">
      <c r="A391" s="49" t="n"/>
      <c r="B391" s="17" t="n"/>
      <c r="C391" s="14" t="n"/>
      <c r="D391" s="14" t="n"/>
      <c r="E391" s="18">
        <f>IF(COUNTA(A391:D391)=0,"",IF(NOT(ISNUMBER(A391)),"월을 2026-09-01 처럼",IF(ISNA(MATCH(B391,메뉴판이름,0)),"메뉴판에 없는 이름",IF(OR(NOT(ISNUMBER(C391)),C391&lt;0,C391&lt;&gt;INT(N(C391))),"수량을 확인하세요",IF(OR(NOT(ISNUMBER(D391)),D391&lt;0),"매출을 확인하세요",IF(COUNTIFS(메뉴_월,"&gt;="&amp;DATE(YEAR(A391),MONTH(A391),1),메뉴_월,"&lt;="&amp;DATE(YEAR(A391),MONTH(A391)+1,0),메뉴_이름,B391)&gt;1,"같은 달·같은 메뉴가 또 있어요",""))))))</f>
        <v/>
      </c>
    </row>
    <row r="392">
      <c r="A392" s="49" t="n"/>
      <c r="B392" s="17" t="n"/>
      <c r="C392" s="14" t="n"/>
      <c r="D392" s="14" t="n"/>
      <c r="E392" s="18">
        <f>IF(COUNTA(A392:D392)=0,"",IF(NOT(ISNUMBER(A392)),"월을 2026-09-01 처럼",IF(ISNA(MATCH(B392,메뉴판이름,0)),"메뉴판에 없는 이름",IF(OR(NOT(ISNUMBER(C392)),C392&lt;0,C392&lt;&gt;INT(N(C392))),"수량을 확인하세요",IF(OR(NOT(ISNUMBER(D392)),D392&lt;0),"매출을 확인하세요",IF(COUNTIFS(메뉴_월,"&gt;="&amp;DATE(YEAR(A392),MONTH(A392),1),메뉴_월,"&lt;="&amp;DATE(YEAR(A392),MONTH(A392)+1,0),메뉴_이름,B392)&gt;1,"같은 달·같은 메뉴가 또 있어요",""))))))</f>
        <v/>
      </c>
    </row>
    <row r="393">
      <c r="A393" s="49" t="n"/>
      <c r="B393" s="17" t="n"/>
      <c r="C393" s="14" t="n"/>
      <c r="D393" s="14" t="n"/>
      <c r="E393" s="18">
        <f>IF(COUNTA(A393:D393)=0,"",IF(NOT(ISNUMBER(A393)),"월을 2026-09-01 처럼",IF(ISNA(MATCH(B393,메뉴판이름,0)),"메뉴판에 없는 이름",IF(OR(NOT(ISNUMBER(C393)),C393&lt;0,C393&lt;&gt;INT(N(C393))),"수량을 확인하세요",IF(OR(NOT(ISNUMBER(D393)),D393&lt;0),"매출을 확인하세요",IF(COUNTIFS(메뉴_월,"&gt;="&amp;DATE(YEAR(A393),MONTH(A393),1),메뉴_월,"&lt;="&amp;DATE(YEAR(A393),MONTH(A393)+1,0),메뉴_이름,B393)&gt;1,"같은 달·같은 메뉴가 또 있어요",""))))))</f>
        <v/>
      </c>
    </row>
    <row r="394">
      <c r="A394" s="49" t="n"/>
      <c r="B394" s="17" t="n"/>
      <c r="C394" s="14" t="n"/>
      <c r="D394" s="14" t="n"/>
      <c r="E394" s="18">
        <f>IF(COUNTA(A394:D394)=0,"",IF(NOT(ISNUMBER(A394)),"월을 2026-09-01 처럼",IF(ISNA(MATCH(B394,메뉴판이름,0)),"메뉴판에 없는 이름",IF(OR(NOT(ISNUMBER(C394)),C394&lt;0,C394&lt;&gt;INT(N(C394))),"수량을 확인하세요",IF(OR(NOT(ISNUMBER(D394)),D394&lt;0),"매출을 확인하세요",IF(COUNTIFS(메뉴_월,"&gt;="&amp;DATE(YEAR(A394),MONTH(A394),1),메뉴_월,"&lt;="&amp;DATE(YEAR(A394),MONTH(A394)+1,0),메뉴_이름,B394)&gt;1,"같은 달·같은 메뉴가 또 있어요",""))))))</f>
        <v/>
      </c>
    </row>
    <row r="395">
      <c r="A395" s="49" t="n"/>
      <c r="B395" s="17" t="n"/>
      <c r="C395" s="14" t="n"/>
      <c r="D395" s="14" t="n"/>
      <c r="E395" s="18">
        <f>IF(COUNTA(A395:D395)=0,"",IF(NOT(ISNUMBER(A395)),"월을 2026-09-01 처럼",IF(ISNA(MATCH(B395,메뉴판이름,0)),"메뉴판에 없는 이름",IF(OR(NOT(ISNUMBER(C395)),C395&lt;0,C395&lt;&gt;INT(N(C395))),"수량을 확인하세요",IF(OR(NOT(ISNUMBER(D395)),D395&lt;0),"매출을 확인하세요",IF(COUNTIFS(메뉴_월,"&gt;="&amp;DATE(YEAR(A395),MONTH(A395),1),메뉴_월,"&lt;="&amp;DATE(YEAR(A395),MONTH(A395)+1,0),메뉴_이름,B395)&gt;1,"같은 달·같은 메뉴가 또 있어요",""))))))</f>
        <v/>
      </c>
    </row>
    <row r="396">
      <c r="A396" s="49" t="n"/>
      <c r="B396" s="17" t="n"/>
      <c r="C396" s="14" t="n"/>
      <c r="D396" s="14" t="n"/>
      <c r="E396" s="18">
        <f>IF(COUNTA(A396:D396)=0,"",IF(NOT(ISNUMBER(A396)),"월을 2026-09-01 처럼",IF(ISNA(MATCH(B396,메뉴판이름,0)),"메뉴판에 없는 이름",IF(OR(NOT(ISNUMBER(C396)),C396&lt;0,C396&lt;&gt;INT(N(C396))),"수량을 확인하세요",IF(OR(NOT(ISNUMBER(D396)),D396&lt;0),"매출을 확인하세요",IF(COUNTIFS(메뉴_월,"&gt;="&amp;DATE(YEAR(A396),MONTH(A396),1),메뉴_월,"&lt;="&amp;DATE(YEAR(A396),MONTH(A396)+1,0),메뉴_이름,B396)&gt;1,"같은 달·같은 메뉴가 또 있어요",""))))))</f>
        <v/>
      </c>
    </row>
    <row r="397">
      <c r="A397" s="49" t="n"/>
      <c r="B397" s="17" t="n"/>
      <c r="C397" s="14" t="n"/>
      <c r="D397" s="14" t="n"/>
      <c r="E397" s="18">
        <f>IF(COUNTA(A397:D397)=0,"",IF(NOT(ISNUMBER(A397)),"월을 2026-09-01 처럼",IF(ISNA(MATCH(B397,메뉴판이름,0)),"메뉴판에 없는 이름",IF(OR(NOT(ISNUMBER(C397)),C397&lt;0,C397&lt;&gt;INT(N(C397))),"수량을 확인하세요",IF(OR(NOT(ISNUMBER(D397)),D397&lt;0),"매출을 확인하세요",IF(COUNTIFS(메뉴_월,"&gt;="&amp;DATE(YEAR(A397),MONTH(A397),1),메뉴_월,"&lt;="&amp;DATE(YEAR(A397),MONTH(A397)+1,0),메뉴_이름,B397)&gt;1,"같은 달·같은 메뉴가 또 있어요",""))))))</f>
        <v/>
      </c>
    </row>
    <row r="398">
      <c r="A398" s="49" t="n"/>
      <c r="B398" s="17" t="n"/>
      <c r="C398" s="14" t="n"/>
      <c r="D398" s="14" t="n"/>
      <c r="E398" s="18">
        <f>IF(COUNTA(A398:D398)=0,"",IF(NOT(ISNUMBER(A398)),"월을 2026-09-01 처럼",IF(ISNA(MATCH(B398,메뉴판이름,0)),"메뉴판에 없는 이름",IF(OR(NOT(ISNUMBER(C398)),C398&lt;0,C398&lt;&gt;INT(N(C398))),"수량을 확인하세요",IF(OR(NOT(ISNUMBER(D398)),D398&lt;0),"매출을 확인하세요",IF(COUNTIFS(메뉴_월,"&gt;="&amp;DATE(YEAR(A398),MONTH(A398),1),메뉴_월,"&lt;="&amp;DATE(YEAR(A398),MONTH(A398)+1,0),메뉴_이름,B398)&gt;1,"같은 달·같은 메뉴가 또 있어요",""))))))</f>
        <v/>
      </c>
    </row>
    <row r="399">
      <c r="A399" s="49" t="n"/>
      <c r="B399" s="17" t="n"/>
      <c r="C399" s="14" t="n"/>
      <c r="D399" s="14" t="n"/>
      <c r="E399" s="18">
        <f>IF(COUNTA(A399:D399)=0,"",IF(NOT(ISNUMBER(A399)),"월을 2026-09-01 처럼",IF(ISNA(MATCH(B399,메뉴판이름,0)),"메뉴판에 없는 이름",IF(OR(NOT(ISNUMBER(C399)),C399&lt;0,C399&lt;&gt;INT(N(C399))),"수량을 확인하세요",IF(OR(NOT(ISNUMBER(D399)),D399&lt;0),"매출을 확인하세요",IF(COUNTIFS(메뉴_월,"&gt;="&amp;DATE(YEAR(A399),MONTH(A399),1),메뉴_월,"&lt;="&amp;DATE(YEAR(A399),MONTH(A399)+1,0),메뉴_이름,B399)&gt;1,"같은 달·같은 메뉴가 또 있어요",""))))))</f>
        <v/>
      </c>
    </row>
    <row r="400">
      <c r="A400" s="49" t="n"/>
      <c r="B400" s="17" t="n"/>
      <c r="C400" s="14" t="n"/>
      <c r="D400" s="14" t="n"/>
      <c r="E400" s="18">
        <f>IF(COUNTA(A400:D400)=0,"",IF(NOT(ISNUMBER(A400)),"월을 2026-09-01 처럼",IF(ISNA(MATCH(B400,메뉴판이름,0)),"메뉴판에 없는 이름",IF(OR(NOT(ISNUMBER(C400)),C400&lt;0,C400&lt;&gt;INT(N(C400))),"수량을 확인하세요",IF(OR(NOT(ISNUMBER(D400)),D400&lt;0),"매출을 확인하세요",IF(COUNTIFS(메뉴_월,"&gt;="&amp;DATE(YEAR(A400),MONTH(A400),1),메뉴_월,"&lt;="&amp;DATE(YEAR(A400),MONTH(A400)+1,0),메뉴_이름,B400)&gt;1,"같은 달·같은 메뉴가 또 있어요",""))))))</f>
        <v/>
      </c>
    </row>
    <row r="401">
      <c r="A401" s="49" t="n"/>
      <c r="B401" s="17" t="n"/>
      <c r="C401" s="14" t="n"/>
      <c r="D401" s="14" t="n"/>
      <c r="E401" s="18">
        <f>IF(COUNTA(A401:D401)=0,"",IF(NOT(ISNUMBER(A401)),"월을 2026-09-01 처럼",IF(ISNA(MATCH(B401,메뉴판이름,0)),"메뉴판에 없는 이름",IF(OR(NOT(ISNUMBER(C401)),C401&lt;0,C401&lt;&gt;INT(N(C401))),"수량을 확인하세요",IF(OR(NOT(ISNUMBER(D401)),D401&lt;0),"매출을 확인하세요",IF(COUNTIFS(메뉴_월,"&gt;="&amp;DATE(YEAR(A401),MONTH(A401),1),메뉴_월,"&lt;="&amp;DATE(YEAR(A401),MONTH(A401)+1,0),메뉴_이름,B401)&gt;1,"같은 달·같은 메뉴가 또 있어요",""))))))</f>
        <v/>
      </c>
    </row>
    <row r="402">
      <c r="A402" s="49" t="n"/>
      <c r="B402" s="17" t="n"/>
      <c r="C402" s="14" t="n"/>
      <c r="D402" s="14" t="n"/>
      <c r="E402" s="18">
        <f>IF(COUNTA(A402:D402)=0,"",IF(NOT(ISNUMBER(A402)),"월을 2026-09-01 처럼",IF(ISNA(MATCH(B402,메뉴판이름,0)),"메뉴판에 없는 이름",IF(OR(NOT(ISNUMBER(C402)),C402&lt;0,C402&lt;&gt;INT(N(C402))),"수량을 확인하세요",IF(OR(NOT(ISNUMBER(D402)),D402&lt;0),"매출을 확인하세요",IF(COUNTIFS(메뉴_월,"&gt;="&amp;DATE(YEAR(A402),MONTH(A402),1),메뉴_월,"&lt;="&amp;DATE(YEAR(A402),MONTH(A402)+1,0),메뉴_이름,B402)&gt;1,"같은 달·같은 메뉴가 또 있어요",""))))))</f>
        <v/>
      </c>
    </row>
    <row r="403">
      <c r="A403" s="49" t="n"/>
      <c r="B403" s="17" t="n"/>
      <c r="C403" s="14" t="n"/>
      <c r="D403" s="14" t="n"/>
      <c r="E403" s="18">
        <f>IF(COUNTA(A403:D403)=0,"",IF(NOT(ISNUMBER(A403)),"월을 2026-09-01 처럼",IF(ISNA(MATCH(B403,메뉴판이름,0)),"메뉴판에 없는 이름",IF(OR(NOT(ISNUMBER(C403)),C403&lt;0,C403&lt;&gt;INT(N(C403))),"수량을 확인하세요",IF(OR(NOT(ISNUMBER(D403)),D403&lt;0),"매출을 확인하세요",IF(COUNTIFS(메뉴_월,"&gt;="&amp;DATE(YEAR(A403),MONTH(A403),1),메뉴_월,"&lt;="&amp;DATE(YEAR(A403),MONTH(A403)+1,0),메뉴_이름,B403)&gt;1,"같은 달·같은 메뉴가 또 있어요",""))))))</f>
        <v/>
      </c>
    </row>
    <row r="404">
      <c r="A404" s="49" t="n"/>
      <c r="B404" s="17" t="n"/>
      <c r="C404" s="14" t="n"/>
      <c r="D404" s="14" t="n"/>
      <c r="E404" s="18">
        <f>IF(COUNTA(A404:D404)=0,"",IF(NOT(ISNUMBER(A404)),"월을 2026-09-01 처럼",IF(ISNA(MATCH(B404,메뉴판이름,0)),"메뉴판에 없는 이름",IF(OR(NOT(ISNUMBER(C404)),C404&lt;0,C404&lt;&gt;INT(N(C404))),"수량을 확인하세요",IF(OR(NOT(ISNUMBER(D404)),D404&lt;0),"매출을 확인하세요",IF(COUNTIFS(메뉴_월,"&gt;="&amp;DATE(YEAR(A404),MONTH(A404),1),메뉴_월,"&lt;="&amp;DATE(YEAR(A404),MONTH(A404)+1,0),메뉴_이름,B404)&gt;1,"같은 달·같은 메뉴가 또 있어요",""))))))</f>
        <v/>
      </c>
    </row>
    <row r="405">
      <c r="A405" s="49" t="n"/>
      <c r="B405" s="17" t="n"/>
      <c r="C405" s="14" t="n"/>
      <c r="D405" s="14" t="n"/>
      <c r="E405" s="18">
        <f>IF(COUNTA(A405:D405)=0,"",IF(NOT(ISNUMBER(A405)),"월을 2026-09-01 처럼",IF(ISNA(MATCH(B405,메뉴판이름,0)),"메뉴판에 없는 이름",IF(OR(NOT(ISNUMBER(C405)),C405&lt;0,C405&lt;&gt;INT(N(C405))),"수량을 확인하세요",IF(OR(NOT(ISNUMBER(D405)),D405&lt;0),"매출을 확인하세요",IF(COUNTIFS(메뉴_월,"&gt;="&amp;DATE(YEAR(A405),MONTH(A405),1),메뉴_월,"&lt;="&amp;DATE(YEAR(A405),MONTH(A405)+1,0),메뉴_이름,B405)&gt;1,"같은 달·같은 메뉴가 또 있어요",""))))))</f>
        <v/>
      </c>
    </row>
    <row r="406">
      <c r="A406" s="49" t="n"/>
      <c r="B406" s="17" t="n"/>
      <c r="C406" s="14" t="n"/>
      <c r="D406" s="14" t="n"/>
      <c r="E406" s="18">
        <f>IF(COUNTA(A406:D406)=0,"",IF(NOT(ISNUMBER(A406)),"월을 2026-09-01 처럼",IF(ISNA(MATCH(B406,메뉴판이름,0)),"메뉴판에 없는 이름",IF(OR(NOT(ISNUMBER(C406)),C406&lt;0,C406&lt;&gt;INT(N(C406))),"수량을 확인하세요",IF(OR(NOT(ISNUMBER(D406)),D406&lt;0),"매출을 확인하세요",IF(COUNTIFS(메뉴_월,"&gt;="&amp;DATE(YEAR(A406),MONTH(A406),1),메뉴_월,"&lt;="&amp;DATE(YEAR(A406),MONTH(A406)+1,0),메뉴_이름,B406)&gt;1,"같은 달·같은 메뉴가 또 있어요",""))))))</f>
        <v/>
      </c>
    </row>
    <row r="407">
      <c r="A407" s="49" t="n"/>
      <c r="B407" s="17" t="n"/>
      <c r="C407" s="14" t="n"/>
      <c r="D407" s="14" t="n"/>
      <c r="E407" s="18">
        <f>IF(COUNTA(A407:D407)=0,"",IF(NOT(ISNUMBER(A407)),"월을 2026-09-01 처럼",IF(ISNA(MATCH(B407,메뉴판이름,0)),"메뉴판에 없는 이름",IF(OR(NOT(ISNUMBER(C407)),C407&lt;0,C407&lt;&gt;INT(N(C407))),"수량을 확인하세요",IF(OR(NOT(ISNUMBER(D407)),D407&lt;0),"매출을 확인하세요",IF(COUNTIFS(메뉴_월,"&gt;="&amp;DATE(YEAR(A407),MONTH(A407),1),메뉴_월,"&lt;="&amp;DATE(YEAR(A407),MONTH(A407)+1,0),메뉴_이름,B407)&gt;1,"같은 달·같은 메뉴가 또 있어요",""))))))</f>
        <v/>
      </c>
    </row>
    <row r="408">
      <c r="A408" s="49" t="n"/>
      <c r="B408" s="17" t="n"/>
      <c r="C408" s="14" t="n"/>
      <c r="D408" s="14" t="n"/>
      <c r="E408" s="18">
        <f>IF(COUNTA(A408:D408)=0,"",IF(NOT(ISNUMBER(A408)),"월을 2026-09-01 처럼",IF(ISNA(MATCH(B408,메뉴판이름,0)),"메뉴판에 없는 이름",IF(OR(NOT(ISNUMBER(C408)),C408&lt;0,C408&lt;&gt;INT(N(C408))),"수량을 확인하세요",IF(OR(NOT(ISNUMBER(D408)),D408&lt;0),"매출을 확인하세요",IF(COUNTIFS(메뉴_월,"&gt;="&amp;DATE(YEAR(A408),MONTH(A408),1),메뉴_월,"&lt;="&amp;DATE(YEAR(A408),MONTH(A408)+1,0),메뉴_이름,B408)&gt;1,"같은 달·같은 메뉴가 또 있어요",""))))))</f>
        <v/>
      </c>
    </row>
    <row r="409">
      <c r="A409" s="49" t="n"/>
      <c r="B409" s="17" t="n"/>
      <c r="C409" s="14" t="n"/>
      <c r="D409" s="14" t="n"/>
      <c r="E409" s="18">
        <f>IF(COUNTA(A409:D409)=0,"",IF(NOT(ISNUMBER(A409)),"월을 2026-09-01 처럼",IF(ISNA(MATCH(B409,메뉴판이름,0)),"메뉴판에 없는 이름",IF(OR(NOT(ISNUMBER(C409)),C409&lt;0,C409&lt;&gt;INT(N(C409))),"수량을 확인하세요",IF(OR(NOT(ISNUMBER(D409)),D409&lt;0),"매출을 확인하세요",IF(COUNTIFS(메뉴_월,"&gt;="&amp;DATE(YEAR(A409),MONTH(A409),1),메뉴_월,"&lt;="&amp;DATE(YEAR(A409),MONTH(A409)+1,0),메뉴_이름,B409)&gt;1,"같은 달·같은 메뉴가 또 있어요",""))))))</f>
        <v/>
      </c>
    </row>
    <row r="410">
      <c r="A410" s="49" t="n"/>
      <c r="B410" s="17" t="n"/>
      <c r="C410" s="14" t="n"/>
      <c r="D410" s="14" t="n"/>
      <c r="E410" s="18">
        <f>IF(COUNTA(A410:D410)=0,"",IF(NOT(ISNUMBER(A410)),"월을 2026-09-01 처럼",IF(ISNA(MATCH(B410,메뉴판이름,0)),"메뉴판에 없는 이름",IF(OR(NOT(ISNUMBER(C410)),C410&lt;0,C410&lt;&gt;INT(N(C410))),"수량을 확인하세요",IF(OR(NOT(ISNUMBER(D410)),D410&lt;0),"매출을 확인하세요",IF(COUNTIFS(메뉴_월,"&gt;="&amp;DATE(YEAR(A410),MONTH(A410),1),메뉴_월,"&lt;="&amp;DATE(YEAR(A410),MONTH(A410)+1,0),메뉴_이름,B410)&gt;1,"같은 달·같은 메뉴가 또 있어요",""))))))</f>
        <v/>
      </c>
    </row>
    <row r="411">
      <c r="A411" s="49" t="n"/>
      <c r="B411" s="17" t="n"/>
      <c r="C411" s="14" t="n"/>
      <c r="D411" s="14" t="n"/>
      <c r="E411" s="18">
        <f>IF(COUNTA(A411:D411)=0,"",IF(NOT(ISNUMBER(A411)),"월을 2026-09-01 처럼",IF(ISNA(MATCH(B411,메뉴판이름,0)),"메뉴판에 없는 이름",IF(OR(NOT(ISNUMBER(C411)),C411&lt;0,C411&lt;&gt;INT(N(C411))),"수량을 확인하세요",IF(OR(NOT(ISNUMBER(D411)),D411&lt;0),"매출을 확인하세요",IF(COUNTIFS(메뉴_월,"&gt;="&amp;DATE(YEAR(A411),MONTH(A411),1),메뉴_월,"&lt;="&amp;DATE(YEAR(A411),MONTH(A411)+1,0),메뉴_이름,B411)&gt;1,"같은 달·같은 메뉴가 또 있어요",""))))))</f>
        <v/>
      </c>
    </row>
    <row r="412">
      <c r="A412" s="49" t="n"/>
      <c r="B412" s="17" t="n"/>
      <c r="C412" s="14" t="n"/>
      <c r="D412" s="14" t="n"/>
      <c r="E412" s="18">
        <f>IF(COUNTA(A412:D412)=0,"",IF(NOT(ISNUMBER(A412)),"월을 2026-09-01 처럼",IF(ISNA(MATCH(B412,메뉴판이름,0)),"메뉴판에 없는 이름",IF(OR(NOT(ISNUMBER(C412)),C412&lt;0,C412&lt;&gt;INT(N(C412))),"수량을 확인하세요",IF(OR(NOT(ISNUMBER(D412)),D412&lt;0),"매출을 확인하세요",IF(COUNTIFS(메뉴_월,"&gt;="&amp;DATE(YEAR(A412),MONTH(A412),1),메뉴_월,"&lt;="&amp;DATE(YEAR(A412),MONTH(A412)+1,0),메뉴_이름,B412)&gt;1,"같은 달·같은 메뉴가 또 있어요",""))))))</f>
        <v/>
      </c>
    </row>
    <row r="413">
      <c r="A413" s="49" t="n"/>
      <c r="B413" s="17" t="n"/>
      <c r="C413" s="14" t="n"/>
      <c r="D413" s="14" t="n"/>
      <c r="E413" s="18">
        <f>IF(COUNTA(A413:D413)=0,"",IF(NOT(ISNUMBER(A413)),"월을 2026-09-01 처럼",IF(ISNA(MATCH(B413,메뉴판이름,0)),"메뉴판에 없는 이름",IF(OR(NOT(ISNUMBER(C413)),C413&lt;0,C413&lt;&gt;INT(N(C413))),"수량을 확인하세요",IF(OR(NOT(ISNUMBER(D413)),D413&lt;0),"매출을 확인하세요",IF(COUNTIFS(메뉴_월,"&gt;="&amp;DATE(YEAR(A413),MONTH(A413),1),메뉴_월,"&lt;="&amp;DATE(YEAR(A413),MONTH(A413)+1,0),메뉴_이름,B413)&gt;1,"같은 달·같은 메뉴가 또 있어요",""))))))</f>
        <v/>
      </c>
    </row>
    <row r="414">
      <c r="A414" s="49" t="n"/>
      <c r="B414" s="17" t="n"/>
      <c r="C414" s="14" t="n"/>
      <c r="D414" s="14" t="n"/>
      <c r="E414" s="18">
        <f>IF(COUNTA(A414:D414)=0,"",IF(NOT(ISNUMBER(A414)),"월을 2026-09-01 처럼",IF(ISNA(MATCH(B414,메뉴판이름,0)),"메뉴판에 없는 이름",IF(OR(NOT(ISNUMBER(C414)),C414&lt;0,C414&lt;&gt;INT(N(C414))),"수량을 확인하세요",IF(OR(NOT(ISNUMBER(D414)),D414&lt;0),"매출을 확인하세요",IF(COUNTIFS(메뉴_월,"&gt;="&amp;DATE(YEAR(A414),MONTH(A414),1),메뉴_월,"&lt;="&amp;DATE(YEAR(A414),MONTH(A414)+1,0),메뉴_이름,B414)&gt;1,"같은 달·같은 메뉴가 또 있어요",""))))))</f>
        <v/>
      </c>
    </row>
    <row r="415">
      <c r="A415" s="49" t="n"/>
      <c r="B415" s="17" t="n"/>
      <c r="C415" s="14" t="n"/>
      <c r="D415" s="14" t="n"/>
      <c r="E415" s="18">
        <f>IF(COUNTA(A415:D415)=0,"",IF(NOT(ISNUMBER(A415)),"월을 2026-09-01 처럼",IF(ISNA(MATCH(B415,메뉴판이름,0)),"메뉴판에 없는 이름",IF(OR(NOT(ISNUMBER(C415)),C415&lt;0,C415&lt;&gt;INT(N(C415))),"수량을 확인하세요",IF(OR(NOT(ISNUMBER(D415)),D415&lt;0),"매출을 확인하세요",IF(COUNTIFS(메뉴_월,"&gt;="&amp;DATE(YEAR(A415),MONTH(A415),1),메뉴_월,"&lt;="&amp;DATE(YEAR(A415),MONTH(A415)+1,0),메뉴_이름,B415)&gt;1,"같은 달·같은 메뉴가 또 있어요",""))))))</f>
        <v/>
      </c>
    </row>
    <row r="416">
      <c r="A416" s="49" t="n"/>
      <c r="B416" s="17" t="n"/>
      <c r="C416" s="14" t="n"/>
      <c r="D416" s="14" t="n"/>
      <c r="E416" s="18">
        <f>IF(COUNTA(A416:D416)=0,"",IF(NOT(ISNUMBER(A416)),"월을 2026-09-01 처럼",IF(ISNA(MATCH(B416,메뉴판이름,0)),"메뉴판에 없는 이름",IF(OR(NOT(ISNUMBER(C416)),C416&lt;0,C416&lt;&gt;INT(N(C416))),"수량을 확인하세요",IF(OR(NOT(ISNUMBER(D416)),D416&lt;0),"매출을 확인하세요",IF(COUNTIFS(메뉴_월,"&gt;="&amp;DATE(YEAR(A416),MONTH(A416),1),메뉴_월,"&lt;="&amp;DATE(YEAR(A416),MONTH(A416)+1,0),메뉴_이름,B416)&gt;1,"같은 달·같은 메뉴가 또 있어요",""))))))</f>
        <v/>
      </c>
    </row>
    <row r="417">
      <c r="A417" s="49" t="n"/>
      <c r="B417" s="17" t="n"/>
      <c r="C417" s="14" t="n"/>
      <c r="D417" s="14" t="n"/>
      <c r="E417" s="18">
        <f>IF(COUNTA(A417:D417)=0,"",IF(NOT(ISNUMBER(A417)),"월을 2026-09-01 처럼",IF(ISNA(MATCH(B417,메뉴판이름,0)),"메뉴판에 없는 이름",IF(OR(NOT(ISNUMBER(C417)),C417&lt;0,C417&lt;&gt;INT(N(C417))),"수량을 확인하세요",IF(OR(NOT(ISNUMBER(D417)),D417&lt;0),"매출을 확인하세요",IF(COUNTIFS(메뉴_월,"&gt;="&amp;DATE(YEAR(A417),MONTH(A417),1),메뉴_월,"&lt;="&amp;DATE(YEAR(A417),MONTH(A417)+1,0),메뉴_이름,B417)&gt;1,"같은 달·같은 메뉴가 또 있어요",""))))))</f>
        <v/>
      </c>
    </row>
    <row r="418">
      <c r="A418" s="49" t="n"/>
      <c r="B418" s="17" t="n"/>
      <c r="C418" s="14" t="n"/>
      <c r="D418" s="14" t="n"/>
      <c r="E418" s="18">
        <f>IF(COUNTA(A418:D418)=0,"",IF(NOT(ISNUMBER(A418)),"월을 2026-09-01 처럼",IF(ISNA(MATCH(B418,메뉴판이름,0)),"메뉴판에 없는 이름",IF(OR(NOT(ISNUMBER(C418)),C418&lt;0,C418&lt;&gt;INT(N(C418))),"수량을 확인하세요",IF(OR(NOT(ISNUMBER(D418)),D418&lt;0),"매출을 확인하세요",IF(COUNTIFS(메뉴_월,"&gt;="&amp;DATE(YEAR(A418),MONTH(A418),1),메뉴_월,"&lt;="&amp;DATE(YEAR(A418),MONTH(A418)+1,0),메뉴_이름,B418)&gt;1,"같은 달·같은 메뉴가 또 있어요",""))))))</f>
        <v/>
      </c>
    </row>
    <row r="419">
      <c r="A419" s="49" t="n"/>
      <c r="B419" s="17" t="n"/>
      <c r="C419" s="14" t="n"/>
      <c r="D419" s="14" t="n"/>
      <c r="E419" s="18">
        <f>IF(COUNTA(A419:D419)=0,"",IF(NOT(ISNUMBER(A419)),"월을 2026-09-01 처럼",IF(ISNA(MATCH(B419,메뉴판이름,0)),"메뉴판에 없는 이름",IF(OR(NOT(ISNUMBER(C419)),C419&lt;0,C419&lt;&gt;INT(N(C419))),"수량을 확인하세요",IF(OR(NOT(ISNUMBER(D419)),D419&lt;0),"매출을 확인하세요",IF(COUNTIFS(메뉴_월,"&gt;="&amp;DATE(YEAR(A419),MONTH(A419),1),메뉴_월,"&lt;="&amp;DATE(YEAR(A419),MONTH(A419)+1,0),메뉴_이름,B419)&gt;1,"같은 달·같은 메뉴가 또 있어요",""))))))</f>
        <v/>
      </c>
    </row>
    <row r="420">
      <c r="A420" s="49" t="n"/>
      <c r="B420" s="17" t="n"/>
      <c r="C420" s="14" t="n"/>
      <c r="D420" s="14" t="n"/>
      <c r="E420" s="18">
        <f>IF(COUNTA(A420:D420)=0,"",IF(NOT(ISNUMBER(A420)),"월을 2026-09-01 처럼",IF(ISNA(MATCH(B420,메뉴판이름,0)),"메뉴판에 없는 이름",IF(OR(NOT(ISNUMBER(C420)),C420&lt;0,C420&lt;&gt;INT(N(C420))),"수량을 확인하세요",IF(OR(NOT(ISNUMBER(D420)),D420&lt;0),"매출을 확인하세요",IF(COUNTIFS(메뉴_월,"&gt;="&amp;DATE(YEAR(A420),MONTH(A420),1),메뉴_월,"&lt;="&amp;DATE(YEAR(A420),MONTH(A420)+1,0),메뉴_이름,B420)&gt;1,"같은 달·같은 메뉴가 또 있어요",""))))))</f>
        <v/>
      </c>
    </row>
    <row r="421">
      <c r="A421" s="49" t="n"/>
      <c r="B421" s="17" t="n"/>
      <c r="C421" s="14" t="n"/>
      <c r="D421" s="14" t="n"/>
      <c r="E421" s="18">
        <f>IF(COUNTA(A421:D421)=0,"",IF(NOT(ISNUMBER(A421)),"월을 2026-09-01 처럼",IF(ISNA(MATCH(B421,메뉴판이름,0)),"메뉴판에 없는 이름",IF(OR(NOT(ISNUMBER(C421)),C421&lt;0,C421&lt;&gt;INT(N(C421))),"수량을 확인하세요",IF(OR(NOT(ISNUMBER(D421)),D421&lt;0),"매출을 확인하세요",IF(COUNTIFS(메뉴_월,"&gt;="&amp;DATE(YEAR(A421),MONTH(A421),1),메뉴_월,"&lt;="&amp;DATE(YEAR(A421),MONTH(A421)+1,0),메뉴_이름,B421)&gt;1,"같은 달·같은 메뉴가 또 있어요",""))))))</f>
        <v/>
      </c>
    </row>
    <row r="422">
      <c r="A422" s="49" t="n"/>
      <c r="B422" s="17" t="n"/>
      <c r="C422" s="14" t="n"/>
      <c r="D422" s="14" t="n"/>
      <c r="E422" s="18">
        <f>IF(COUNTA(A422:D422)=0,"",IF(NOT(ISNUMBER(A422)),"월을 2026-09-01 처럼",IF(ISNA(MATCH(B422,메뉴판이름,0)),"메뉴판에 없는 이름",IF(OR(NOT(ISNUMBER(C422)),C422&lt;0,C422&lt;&gt;INT(N(C422))),"수량을 확인하세요",IF(OR(NOT(ISNUMBER(D422)),D422&lt;0),"매출을 확인하세요",IF(COUNTIFS(메뉴_월,"&gt;="&amp;DATE(YEAR(A422),MONTH(A422),1),메뉴_월,"&lt;="&amp;DATE(YEAR(A422),MONTH(A422)+1,0),메뉴_이름,B422)&gt;1,"같은 달·같은 메뉴가 또 있어요",""))))))</f>
        <v/>
      </c>
    </row>
    <row r="423">
      <c r="A423" s="49" t="n"/>
      <c r="B423" s="17" t="n"/>
      <c r="C423" s="14" t="n"/>
      <c r="D423" s="14" t="n"/>
      <c r="E423" s="18">
        <f>IF(COUNTA(A423:D423)=0,"",IF(NOT(ISNUMBER(A423)),"월을 2026-09-01 처럼",IF(ISNA(MATCH(B423,메뉴판이름,0)),"메뉴판에 없는 이름",IF(OR(NOT(ISNUMBER(C423)),C423&lt;0,C423&lt;&gt;INT(N(C423))),"수량을 확인하세요",IF(OR(NOT(ISNUMBER(D423)),D423&lt;0),"매출을 확인하세요",IF(COUNTIFS(메뉴_월,"&gt;="&amp;DATE(YEAR(A423),MONTH(A423),1),메뉴_월,"&lt;="&amp;DATE(YEAR(A423),MONTH(A423)+1,0),메뉴_이름,B423)&gt;1,"같은 달·같은 메뉴가 또 있어요",""))))))</f>
        <v/>
      </c>
    </row>
    <row r="424">
      <c r="A424" s="49" t="n"/>
      <c r="B424" s="17" t="n"/>
      <c r="C424" s="14" t="n"/>
      <c r="D424" s="14" t="n"/>
      <c r="E424" s="18">
        <f>IF(COUNTA(A424:D424)=0,"",IF(NOT(ISNUMBER(A424)),"월을 2026-09-01 처럼",IF(ISNA(MATCH(B424,메뉴판이름,0)),"메뉴판에 없는 이름",IF(OR(NOT(ISNUMBER(C424)),C424&lt;0,C424&lt;&gt;INT(N(C424))),"수량을 확인하세요",IF(OR(NOT(ISNUMBER(D424)),D424&lt;0),"매출을 확인하세요",IF(COUNTIFS(메뉴_월,"&gt;="&amp;DATE(YEAR(A424),MONTH(A424),1),메뉴_월,"&lt;="&amp;DATE(YEAR(A424),MONTH(A424)+1,0),메뉴_이름,B424)&gt;1,"같은 달·같은 메뉴가 또 있어요",""))))))</f>
        <v/>
      </c>
    </row>
    <row r="425">
      <c r="A425" s="49" t="n"/>
      <c r="B425" s="17" t="n"/>
      <c r="C425" s="14" t="n"/>
      <c r="D425" s="14" t="n"/>
      <c r="E425" s="18">
        <f>IF(COUNTA(A425:D425)=0,"",IF(NOT(ISNUMBER(A425)),"월을 2026-09-01 처럼",IF(ISNA(MATCH(B425,메뉴판이름,0)),"메뉴판에 없는 이름",IF(OR(NOT(ISNUMBER(C425)),C425&lt;0,C425&lt;&gt;INT(N(C425))),"수량을 확인하세요",IF(OR(NOT(ISNUMBER(D425)),D425&lt;0),"매출을 확인하세요",IF(COUNTIFS(메뉴_월,"&gt;="&amp;DATE(YEAR(A425),MONTH(A425),1),메뉴_월,"&lt;="&amp;DATE(YEAR(A425),MONTH(A425)+1,0),메뉴_이름,B425)&gt;1,"같은 달·같은 메뉴가 또 있어요",""))))))</f>
        <v/>
      </c>
    </row>
    <row r="426">
      <c r="A426" s="49" t="n"/>
      <c r="B426" s="17" t="n"/>
      <c r="C426" s="14" t="n"/>
      <c r="D426" s="14" t="n"/>
      <c r="E426" s="18">
        <f>IF(COUNTA(A426:D426)=0,"",IF(NOT(ISNUMBER(A426)),"월을 2026-09-01 처럼",IF(ISNA(MATCH(B426,메뉴판이름,0)),"메뉴판에 없는 이름",IF(OR(NOT(ISNUMBER(C426)),C426&lt;0,C426&lt;&gt;INT(N(C426))),"수량을 확인하세요",IF(OR(NOT(ISNUMBER(D426)),D426&lt;0),"매출을 확인하세요",IF(COUNTIFS(메뉴_월,"&gt;="&amp;DATE(YEAR(A426),MONTH(A426),1),메뉴_월,"&lt;="&amp;DATE(YEAR(A426),MONTH(A426)+1,0),메뉴_이름,B426)&gt;1,"같은 달·같은 메뉴가 또 있어요",""))))))</f>
        <v/>
      </c>
    </row>
    <row r="427">
      <c r="A427" s="49" t="n"/>
      <c r="B427" s="17" t="n"/>
      <c r="C427" s="14" t="n"/>
      <c r="D427" s="14" t="n"/>
      <c r="E427" s="18">
        <f>IF(COUNTA(A427:D427)=0,"",IF(NOT(ISNUMBER(A427)),"월을 2026-09-01 처럼",IF(ISNA(MATCH(B427,메뉴판이름,0)),"메뉴판에 없는 이름",IF(OR(NOT(ISNUMBER(C427)),C427&lt;0,C427&lt;&gt;INT(N(C427))),"수량을 확인하세요",IF(OR(NOT(ISNUMBER(D427)),D427&lt;0),"매출을 확인하세요",IF(COUNTIFS(메뉴_월,"&gt;="&amp;DATE(YEAR(A427),MONTH(A427),1),메뉴_월,"&lt;="&amp;DATE(YEAR(A427),MONTH(A427)+1,0),메뉴_이름,B427)&gt;1,"같은 달·같은 메뉴가 또 있어요",""))))))</f>
        <v/>
      </c>
    </row>
    <row r="428">
      <c r="A428" s="49" t="n"/>
      <c r="B428" s="17" t="n"/>
      <c r="C428" s="14" t="n"/>
      <c r="D428" s="14" t="n"/>
      <c r="E428" s="18">
        <f>IF(COUNTA(A428:D428)=0,"",IF(NOT(ISNUMBER(A428)),"월을 2026-09-01 처럼",IF(ISNA(MATCH(B428,메뉴판이름,0)),"메뉴판에 없는 이름",IF(OR(NOT(ISNUMBER(C428)),C428&lt;0,C428&lt;&gt;INT(N(C428))),"수량을 확인하세요",IF(OR(NOT(ISNUMBER(D428)),D428&lt;0),"매출을 확인하세요",IF(COUNTIFS(메뉴_월,"&gt;="&amp;DATE(YEAR(A428),MONTH(A428),1),메뉴_월,"&lt;="&amp;DATE(YEAR(A428),MONTH(A428)+1,0),메뉴_이름,B428)&gt;1,"같은 달·같은 메뉴가 또 있어요",""))))))</f>
        <v/>
      </c>
    </row>
    <row r="429">
      <c r="A429" s="49" t="n"/>
      <c r="B429" s="17" t="n"/>
      <c r="C429" s="14" t="n"/>
      <c r="D429" s="14" t="n"/>
      <c r="E429" s="18">
        <f>IF(COUNTA(A429:D429)=0,"",IF(NOT(ISNUMBER(A429)),"월을 2026-09-01 처럼",IF(ISNA(MATCH(B429,메뉴판이름,0)),"메뉴판에 없는 이름",IF(OR(NOT(ISNUMBER(C429)),C429&lt;0,C429&lt;&gt;INT(N(C429))),"수량을 확인하세요",IF(OR(NOT(ISNUMBER(D429)),D429&lt;0),"매출을 확인하세요",IF(COUNTIFS(메뉴_월,"&gt;="&amp;DATE(YEAR(A429),MONTH(A429),1),메뉴_월,"&lt;="&amp;DATE(YEAR(A429),MONTH(A429)+1,0),메뉴_이름,B429)&gt;1,"같은 달·같은 메뉴가 또 있어요",""))))))</f>
        <v/>
      </c>
    </row>
    <row r="430">
      <c r="A430" s="49" t="n"/>
      <c r="B430" s="17" t="n"/>
      <c r="C430" s="14" t="n"/>
      <c r="D430" s="14" t="n"/>
      <c r="E430" s="18">
        <f>IF(COUNTA(A430:D430)=0,"",IF(NOT(ISNUMBER(A430)),"월을 2026-09-01 처럼",IF(ISNA(MATCH(B430,메뉴판이름,0)),"메뉴판에 없는 이름",IF(OR(NOT(ISNUMBER(C430)),C430&lt;0,C430&lt;&gt;INT(N(C430))),"수량을 확인하세요",IF(OR(NOT(ISNUMBER(D430)),D430&lt;0),"매출을 확인하세요",IF(COUNTIFS(메뉴_월,"&gt;="&amp;DATE(YEAR(A430),MONTH(A430),1),메뉴_월,"&lt;="&amp;DATE(YEAR(A430),MONTH(A430)+1,0),메뉴_이름,B430)&gt;1,"같은 달·같은 메뉴가 또 있어요",""))))))</f>
        <v/>
      </c>
    </row>
    <row r="431">
      <c r="A431" s="49" t="n"/>
      <c r="B431" s="17" t="n"/>
      <c r="C431" s="14" t="n"/>
      <c r="D431" s="14" t="n"/>
      <c r="E431" s="18">
        <f>IF(COUNTA(A431:D431)=0,"",IF(NOT(ISNUMBER(A431)),"월을 2026-09-01 처럼",IF(ISNA(MATCH(B431,메뉴판이름,0)),"메뉴판에 없는 이름",IF(OR(NOT(ISNUMBER(C431)),C431&lt;0,C431&lt;&gt;INT(N(C431))),"수량을 확인하세요",IF(OR(NOT(ISNUMBER(D431)),D431&lt;0),"매출을 확인하세요",IF(COUNTIFS(메뉴_월,"&gt;="&amp;DATE(YEAR(A431),MONTH(A431),1),메뉴_월,"&lt;="&amp;DATE(YEAR(A431),MONTH(A431)+1,0),메뉴_이름,B431)&gt;1,"같은 달·같은 메뉴가 또 있어요",""))))))</f>
        <v/>
      </c>
    </row>
    <row r="432">
      <c r="A432" s="49" t="n"/>
      <c r="B432" s="17" t="n"/>
      <c r="C432" s="14" t="n"/>
      <c r="D432" s="14" t="n"/>
      <c r="E432" s="18">
        <f>IF(COUNTA(A432:D432)=0,"",IF(NOT(ISNUMBER(A432)),"월을 2026-09-01 처럼",IF(ISNA(MATCH(B432,메뉴판이름,0)),"메뉴판에 없는 이름",IF(OR(NOT(ISNUMBER(C432)),C432&lt;0,C432&lt;&gt;INT(N(C432))),"수량을 확인하세요",IF(OR(NOT(ISNUMBER(D432)),D432&lt;0),"매출을 확인하세요",IF(COUNTIFS(메뉴_월,"&gt;="&amp;DATE(YEAR(A432),MONTH(A432),1),메뉴_월,"&lt;="&amp;DATE(YEAR(A432),MONTH(A432)+1,0),메뉴_이름,B432)&gt;1,"같은 달·같은 메뉴가 또 있어요",""))))))</f>
        <v/>
      </c>
    </row>
    <row r="433">
      <c r="A433" s="49" t="n"/>
      <c r="B433" s="17" t="n"/>
      <c r="C433" s="14" t="n"/>
      <c r="D433" s="14" t="n"/>
      <c r="E433" s="18">
        <f>IF(COUNTA(A433:D433)=0,"",IF(NOT(ISNUMBER(A433)),"월을 2026-09-01 처럼",IF(ISNA(MATCH(B433,메뉴판이름,0)),"메뉴판에 없는 이름",IF(OR(NOT(ISNUMBER(C433)),C433&lt;0,C433&lt;&gt;INT(N(C433))),"수량을 확인하세요",IF(OR(NOT(ISNUMBER(D433)),D433&lt;0),"매출을 확인하세요",IF(COUNTIFS(메뉴_월,"&gt;="&amp;DATE(YEAR(A433),MONTH(A433),1),메뉴_월,"&lt;="&amp;DATE(YEAR(A433),MONTH(A433)+1,0),메뉴_이름,B433)&gt;1,"같은 달·같은 메뉴가 또 있어요",""))))))</f>
        <v/>
      </c>
    </row>
    <row r="434">
      <c r="A434" s="49" t="n"/>
      <c r="B434" s="17" t="n"/>
      <c r="C434" s="14" t="n"/>
      <c r="D434" s="14" t="n"/>
      <c r="E434" s="18">
        <f>IF(COUNTA(A434:D434)=0,"",IF(NOT(ISNUMBER(A434)),"월을 2026-09-01 처럼",IF(ISNA(MATCH(B434,메뉴판이름,0)),"메뉴판에 없는 이름",IF(OR(NOT(ISNUMBER(C434)),C434&lt;0,C434&lt;&gt;INT(N(C434))),"수량을 확인하세요",IF(OR(NOT(ISNUMBER(D434)),D434&lt;0),"매출을 확인하세요",IF(COUNTIFS(메뉴_월,"&gt;="&amp;DATE(YEAR(A434),MONTH(A434),1),메뉴_월,"&lt;="&amp;DATE(YEAR(A434),MONTH(A434)+1,0),메뉴_이름,B434)&gt;1,"같은 달·같은 메뉴가 또 있어요",""))))))</f>
        <v/>
      </c>
    </row>
    <row r="435">
      <c r="A435" s="49" t="n"/>
      <c r="B435" s="17" t="n"/>
      <c r="C435" s="14" t="n"/>
      <c r="D435" s="14" t="n"/>
      <c r="E435" s="18">
        <f>IF(COUNTA(A435:D435)=0,"",IF(NOT(ISNUMBER(A435)),"월을 2026-09-01 처럼",IF(ISNA(MATCH(B435,메뉴판이름,0)),"메뉴판에 없는 이름",IF(OR(NOT(ISNUMBER(C435)),C435&lt;0,C435&lt;&gt;INT(N(C435))),"수량을 확인하세요",IF(OR(NOT(ISNUMBER(D435)),D435&lt;0),"매출을 확인하세요",IF(COUNTIFS(메뉴_월,"&gt;="&amp;DATE(YEAR(A435),MONTH(A435),1),메뉴_월,"&lt;="&amp;DATE(YEAR(A435),MONTH(A435)+1,0),메뉴_이름,B435)&gt;1,"같은 달·같은 메뉴가 또 있어요",""))))))</f>
        <v/>
      </c>
    </row>
    <row r="436">
      <c r="A436" s="49" t="n"/>
      <c r="B436" s="17" t="n"/>
      <c r="C436" s="14" t="n"/>
      <c r="D436" s="14" t="n"/>
      <c r="E436" s="18">
        <f>IF(COUNTA(A436:D436)=0,"",IF(NOT(ISNUMBER(A436)),"월을 2026-09-01 처럼",IF(ISNA(MATCH(B436,메뉴판이름,0)),"메뉴판에 없는 이름",IF(OR(NOT(ISNUMBER(C436)),C436&lt;0,C436&lt;&gt;INT(N(C436))),"수량을 확인하세요",IF(OR(NOT(ISNUMBER(D436)),D436&lt;0),"매출을 확인하세요",IF(COUNTIFS(메뉴_월,"&gt;="&amp;DATE(YEAR(A436),MONTH(A436),1),메뉴_월,"&lt;="&amp;DATE(YEAR(A436),MONTH(A436)+1,0),메뉴_이름,B436)&gt;1,"같은 달·같은 메뉴가 또 있어요",""))))))</f>
        <v/>
      </c>
    </row>
    <row r="437">
      <c r="A437" s="49" t="n"/>
      <c r="B437" s="17" t="n"/>
      <c r="C437" s="14" t="n"/>
      <c r="D437" s="14" t="n"/>
      <c r="E437" s="18">
        <f>IF(COUNTA(A437:D437)=0,"",IF(NOT(ISNUMBER(A437)),"월을 2026-09-01 처럼",IF(ISNA(MATCH(B437,메뉴판이름,0)),"메뉴판에 없는 이름",IF(OR(NOT(ISNUMBER(C437)),C437&lt;0,C437&lt;&gt;INT(N(C437))),"수량을 확인하세요",IF(OR(NOT(ISNUMBER(D437)),D437&lt;0),"매출을 확인하세요",IF(COUNTIFS(메뉴_월,"&gt;="&amp;DATE(YEAR(A437),MONTH(A437),1),메뉴_월,"&lt;="&amp;DATE(YEAR(A437),MONTH(A437)+1,0),메뉴_이름,B437)&gt;1,"같은 달·같은 메뉴가 또 있어요",""))))))</f>
        <v/>
      </c>
    </row>
    <row r="438">
      <c r="A438" s="49" t="n"/>
      <c r="B438" s="17" t="n"/>
      <c r="C438" s="14" t="n"/>
      <c r="D438" s="14" t="n"/>
      <c r="E438" s="18">
        <f>IF(COUNTA(A438:D438)=0,"",IF(NOT(ISNUMBER(A438)),"월을 2026-09-01 처럼",IF(ISNA(MATCH(B438,메뉴판이름,0)),"메뉴판에 없는 이름",IF(OR(NOT(ISNUMBER(C438)),C438&lt;0,C438&lt;&gt;INT(N(C438))),"수량을 확인하세요",IF(OR(NOT(ISNUMBER(D438)),D438&lt;0),"매출을 확인하세요",IF(COUNTIFS(메뉴_월,"&gt;="&amp;DATE(YEAR(A438),MONTH(A438),1),메뉴_월,"&lt;="&amp;DATE(YEAR(A438),MONTH(A438)+1,0),메뉴_이름,B438)&gt;1,"같은 달·같은 메뉴가 또 있어요",""))))))</f>
        <v/>
      </c>
    </row>
    <row r="439">
      <c r="A439" s="49" t="n"/>
      <c r="B439" s="17" t="n"/>
      <c r="C439" s="14" t="n"/>
      <c r="D439" s="14" t="n"/>
      <c r="E439" s="18">
        <f>IF(COUNTA(A439:D439)=0,"",IF(NOT(ISNUMBER(A439)),"월을 2026-09-01 처럼",IF(ISNA(MATCH(B439,메뉴판이름,0)),"메뉴판에 없는 이름",IF(OR(NOT(ISNUMBER(C439)),C439&lt;0,C439&lt;&gt;INT(N(C439))),"수량을 확인하세요",IF(OR(NOT(ISNUMBER(D439)),D439&lt;0),"매출을 확인하세요",IF(COUNTIFS(메뉴_월,"&gt;="&amp;DATE(YEAR(A439),MONTH(A439),1),메뉴_월,"&lt;="&amp;DATE(YEAR(A439),MONTH(A439)+1,0),메뉴_이름,B439)&gt;1,"같은 달·같은 메뉴가 또 있어요",""))))))</f>
        <v/>
      </c>
    </row>
    <row r="440">
      <c r="A440" s="49" t="n"/>
      <c r="B440" s="17" t="n"/>
      <c r="C440" s="14" t="n"/>
      <c r="D440" s="14" t="n"/>
      <c r="E440" s="18">
        <f>IF(COUNTA(A440:D440)=0,"",IF(NOT(ISNUMBER(A440)),"월을 2026-09-01 처럼",IF(ISNA(MATCH(B440,메뉴판이름,0)),"메뉴판에 없는 이름",IF(OR(NOT(ISNUMBER(C440)),C440&lt;0,C440&lt;&gt;INT(N(C440))),"수량을 확인하세요",IF(OR(NOT(ISNUMBER(D440)),D440&lt;0),"매출을 확인하세요",IF(COUNTIFS(메뉴_월,"&gt;="&amp;DATE(YEAR(A440),MONTH(A440),1),메뉴_월,"&lt;="&amp;DATE(YEAR(A440),MONTH(A440)+1,0),메뉴_이름,B440)&gt;1,"같은 달·같은 메뉴가 또 있어요",""))))))</f>
        <v/>
      </c>
    </row>
    <row r="441">
      <c r="A441" s="49" t="n"/>
      <c r="B441" s="17" t="n"/>
      <c r="C441" s="14" t="n"/>
      <c r="D441" s="14" t="n"/>
      <c r="E441" s="18">
        <f>IF(COUNTA(A441:D441)=0,"",IF(NOT(ISNUMBER(A441)),"월을 2026-09-01 처럼",IF(ISNA(MATCH(B441,메뉴판이름,0)),"메뉴판에 없는 이름",IF(OR(NOT(ISNUMBER(C441)),C441&lt;0,C441&lt;&gt;INT(N(C441))),"수량을 확인하세요",IF(OR(NOT(ISNUMBER(D441)),D441&lt;0),"매출을 확인하세요",IF(COUNTIFS(메뉴_월,"&gt;="&amp;DATE(YEAR(A441),MONTH(A441),1),메뉴_월,"&lt;="&amp;DATE(YEAR(A441),MONTH(A441)+1,0),메뉴_이름,B441)&gt;1,"같은 달·같은 메뉴가 또 있어요",""))))))</f>
        <v/>
      </c>
    </row>
    <row r="442">
      <c r="A442" s="49" t="n"/>
      <c r="B442" s="17" t="n"/>
      <c r="C442" s="14" t="n"/>
      <c r="D442" s="14" t="n"/>
      <c r="E442" s="18">
        <f>IF(COUNTA(A442:D442)=0,"",IF(NOT(ISNUMBER(A442)),"월을 2026-09-01 처럼",IF(ISNA(MATCH(B442,메뉴판이름,0)),"메뉴판에 없는 이름",IF(OR(NOT(ISNUMBER(C442)),C442&lt;0,C442&lt;&gt;INT(N(C442))),"수량을 확인하세요",IF(OR(NOT(ISNUMBER(D442)),D442&lt;0),"매출을 확인하세요",IF(COUNTIFS(메뉴_월,"&gt;="&amp;DATE(YEAR(A442),MONTH(A442),1),메뉴_월,"&lt;="&amp;DATE(YEAR(A442),MONTH(A442)+1,0),메뉴_이름,B442)&gt;1,"같은 달·같은 메뉴가 또 있어요",""))))))</f>
        <v/>
      </c>
    </row>
    <row r="443">
      <c r="A443" s="49" t="n"/>
      <c r="B443" s="17" t="n"/>
      <c r="C443" s="14" t="n"/>
      <c r="D443" s="14" t="n"/>
      <c r="E443" s="18">
        <f>IF(COUNTA(A443:D443)=0,"",IF(NOT(ISNUMBER(A443)),"월을 2026-09-01 처럼",IF(ISNA(MATCH(B443,메뉴판이름,0)),"메뉴판에 없는 이름",IF(OR(NOT(ISNUMBER(C443)),C443&lt;0,C443&lt;&gt;INT(N(C443))),"수량을 확인하세요",IF(OR(NOT(ISNUMBER(D443)),D443&lt;0),"매출을 확인하세요",IF(COUNTIFS(메뉴_월,"&gt;="&amp;DATE(YEAR(A443),MONTH(A443),1),메뉴_월,"&lt;="&amp;DATE(YEAR(A443),MONTH(A443)+1,0),메뉴_이름,B443)&gt;1,"같은 달·같은 메뉴가 또 있어요",""))))))</f>
        <v/>
      </c>
    </row>
    <row r="444">
      <c r="A444" s="49" t="n"/>
      <c r="B444" s="17" t="n"/>
      <c r="C444" s="14" t="n"/>
      <c r="D444" s="14" t="n"/>
      <c r="E444" s="18">
        <f>IF(COUNTA(A444:D444)=0,"",IF(NOT(ISNUMBER(A444)),"월을 2026-09-01 처럼",IF(ISNA(MATCH(B444,메뉴판이름,0)),"메뉴판에 없는 이름",IF(OR(NOT(ISNUMBER(C444)),C444&lt;0,C444&lt;&gt;INT(N(C444))),"수량을 확인하세요",IF(OR(NOT(ISNUMBER(D444)),D444&lt;0),"매출을 확인하세요",IF(COUNTIFS(메뉴_월,"&gt;="&amp;DATE(YEAR(A444),MONTH(A444),1),메뉴_월,"&lt;="&amp;DATE(YEAR(A444),MONTH(A444)+1,0),메뉴_이름,B444)&gt;1,"같은 달·같은 메뉴가 또 있어요",""))))))</f>
        <v/>
      </c>
    </row>
    <row r="445">
      <c r="A445" s="49" t="n"/>
      <c r="B445" s="17" t="n"/>
      <c r="C445" s="14" t="n"/>
      <c r="D445" s="14" t="n"/>
      <c r="E445" s="18">
        <f>IF(COUNTA(A445:D445)=0,"",IF(NOT(ISNUMBER(A445)),"월을 2026-09-01 처럼",IF(ISNA(MATCH(B445,메뉴판이름,0)),"메뉴판에 없는 이름",IF(OR(NOT(ISNUMBER(C445)),C445&lt;0,C445&lt;&gt;INT(N(C445))),"수량을 확인하세요",IF(OR(NOT(ISNUMBER(D445)),D445&lt;0),"매출을 확인하세요",IF(COUNTIFS(메뉴_월,"&gt;="&amp;DATE(YEAR(A445),MONTH(A445),1),메뉴_월,"&lt;="&amp;DATE(YEAR(A445),MONTH(A445)+1,0),메뉴_이름,B445)&gt;1,"같은 달·같은 메뉴가 또 있어요",""))))))</f>
        <v/>
      </c>
    </row>
    <row r="446">
      <c r="A446" s="49" t="n"/>
      <c r="B446" s="17" t="n"/>
      <c r="C446" s="14" t="n"/>
      <c r="D446" s="14" t="n"/>
      <c r="E446" s="18">
        <f>IF(COUNTA(A446:D446)=0,"",IF(NOT(ISNUMBER(A446)),"월을 2026-09-01 처럼",IF(ISNA(MATCH(B446,메뉴판이름,0)),"메뉴판에 없는 이름",IF(OR(NOT(ISNUMBER(C446)),C446&lt;0,C446&lt;&gt;INT(N(C446))),"수량을 확인하세요",IF(OR(NOT(ISNUMBER(D446)),D446&lt;0),"매출을 확인하세요",IF(COUNTIFS(메뉴_월,"&gt;="&amp;DATE(YEAR(A446),MONTH(A446),1),메뉴_월,"&lt;="&amp;DATE(YEAR(A446),MONTH(A446)+1,0),메뉴_이름,B446)&gt;1,"같은 달·같은 메뉴가 또 있어요",""))))))</f>
        <v/>
      </c>
    </row>
    <row r="447">
      <c r="A447" s="49" t="n"/>
      <c r="B447" s="17" t="n"/>
      <c r="C447" s="14" t="n"/>
      <c r="D447" s="14" t="n"/>
      <c r="E447" s="18">
        <f>IF(COUNTA(A447:D447)=0,"",IF(NOT(ISNUMBER(A447)),"월을 2026-09-01 처럼",IF(ISNA(MATCH(B447,메뉴판이름,0)),"메뉴판에 없는 이름",IF(OR(NOT(ISNUMBER(C447)),C447&lt;0,C447&lt;&gt;INT(N(C447))),"수량을 확인하세요",IF(OR(NOT(ISNUMBER(D447)),D447&lt;0),"매출을 확인하세요",IF(COUNTIFS(메뉴_월,"&gt;="&amp;DATE(YEAR(A447),MONTH(A447),1),메뉴_월,"&lt;="&amp;DATE(YEAR(A447),MONTH(A447)+1,0),메뉴_이름,B447)&gt;1,"같은 달·같은 메뉴가 또 있어요",""))))))</f>
        <v/>
      </c>
    </row>
    <row r="448">
      <c r="A448" s="49" t="n"/>
      <c r="B448" s="17" t="n"/>
      <c r="C448" s="14" t="n"/>
      <c r="D448" s="14" t="n"/>
      <c r="E448" s="18">
        <f>IF(COUNTA(A448:D448)=0,"",IF(NOT(ISNUMBER(A448)),"월을 2026-09-01 처럼",IF(ISNA(MATCH(B448,메뉴판이름,0)),"메뉴판에 없는 이름",IF(OR(NOT(ISNUMBER(C448)),C448&lt;0,C448&lt;&gt;INT(N(C448))),"수량을 확인하세요",IF(OR(NOT(ISNUMBER(D448)),D448&lt;0),"매출을 확인하세요",IF(COUNTIFS(메뉴_월,"&gt;="&amp;DATE(YEAR(A448),MONTH(A448),1),메뉴_월,"&lt;="&amp;DATE(YEAR(A448),MONTH(A448)+1,0),메뉴_이름,B448)&gt;1,"같은 달·같은 메뉴가 또 있어요",""))))))</f>
        <v/>
      </c>
    </row>
    <row r="449">
      <c r="A449" s="49" t="n"/>
      <c r="B449" s="17" t="n"/>
      <c r="C449" s="14" t="n"/>
      <c r="D449" s="14" t="n"/>
      <c r="E449" s="18">
        <f>IF(COUNTA(A449:D449)=0,"",IF(NOT(ISNUMBER(A449)),"월을 2026-09-01 처럼",IF(ISNA(MATCH(B449,메뉴판이름,0)),"메뉴판에 없는 이름",IF(OR(NOT(ISNUMBER(C449)),C449&lt;0,C449&lt;&gt;INT(N(C449))),"수량을 확인하세요",IF(OR(NOT(ISNUMBER(D449)),D449&lt;0),"매출을 확인하세요",IF(COUNTIFS(메뉴_월,"&gt;="&amp;DATE(YEAR(A449),MONTH(A449),1),메뉴_월,"&lt;="&amp;DATE(YEAR(A449),MONTH(A449)+1,0),메뉴_이름,B449)&gt;1,"같은 달·같은 메뉴가 또 있어요",""))))))</f>
        <v/>
      </c>
    </row>
    <row r="450">
      <c r="A450" s="49" t="n"/>
      <c r="B450" s="17" t="n"/>
      <c r="C450" s="14" t="n"/>
      <c r="D450" s="14" t="n"/>
      <c r="E450" s="18">
        <f>IF(COUNTA(A450:D450)=0,"",IF(NOT(ISNUMBER(A450)),"월을 2026-09-01 처럼",IF(ISNA(MATCH(B450,메뉴판이름,0)),"메뉴판에 없는 이름",IF(OR(NOT(ISNUMBER(C450)),C450&lt;0,C450&lt;&gt;INT(N(C450))),"수량을 확인하세요",IF(OR(NOT(ISNUMBER(D450)),D450&lt;0),"매출을 확인하세요",IF(COUNTIFS(메뉴_월,"&gt;="&amp;DATE(YEAR(A450),MONTH(A450),1),메뉴_월,"&lt;="&amp;DATE(YEAR(A450),MONTH(A450)+1,0),메뉴_이름,B450)&gt;1,"같은 달·같은 메뉴가 또 있어요",""))))))</f>
        <v/>
      </c>
    </row>
    <row r="451">
      <c r="A451" s="49" t="n"/>
      <c r="B451" s="17" t="n"/>
      <c r="C451" s="14" t="n"/>
      <c r="D451" s="14" t="n"/>
      <c r="E451" s="18">
        <f>IF(COUNTA(A451:D451)=0,"",IF(NOT(ISNUMBER(A451)),"월을 2026-09-01 처럼",IF(ISNA(MATCH(B451,메뉴판이름,0)),"메뉴판에 없는 이름",IF(OR(NOT(ISNUMBER(C451)),C451&lt;0,C451&lt;&gt;INT(N(C451))),"수량을 확인하세요",IF(OR(NOT(ISNUMBER(D451)),D451&lt;0),"매출을 확인하세요",IF(COUNTIFS(메뉴_월,"&gt;="&amp;DATE(YEAR(A451),MONTH(A451),1),메뉴_월,"&lt;="&amp;DATE(YEAR(A451),MONTH(A451)+1,0),메뉴_이름,B451)&gt;1,"같은 달·같은 메뉴가 또 있어요",""))))))</f>
        <v/>
      </c>
    </row>
    <row r="452">
      <c r="A452" s="49" t="n"/>
      <c r="B452" s="17" t="n"/>
      <c r="C452" s="14" t="n"/>
      <c r="D452" s="14" t="n"/>
      <c r="E452" s="18">
        <f>IF(COUNTA(A452:D452)=0,"",IF(NOT(ISNUMBER(A452)),"월을 2026-09-01 처럼",IF(ISNA(MATCH(B452,메뉴판이름,0)),"메뉴판에 없는 이름",IF(OR(NOT(ISNUMBER(C452)),C452&lt;0,C452&lt;&gt;INT(N(C452))),"수량을 확인하세요",IF(OR(NOT(ISNUMBER(D452)),D452&lt;0),"매출을 확인하세요",IF(COUNTIFS(메뉴_월,"&gt;="&amp;DATE(YEAR(A452),MONTH(A452),1),메뉴_월,"&lt;="&amp;DATE(YEAR(A452),MONTH(A452)+1,0),메뉴_이름,B452)&gt;1,"같은 달·같은 메뉴가 또 있어요",""))))))</f>
        <v/>
      </c>
    </row>
    <row r="453">
      <c r="A453" s="49" t="n"/>
      <c r="B453" s="17" t="n"/>
      <c r="C453" s="14" t="n"/>
      <c r="D453" s="14" t="n"/>
      <c r="E453" s="18">
        <f>IF(COUNTA(A453:D453)=0,"",IF(NOT(ISNUMBER(A453)),"월을 2026-09-01 처럼",IF(ISNA(MATCH(B453,메뉴판이름,0)),"메뉴판에 없는 이름",IF(OR(NOT(ISNUMBER(C453)),C453&lt;0,C453&lt;&gt;INT(N(C453))),"수량을 확인하세요",IF(OR(NOT(ISNUMBER(D453)),D453&lt;0),"매출을 확인하세요",IF(COUNTIFS(메뉴_월,"&gt;="&amp;DATE(YEAR(A453),MONTH(A453),1),메뉴_월,"&lt;="&amp;DATE(YEAR(A453),MONTH(A453)+1,0),메뉴_이름,B453)&gt;1,"같은 달·같은 메뉴가 또 있어요",""))))))</f>
        <v/>
      </c>
    </row>
    <row r="454">
      <c r="A454" s="49" t="n"/>
      <c r="B454" s="17" t="n"/>
      <c r="C454" s="14" t="n"/>
      <c r="D454" s="14" t="n"/>
      <c r="E454" s="18">
        <f>IF(COUNTA(A454:D454)=0,"",IF(NOT(ISNUMBER(A454)),"월을 2026-09-01 처럼",IF(ISNA(MATCH(B454,메뉴판이름,0)),"메뉴판에 없는 이름",IF(OR(NOT(ISNUMBER(C454)),C454&lt;0,C454&lt;&gt;INT(N(C454))),"수량을 확인하세요",IF(OR(NOT(ISNUMBER(D454)),D454&lt;0),"매출을 확인하세요",IF(COUNTIFS(메뉴_월,"&gt;="&amp;DATE(YEAR(A454),MONTH(A454),1),메뉴_월,"&lt;="&amp;DATE(YEAR(A454),MONTH(A454)+1,0),메뉴_이름,B454)&gt;1,"같은 달·같은 메뉴가 또 있어요",""))))))</f>
        <v/>
      </c>
    </row>
    <row r="455">
      <c r="A455" s="49" t="n"/>
      <c r="B455" s="17" t="n"/>
      <c r="C455" s="14" t="n"/>
      <c r="D455" s="14" t="n"/>
      <c r="E455" s="18">
        <f>IF(COUNTA(A455:D455)=0,"",IF(NOT(ISNUMBER(A455)),"월을 2026-09-01 처럼",IF(ISNA(MATCH(B455,메뉴판이름,0)),"메뉴판에 없는 이름",IF(OR(NOT(ISNUMBER(C455)),C455&lt;0,C455&lt;&gt;INT(N(C455))),"수량을 확인하세요",IF(OR(NOT(ISNUMBER(D455)),D455&lt;0),"매출을 확인하세요",IF(COUNTIFS(메뉴_월,"&gt;="&amp;DATE(YEAR(A455),MONTH(A455),1),메뉴_월,"&lt;="&amp;DATE(YEAR(A455),MONTH(A455)+1,0),메뉴_이름,B455)&gt;1,"같은 달·같은 메뉴가 또 있어요",""))))))</f>
        <v/>
      </c>
    </row>
    <row r="456">
      <c r="A456" s="49" t="n"/>
      <c r="B456" s="17" t="n"/>
      <c r="C456" s="14" t="n"/>
      <c r="D456" s="14" t="n"/>
      <c r="E456" s="18">
        <f>IF(COUNTA(A456:D456)=0,"",IF(NOT(ISNUMBER(A456)),"월을 2026-09-01 처럼",IF(ISNA(MATCH(B456,메뉴판이름,0)),"메뉴판에 없는 이름",IF(OR(NOT(ISNUMBER(C456)),C456&lt;0,C456&lt;&gt;INT(N(C456))),"수량을 확인하세요",IF(OR(NOT(ISNUMBER(D456)),D456&lt;0),"매출을 확인하세요",IF(COUNTIFS(메뉴_월,"&gt;="&amp;DATE(YEAR(A456),MONTH(A456),1),메뉴_월,"&lt;="&amp;DATE(YEAR(A456),MONTH(A456)+1,0),메뉴_이름,B456)&gt;1,"같은 달·같은 메뉴가 또 있어요",""))))))</f>
        <v/>
      </c>
    </row>
    <row r="457">
      <c r="A457" s="49" t="n"/>
      <c r="B457" s="17" t="n"/>
      <c r="C457" s="14" t="n"/>
      <c r="D457" s="14" t="n"/>
      <c r="E457" s="18">
        <f>IF(COUNTA(A457:D457)=0,"",IF(NOT(ISNUMBER(A457)),"월을 2026-09-01 처럼",IF(ISNA(MATCH(B457,메뉴판이름,0)),"메뉴판에 없는 이름",IF(OR(NOT(ISNUMBER(C457)),C457&lt;0,C457&lt;&gt;INT(N(C457))),"수량을 확인하세요",IF(OR(NOT(ISNUMBER(D457)),D457&lt;0),"매출을 확인하세요",IF(COUNTIFS(메뉴_월,"&gt;="&amp;DATE(YEAR(A457),MONTH(A457),1),메뉴_월,"&lt;="&amp;DATE(YEAR(A457),MONTH(A457)+1,0),메뉴_이름,B457)&gt;1,"같은 달·같은 메뉴가 또 있어요",""))))))</f>
        <v/>
      </c>
    </row>
    <row r="458">
      <c r="A458" s="49" t="n"/>
      <c r="B458" s="17" t="n"/>
      <c r="C458" s="14" t="n"/>
      <c r="D458" s="14" t="n"/>
      <c r="E458" s="18">
        <f>IF(COUNTA(A458:D458)=0,"",IF(NOT(ISNUMBER(A458)),"월을 2026-09-01 처럼",IF(ISNA(MATCH(B458,메뉴판이름,0)),"메뉴판에 없는 이름",IF(OR(NOT(ISNUMBER(C458)),C458&lt;0,C458&lt;&gt;INT(N(C458))),"수량을 확인하세요",IF(OR(NOT(ISNUMBER(D458)),D458&lt;0),"매출을 확인하세요",IF(COUNTIFS(메뉴_월,"&gt;="&amp;DATE(YEAR(A458),MONTH(A458),1),메뉴_월,"&lt;="&amp;DATE(YEAR(A458),MONTH(A458)+1,0),메뉴_이름,B458)&gt;1,"같은 달·같은 메뉴가 또 있어요",""))))))</f>
        <v/>
      </c>
    </row>
    <row r="459">
      <c r="A459" s="49" t="n"/>
      <c r="B459" s="17" t="n"/>
      <c r="C459" s="14" t="n"/>
      <c r="D459" s="14" t="n"/>
      <c r="E459" s="18">
        <f>IF(COUNTA(A459:D459)=0,"",IF(NOT(ISNUMBER(A459)),"월을 2026-09-01 처럼",IF(ISNA(MATCH(B459,메뉴판이름,0)),"메뉴판에 없는 이름",IF(OR(NOT(ISNUMBER(C459)),C459&lt;0,C459&lt;&gt;INT(N(C459))),"수량을 확인하세요",IF(OR(NOT(ISNUMBER(D459)),D459&lt;0),"매출을 확인하세요",IF(COUNTIFS(메뉴_월,"&gt;="&amp;DATE(YEAR(A459),MONTH(A459),1),메뉴_월,"&lt;="&amp;DATE(YEAR(A459),MONTH(A459)+1,0),메뉴_이름,B459)&gt;1,"같은 달·같은 메뉴가 또 있어요",""))))))</f>
        <v/>
      </c>
    </row>
    <row r="460">
      <c r="A460" s="49" t="n"/>
      <c r="B460" s="17" t="n"/>
      <c r="C460" s="14" t="n"/>
      <c r="D460" s="14" t="n"/>
      <c r="E460" s="18">
        <f>IF(COUNTA(A460:D460)=0,"",IF(NOT(ISNUMBER(A460)),"월을 2026-09-01 처럼",IF(ISNA(MATCH(B460,메뉴판이름,0)),"메뉴판에 없는 이름",IF(OR(NOT(ISNUMBER(C460)),C460&lt;0,C460&lt;&gt;INT(N(C460))),"수량을 확인하세요",IF(OR(NOT(ISNUMBER(D460)),D460&lt;0),"매출을 확인하세요",IF(COUNTIFS(메뉴_월,"&gt;="&amp;DATE(YEAR(A460),MONTH(A460),1),메뉴_월,"&lt;="&amp;DATE(YEAR(A460),MONTH(A460)+1,0),메뉴_이름,B460)&gt;1,"같은 달·같은 메뉴가 또 있어요",""))))))</f>
        <v/>
      </c>
    </row>
    <row r="461">
      <c r="A461" s="49" t="n"/>
      <c r="B461" s="17" t="n"/>
      <c r="C461" s="14" t="n"/>
      <c r="D461" s="14" t="n"/>
      <c r="E461" s="18">
        <f>IF(COUNTA(A461:D461)=0,"",IF(NOT(ISNUMBER(A461)),"월을 2026-09-01 처럼",IF(ISNA(MATCH(B461,메뉴판이름,0)),"메뉴판에 없는 이름",IF(OR(NOT(ISNUMBER(C461)),C461&lt;0,C461&lt;&gt;INT(N(C461))),"수량을 확인하세요",IF(OR(NOT(ISNUMBER(D461)),D461&lt;0),"매출을 확인하세요",IF(COUNTIFS(메뉴_월,"&gt;="&amp;DATE(YEAR(A461),MONTH(A461),1),메뉴_월,"&lt;="&amp;DATE(YEAR(A461),MONTH(A461)+1,0),메뉴_이름,B461)&gt;1,"같은 달·같은 메뉴가 또 있어요",""))))))</f>
        <v/>
      </c>
    </row>
    <row r="462">
      <c r="A462" s="49" t="n"/>
      <c r="B462" s="17" t="n"/>
      <c r="C462" s="14" t="n"/>
      <c r="D462" s="14" t="n"/>
      <c r="E462" s="18">
        <f>IF(COUNTA(A462:D462)=0,"",IF(NOT(ISNUMBER(A462)),"월을 2026-09-01 처럼",IF(ISNA(MATCH(B462,메뉴판이름,0)),"메뉴판에 없는 이름",IF(OR(NOT(ISNUMBER(C462)),C462&lt;0,C462&lt;&gt;INT(N(C462))),"수량을 확인하세요",IF(OR(NOT(ISNUMBER(D462)),D462&lt;0),"매출을 확인하세요",IF(COUNTIFS(메뉴_월,"&gt;="&amp;DATE(YEAR(A462),MONTH(A462),1),메뉴_월,"&lt;="&amp;DATE(YEAR(A462),MONTH(A462)+1,0),메뉴_이름,B462)&gt;1,"같은 달·같은 메뉴가 또 있어요",""))))))</f>
        <v/>
      </c>
    </row>
    <row r="463">
      <c r="A463" s="49" t="n"/>
      <c r="B463" s="17" t="n"/>
      <c r="C463" s="14" t="n"/>
      <c r="D463" s="14" t="n"/>
      <c r="E463" s="18">
        <f>IF(COUNTA(A463:D463)=0,"",IF(NOT(ISNUMBER(A463)),"월을 2026-09-01 처럼",IF(ISNA(MATCH(B463,메뉴판이름,0)),"메뉴판에 없는 이름",IF(OR(NOT(ISNUMBER(C463)),C463&lt;0,C463&lt;&gt;INT(N(C463))),"수량을 확인하세요",IF(OR(NOT(ISNUMBER(D463)),D463&lt;0),"매출을 확인하세요",IF(COUNTIFS(메뉴_월,"&gt;="&amp;DATE(YEAR(A463),MONTH(A463),1),메뉴_월,"&lt;="&amp;DATE(YEAR(A463),MONTH(A463)+1,0),메뉴_이름,B463)&gt;1,"같은 달·같은 메뉴가 또 있어요",""))))))</f>
        <v/>
      </c>
    </row>
    <row r="464">
      <c r="A464" s="49" t="n"/>
      <c r="B464" s="17" t="n"/>
      <c r="C464" s="14" t="n"/>
      <c r="D464" s="14" t="n"/>
      <c r="E464" s="18">
        <f>IF(COUNTA(A464:D464)=0,"",IF(NOT(ISNUMBER(A464)),"월을 2026-09-01 처럼",IF(ISNA(MATCH(B464,메뉴판이름,0)),"메뉴판에 없는 이름",IF(OR(NOT(ISNUMBER(C464)),C464&lt;0,C464&lt;&gt;INT(N(C464))),"수량을 확인하세요",IF(OR(NOT(ISNUMBER(D464)),D464&lt;0),"매출을 확인하세요",IF(COUNTIFS(메뉴_월,"&gt;="&amp;DATE(YEAR(A464),MONTH(A464),1),메뉴_월,"&lt;="&amp;DATE(YEAR(A464),MONTH(A464)+1,0),메뉴_이름,B464)&gt;1,"같은 달·같은 메뉴가 또 있어요",""))))))</f>
        <v/>
      </c>
    </row>
    <row r="465">
      <c r="A465" s="49" t="n"/>
      <c r="B465" s="17" t="n"/>
      <c r="C465" s="14" t="n"/>
      <c r="D465" s="14" t="n"/>
      <c r="E465" s="18">
        <f>IF(COUNTA(A465:D465)=0,"",IF(NOT(ISNUMBER(A465)),"월을 2026-09-01 처럼",IF(ISNA(MATCH(B465,메뉴판이름,0)),"메뉴판에 없는 이름",IF(OR(NOT(ISNUMBER(C465)),C465&lt;0,C465&lt;&gt;INT(N(C465))),"수량을 확인하세요",IF(OR(NOT(ISNUMBER(D465)),D465&lt;0),"매출을 확인하세요",IF(COUNTIFS(메뉴_월,"&gt;="&amp;DATE(YEAR(A465),MONTH(A465),1),메뉴_월,"&lt;="&amp;DATE(YEAR(A465),MONTH(A465)+1,0),메뉴_이름,B465)&gt;1,"같은 달·같은 메뉴가 또 있어요",""))))))</f>
        <v/>
      </c>
    </row>
    <row r="466">
      <c r="A466" s="49" t="n"/>
      <c r="B466" s="17" t="n"/>
      <c r="C466" s="14" t="n"/>
      <c r="D466" s="14" t="n"/>
      <c r="E466" s="18">
        <f>IF(COUNTA(A466:D466)=0,"",IF(NOT(ISNUMBER(A466)),"월을 2026-09-01 처럼",IF(ISNA(MATCH(B466,메뉴판이름,0)),"메뉴판에 없는 이름",IF(OR(NOT(ISNUMBER(C466)),C466&lt;0,C466&lt;&gt;INT(N(C466))),"수량을 확인하세요",IF(OR(NOT(ISNUMBER(D466)),D466&lt;0),"매출을 확인하세요",IF(COUNTIFS(메뉴_월,"&gt;="&amp;DATE(YEAR(A466),MONTH(A466),1),메뉴_월,"&lt;="&amp;DATE(YEAR(A466),MONTH(A466)+1,0),메뉴_이름,B466)&gt;1,"같은 달·같은 메뉴가 또 있어요",""))))))</f>
        <v/>
      </c>
    </row>
    <row r="467">
      <c r="A467" s="49" t="n"/>
      <c r="B467" s="17" t="n"/>
      <c r="C467" s="14" t="n"/>
      <c r="D467" s="14" t="n"/>
      <c r="E467" s="18">
        <f>IF(COUNTA(A467:D467)=0,"",IF(NOT(ISNUMBER(A467)),"월을 2026-09-01 처럼",IF(ISNA(MATCH(B467,메뉴판이름,0)),"메뉴판에 없는 이름",IF(OR(NOT(ISNUMBER(C467)),C467&lt;0,C467&lt;&gt;INT(N(C467))),"수량을 확인하세요",IF(OR(NOT(ISNUMBER(D467)),D467&lt;0),"매출을 확인하세요",IF(COUNTIFS(메뉴_월,"&gt;="&amp;DATE(YEAR(A467),MONTH(A467),1),메뉴_월,"&lt;="&amp;DATE(YEAR(A467),MONTH(A467)+1,0),메뉴_이름,B467)&gt;1,"같은 달·같은 메뉴가 또 있어요",""))))))</f>
        <v/>
      </c>
    </row>
    <row r="468">
      <c r="A468" s="49" t="n"/>
      <c r="B468" s="17" t="n"/>
      <c r="C468" s="14" t="n"/>
      <c r="D468" s="14" t="n"/>
      <c r="E468" s="18">
        <f>IF(COUNTA(A468:D468)=0,"",IF(NOT(ISNUMBER(A468)),"월을 2026-09-01 처럼",IF(ISNA(MATCH(B468,메뉴판이름,0)),"메뉴판에 없는 이름",IF(OR(NOT(ISNUMBER(C468)),C468&lt;0,C468&lt;&gt;INT(N(C468))),"수량을 확인하세요",IF(OR(NOT(ISNUMBER(D468)),D468&lt;0),"매출을 확인하세요",IF(COUNTIFS(메뉴_월,"&gt;="&amp;DATE(YEAR(A468),MONTH(A468),1),메뉴_월,"&lt;="&amp;DATE(YEAR(A468),MONTH(A468)+1,0),메뉴_이름,B468)&gt;1,"같은 달·같은 메뉴가 또 있어요",""))))))</f>
        <v/>
      </c>
    </row>
    <row r="469">
      <c r="A469" s="49" t="n"/>
      <c r="B469" s="17" t="n"/>
      <c r="C469" s="14" t="n"/>
      <c r="D469" s="14" t="n"/>
      <c r="E469" s="18">
        <f>IF(COUNTA(A469:D469)=0,"",IF(NOT(ISNUMBER(A469)),"월을 2026-09-01 처럼",IF(ISNA(MATCH(B469,메뉴판이름,0)),"메뉴판에 없는 이름",IF(OR(NOT(ISNUMBER(C469)),C469&lt;0,C469&lt;&gt;INT(N(C469))),"수량을 확인하세요",IF(OR(NOT(ISNUMBER(D469)),D469&lt;0),"매출을 확인하세요",IF(COUNTIFS(메뉴_월,"&gt;="&amp;DATE(YEAR(A469),MONTH(A469),1),메뉴_월,"&lt;="&amp;DATE(YEAR(A469),MONTH(A469)+1,0),메뉴_이름,B469)&gt;1,"같은 달·같은 메뉴가 또 있어요",""))))))</f>
        <v/>
      </c>
    </row>
    <row r="470">
      <c r="A470" s="49" t="n"/>
      <c r="B470" s="17" t="n"/>
      <c r="C470" s="14" t="n"/>
      <c r="D470" s="14" t="n"/>
      <c r="E470" s="18">
        <f>IF(COUNTA(A470:D470)=0,"",IF(NOT(ISNUMBER(A470)),"월을 2026-09-01 처럼",IF(ISNA(MATCH(B470,메뉴판이름,0)),"메뉴판에 없는 이름",IF(OR(NOT(ISNUMBER(C470)),C470&lt;0,C470&lt;&gt;INT(N(C470))),"수량을 확인하세요",IF(OR(NOT(ISNUMBER(D470)),D470&lt;0),"매출을 확인하세요",IF(COUNTIFS(메뉴_월,"&gt;="&amp;DATE(YEAR(A470),MONTH(A470),1),메뉴_월,"&lt;="&amp;DATE(YEAR(A470),MONTH(A470)+1,0),메뉴_이름,B470)&gt;1,"같은 달·같은 메뉴가 또 있어요",""))))))</f>
        <v/>
      </c>
    </row>
    <row r="471">
      <c r="A471" s="49" t="n"/>
      <c r="B471" s="17" t="n"/>
      <c r="C471" s="14" t="n"/>
      <c r="D471" s="14" t="n"/>
      <c r="E471" s="18">
        <f>IF(COUNTA(A471:D471)=0,"",IF(NOT(ISNUMBER(A471)),"월을 2026-09-01 처럼",IF(ISNA(MATCH(B471,메뉴판이름,0)),"메뉴판에 없는 이름",IF(OR(NOT(ISNUMBER(C471)),C471&lt;0,C471&lt;&gt;INT(N(C471))),"수량을 확인하세요",IF(OR(NOT(ISNUMBER(D471)),D471&lt;0),"매출을 확인하세요",IF(COUNTIFS(메뉴_월,"&gt;="&amp;DATE(YEAR(A471),MONTH(A471),1),메뉴_월,"&lt;="&amp;DATE(YEAR(A471),MONTH(A471)+1,0),메뉴_이름,B471)&gt;1,"같은 달·같은 메뉴가 또 있어요",""))))))</f>
        <v/>
      </c>
    </row>
    <row r="472">
      <c r="A472" s="49" t="n"/>
      <c r="B472" s="17" t="n"/>
      <c r="C472" s="14" t="n"/>
      <c r="D472" s="14" t="n"/>
      <c r="E472" s="18">
        <f>IF(COUNTA(A472:D472)=0,"",IF(NOT(ISNUMBER(A472)),"월을 2026-09-01 처럼",IF(ISNA(MATCH(B472,메뉴판이름,0)),"메뉴판에 없는 이름",IF(OR(NOT(ISNUMBER(C472)),C472&lt;0,C472&lt;&gt;INT(N(C472))),"수량을 확인하세요",IF(OR(NOT(ISNUMBER(D472)),D472&lt;0),"매출을 확인하세요",IF(COUNTIFS(메뉴_월,"&gt;="&amp;DATE(YEAR(A472),MONTH(A472),1),메뉴_월,"&lt;="&amp;DATE(YEAR(A472),MONTH(A472)+1,0),메뉴_이름,B472)&gt;1,"같은 달·같은 메뉴가 또 있어요",""))))))</f>
        <v/>
      </c>
    </row>
    <row r="473">
      <c r="A473" s="49" t="n"/>
      <c r="B473" s="17" t="n"/>
      <c r="C473" s="14" t="n"/>
      <c r="D473" s="14" t="n"/>
      <c r="E473" s="18">
        <f>IF(COUNTA(A473:D473)=0,"",IF(NOT(ISNUMBER(A473)),"월을 2026-09-01 처럼",IF(ISNA(MATCH(B473,메뉴판이름,0)),"메뉴판에 없는 이름",IF(OR(NOT(ISNUMBER(C473)),C473&lt;0,C473&lt;&gt;INT(N(C473))),"수량을 확인하세요",IF(OR(NOT(ISNUMBER(D473)),D473&lt;0),"매출을 확인하세요",IF(COUNTIFS(메뉴_월,"&gt;="&amp;DATE(YEAR(A473),MONTH(A473),1),메뉴_월,"&lt;="&amp;DATE(YEAR(A473),MONTH(A473)+1,0),메뉴_이름,B473)&gt;1,"같은 달·같은 메뉴가 또 있어요",""))))))</f>
        <v/>
      </c>
    </row>
    <row r="474">
      <c r="A474" s="49" t="n"/>
      <c r="B474" s="17" t="n"/>
      <c r="C474" s="14" t="n"/>
      <c r="D474" s="14" t="n"/>
      <c r="E474" s="18">
        <f>IF(COUNTA(A474:D474)=0,"",IF(NOT(ISNUMBER(A474)),"월을 2026-09-01 처럼",IF(ISNA(MATCH(B474,메뉴판이름,0)),"메뉴판에 없는 이름",IF(OR(NOT(ISNUMBER(C474)),C474&lt;0,C474&lt;&gt;INT(N(C474))),"수량을 확인하세요",IF(OR(NOT(ISNUMBER(D474)),D474&lt;0),"매출을 확인하세요",IF(COUNTIFS(메뉴_월,"&gt;="&amp;DATE(YEAR(A474),MONTH(A474),1),메뉴_월,"&lt;="&amp;DATE(YEAR(A474),MONTH(A474)+1,0),메뉴_이름,B474)&gt;1,"같은 달·같은 메뉴가 또 있어요",""))))))</f>
        <v/>
      </c>
    </row>
    <row r="475">
      <c r="A475" s="49" t="n"/>
      <c r="B475" s="17" t="n"/>
      <c r="C475" s="14" t="n"/>
      <c r="D475" s="14" t="n"/>
      <c r="E475" s="18">
        <f>IF(COUNTA(A475:D475)=0,"",IF(NOT(ISNUMBER(A475)),"월을 2026-09-01 처럼",IF(ISNA(MATCH(B475,메뉴판이름,0)),"메뉴판에 없는 이름",IF(OR(NOT(ISNUMBER(C475)),C475&lt;0,C475&lt;&gt;INT(N(C475))),"수량을 확인하세요",IF(OR(NOT(ISNUMBER(D475)),D475&lt;0),"매출을 확인하세요",IF(COUNTIFS(메뉴_월,"&gt;="&amp;DATE(YEAR(A475),MONTH(A475),1),메뉴_월,"&lt;="&amp;DATE(YEAR(A475),MONTH(A475)+1,0),메뉴_이름,B475)&gt;1,"같은 달·같은 메뉴가 또 있어요",""))))))</f>
        <v/>
      </c>
    </row>
    <row r="476">
      <c r="A476" s="49" t="n"/>
      <c r="B476" s="17" t="n"/>
      <c r="C476" s="14" t="n"/>
      <c r="D476" s="14" t="n"/>
      <c r="E476" s="18">
        <f>IF(COUNTA(A476:D476)=0,"",IF(NOT(ISNUMBER(A476)),"월을 2026-09-01 처럼",IF(ISNA(MATCH(B476,메뉴판이름,0)),"메뉴판에 없는 이름",IF(OR(NOT(ISNUMBER(C476)),C476&lt;0,C476&lt;&gt;INT(N(C476))),"수량을 확인하세요",IF(OR(NOT(ISNUMBER(D476)),D476&lt;0),"매출을 확인하세요",IF(COUNTIFS(메뉴_월,"&gt;="&amp;DATE(YEAR(A476),MONTH(A476),1),메뉴_월,"&lt;="&amp;DATE(YEAR(A476),MONTH(A476)+1,0),메뉴_이름,B476)&gt;1,"같은 달·같은 메뉴가 또 있어요",""))))))</f>
        <v/>
      </c>
    </row>
    <row r="477">
      <c r="A477" s="49" t="n"/>
      <c r="B477" s="17" t="n"/>
      <c r="C477" s="14" t="n"/>
      <c r="D477" s="14" t="n"/>
      <c r="E477" s="18">
        <f>IF(COUNTA(A477:D477)=0,"",IF(NOT(ISNUMBER(A477)),"월을 2026-09-01 처럼",IF(ISNA(MATCH(B477,메뉴판이름,0)),"메뉴판에 없는 이름",IF(OR(NOT(ISNUMBER(C477)),C477&lt;0,C477&lt;&gt;INT(N(C477))),"수량을 확인하세요",IF(OR(NOT(ISNUMBER(D477)),D477&lt;0),"매출을 확인하세요",IF(COUNTIFS(메뉴_월,"&gt;="&amp;DATE(YEAR(A477),MONTH(A477),1),메뉴_월,"&lt;="&amp;DATE(YEAR(A477),MONTH(A477)+1,0),메뉴_이름,B477)&gt;1,"같은 달·같은 메뉴가 또 있어요",""))))))</f>
        <v/>
      </c>
    </row>
    <row r="478">
      <c r="A478" s="49" t="n"/>
      <c r="B478" s="17" t="n"/>
      <c r="C478" s="14" t="n"/>
      <c r="D478" s="14" t="n"/>
      <c r="E478" s="18">
        <f>IF(COUNTA(A478:D478)=0,"",IF(NOT(ISNUMBER(A478)),"월을 2026-09-01 처럼",IF(ISNA(MATCH(B478,메뉴판이름,0)),"메뉴판에 없는 이름",IF(OR(NOT(ISNUMBER(C478)),C478&lt;0,C478&lt;&gt;INT(N(C478))),"수량을 확인하세요",IF(OR(NOT(ISNUMBER(D478)),D478&lt;0),"매출을 확인하세요",IF(COUNTIFS(메뉴_월,"&gt;="&amp;DATE(YEAR(A478),MONTH(A478),1),메뉴_월,"&lt;="&amp;DATE(YEAR(A478),MONTH(A478)+1,0),메뉴_이름,B478)&gt;1,"같은 달·같은 메뉴가 또 있어요",""))))))</f>
        <v/>
      </c>
    </row>
    <row r="479">
      <c r="A479" s="49" t="n"/>
      <c r="B479" s="17" t="n"/>
      <c r="C479" s="14" t="n"/>
      <c r="D479" s="14" t="n"/>
      <c r="E479" s="18">
        <f>IF(COUNTA(A479:D479)=0,"",IF(NOT(ISNUMBER(A479)),"월을 2026-09-01 처럼",IF(ISNA(MATCH(B479,메뉴판이름,0)),"메뉴판에 없는 이름",IF(OR(NOT(ISNUMBER(C479)),C479&lt;0,C479&lt;&gt;INT(N(C479))),"수량을 확인하세요",IF(OR(NOT(ISNUMBER(D479)),D479&lt;0),"매출을 확인하세요",IF(COUNTIFS(메뉴_월,"&gt;="&amp;DATE(YEAR(A479),MONTH(A479),1),메뉴_월,"&lt;="&amp;DATE(YEAR(A479),MONTH(A479)+1,0),메뉴_이름,B479)&gt;1,"같은 달·같은 메뉴가 또 있어요",""))))))</f>
        <v/>
      </c>
    </row>
    <row r="480">
      <c r="A480" s="49" t="n"/>
      <c r="B480" s="17" t="n"/>
      <c r="C480" s="14" t="n"/>
      <c r="D480" s="14" t="n"/>
      <c r="E480" s="18">
        <f>IF(COUNTA(A480:D480)=0,"",IF(NOT(ISNUMBER(A480)),"월을 2026-09-01 처럼",IF(ISNA(MATCH(B480,메뉴판이름,0)),"메뉴판에 없는 이름",IF(OR(NOT(ISNUMBER(C480)),C480&lt;0,C480&lt;&gt;INT(N(C480))),"수량을 확인하세요",IF(OR(NOT(ISNUMBER(D480)),D480&lt;0),"매출을 확인하세요",IF(COUNTIFS(메뉴_월,"&gt;="&amp;DATE(YEAR(A480),MONTH(A480),1),메뉴_월,"&lt;="&amp;DATE(YEAR(A480),MONTH(A480)+1,0),메뉴_이름,B480)&gt;1,"같은 달·같은 메뉴가 또 있어요",""))))))</f>
        <v/>
      </c>
    </row>
    <row r="481">
      <c r="A481" s="49" t="n"/>
      <c r="B481" s="17" t="n"/>
      <c r="C481" s="14" t="n"/>
      <c r="D481" s="14" t="n"/>
      <c r="E481" s="18">
        <f>IF(COUNTA(A481:D481)=0,"",IF(NOT(ISNUMBER(A481)),"월을 2026-09-01 처럼",IF(ISNA(MATCH(B481,메뉴판이름,0)),"메뉴판에 없는 이름",IF(OR(NOT(ISNUMBER(C481)),C481&lt;0,C481&lt;&gt;INT(N(C481))),"수량을 확인하세요",IF(OR(NOT(ISNUMBER(D481)),D481&lt;0),"매출을 확인하세요",IF(COUNTIFS(메뉴_월,"&gt;="&amp;DATE(YEAR(A481),MONTH(A481),1),메뉴_월,"&lt;="&amp;DATE(YEAR(A481),MONTH(A481)+1,0),메뉴_이름,B481)&gt;1,"같은 달·같은 메뉴가 또 있어요",""))))))</f>
        <v/>
      </c>
    </row>
    <row r="482">
      <c r="A482" s="49" t="n"/>
      <c r="B482" s="17" t="n"/>
      <c r="C482" s="14" t="n"/>
      <c r="D482" s="14" t="n"/>
      <c r="E482" s="18">
        <f>IF(COUNTA(A482:D482)=0,"",IF(NOT(ISNUMBER(A482)),"월을 2026-09-01 처럼",IF(ISNA(MATCH(B482,메뉴판이름,0)),"메뉴판에 없는 이름",IF(OR(NOT(ISNUMBER(C482)),C482&lt;0,C482&lt;&gt;INT(N(C482))),"수량을 확인하세요",IF(OR(NOT(ISNUMBER(D482)),D482&lt;0),"매출을 확인하세요",IF(COUNTIFS(메뉴_월,"&gt;="&amp;DATE(YEAR(A482),MONTH(A482),1),메뉴_월,"&lt;="&amp;DATE(YEAR(A482),MONTH(A482)+1,0),메뉴_이름,B482)&gt;1,"같은 달·같은 메뉴가 또 있어요",""))))))</f>
        <v/>
      </c>
    </row>
    <row r="483">
      <c r="A483" s="49" t="n"/>
      <c r="B483" s="17" t="n"/>
      <c r="C483" s="14" t="n"/>
      <c r="D483" s="14" t="n"/>
      <c r="E483" s="18">
        <f>IF(COUNTA(A483:D483)=0,"",IF(NOT(ISNUMBER(A483)),"월을 2026-09-01 처럼",IF(ISNA(MATCH(B483,메뉴판이름,0)),"메뉴판에 없는 이름",IF(OR(NOT(ISNUMBER(C483)),C483&lt;0,C483&lt;&gt;INT(N(C483))),"수량을 확인하세요",IF(OR(NOT(ISNUMBER(D483)),D483&lt;0),"매출을 확인하세요",IF(COUNTIFS(메뉴_월,"&gt;="&amp;DATE(YEAR(A483),MONTH(A483),1),메뉴_월,"&lt;="&amp;DATE(YEAR(A483),MONTH(A483)+1,0),메뉴_이름,B483)&gt;1,"같은 달·같은 메뉴가 또 있어요",""))))))</f>
        <v/>
      </c>
    </row>
    <row r="484">
      <c r="A484" s="49" t="n"/>
      <c r="B484" s="17" t="n"/>
      <c r="C484" s="14" t="n"/>
      <c r="D484" s="14" t="n"/>
      <c r="E484" s="18">
        <f>IF(COUNTA(A484:D484)=0,"",IF(NOT(ISNUMBER(A484)),"월을 2026-09-01 처럼",IF(ISNA(MATCH(B484,메뉴판이름,0)),"메뉴판에 없는 이름",IF(OR(NOT(ISNUMBER(C484)),C484&lt;0,C484&lt;&gt;INT(N(C484))),"수량을 확인하세요",IF(OR(NOT(ISNUMBER(D484)),D484&lt;0),"매출을 확인하세요",IF(COUNTIFS(메뉴_월,"&gt;="&amp;DATE(YEAR(A484),MONTH(A484),1),메뉴_월,"&lt;="&amp;DATE(YEAR(A484),MONTH(A484)+1,0),메뉴_이름,B484)&gt;1,"같은 달·같은 메뉴가 또 있어요",""))))))</f>
        <v/>
      </c>
    </row>
    <row r="485">
      <c r="A485" s="49" t="n"/>
      <c r="B485" s="17" t="n"/>
      <c r="C485" s="14" t="n"/>
      <c r="D485" s="14" t="n"/>
      <c r="E485" s="18">
        <f>IF(COUNTA(A485:D485)=0,"",IF(NOT(ISNUMBER(A485)),"월을 2026-09-01 처럼",IF(ISNA(MATCH(B485,메뉴판이름,0)),"메뉴판에 없는 이름",IF(OR(NOT(ISNUMBER(C485)),C485&lt;0,C485&lt;&gt;INT(N(C485))),"수량을 확인하세요",IF(OR(NOT(ISNUMBER(D485)),D485&lt;0),"매출을 확인하세요",IF(COUNTIFS(메뉴_월,"&gt;="&amp;DATE(YEAR(A485),MONTH(A485),1),메뉴_월,"&lt;="&amp;DATE(YEAR(A485),MONTH(A485)+1,0),메뉴_이름,B485)&gt;1,"같은 달·같은 메뉴가 또 있어요",""))))))</f>
        <v/>
      </c>
    </row>
    <row r="486">
      <c r="A486" s="49" t="n"/>
      <c r="B486" s="17" t="n"/>
      <c r="C486" s="14" t="n"/>
      <c r="D486" s="14" t="n"/>
      <c r="E486" s="18">
        <f>IF(COUNTA(A486:D486)=0,"",IF(NOT(ISNUMBER(A486)),"월을 2026-09-01 처럼",IF(ISNA(MATCH(B486,메뉴판이름,0)),"메뉴판에 없는 이름",IF(OR(NOT(ISNUMBER(C486)),C486&lt;0,C486&lt;&gt;INT(N(C486))),"수량을 확인하세요",IF(OR(NOT(ISNUMBER(D486)),D486&lt;0),"매출을 확인하세요",IF(COUNTIFS(메뉴_월,"&gt;="&amp;DATE(YEAR(A486),MONTH(A486),1),메뉴_월,"&lt;="&amp;DATE(YEAR(A486),MONTH(A486)+1,0),메뉴_이름,B486)&gt;1,"같은 달·같은 메뉴가 또 있어요",""))))))</f>
        <v/>
      </c>
    </row>
    <row r="487">
      <c r="A487" s="49" t="n"/>
      <c r="B487" s="17" t="n"/>
      <c r="C487" s="14" t="n"/>
      <c r="D487" s="14" t="n"/>
      <c r="E487" s="18">
        <f>IF(COUNTA(A487:D487)=0,"",IF(NOT(ISNUMBER(A487)),"월을 2026-09-01 처럼",IF(ISNA(MATCH(B487,메뉴판이름,0)),"메뉴판에 없는 이름",IF(OR(NOT(ISNUMBER(C487)),C487&lt;0,C487&lt;&gt;INT(N(C487))),"수량을 확인하세요",IF(OR(NOT(ISNUMBER(D487)),D487&lt;0),"매출을 확인하세요",IF(COUNTIFS(메뉴_월,"&gt;="&amp;DATE(YEAR(A487),MONTH(A487),1),메뉴_월,"&lt;="&amp;DATE(YEAR(A487),MONTH(A487)+1,0),메뉴_이름,B487)&gt;1,"같은 달·같은 메뉴가 또 있어요",""))))))</f>
        <v/>
      </c>
    </row>
    <row r="488">
      <c r="A488" s="49" t="n"/>
      <c r="B488" s="17" t="n"/>
      <c r="C488" s="14" t="n"/>
      <c r="D488" s="14" t="n"/>
      <c r="E488" s="18">
        <f>IF(COUNTA(A488:D488)=0,"",IF(NOT(ISNUMBER(A488)),"월을 2026-09-01 처럼",IF(ISNA(MATCH(B488,메뉴판이름,0)),"메뉴판에 없는 이름",IF(OR(NOT(ISNUMBER(C488)),C488&lt;0,C488&lt;&gt;INT(N(C488))),"수량을 확인하세요",IF(OR(NOT(ISNUMBER(D488)),D488&lt;0),"매출을 확인하세요",IF(COUNTIFS(메뉴_월,"&gt;="&amp;DATE(YEAR(A488),MONTH(A488),1),메뉴_월,"&lt;="&amp;DATE(YEAR(A488),MONTH(A488)+1,0),메뉴_이름,B488)&gt;1,"같은 달·같은 메뉴가 또 있어요",""))))))</f>
        <v/>
      </c>
    </row>
    <row r="489">
      <c r="A489" s="49" t="n"/>
      <c r="B489" s="17" t="n"/>
      <c r="C489" s="14" t="n"/>
      <c r="D489" s="14" t="n"/>
      <c r="E489" s="18">
        <f>IF(COUNTA(A489:D489)=0,"",IF(NOT(ISNUMBER(A489)),"월을 2026-09-01 처럼",IF(ISNA(MATCH(B489,메뉴판이름,0)),"메뉴판에 없는 이름",IF(OR(NOT(ISNUMBER(C489)),C489&lt;0,C489&lt;&gt;INT(N(C489))),"수량을 확인하세요",IF(OR(NOT(ISNUMBER(D489)),D489&lt;0),"매출을 확인하세요",IF(COUNTIFS(메뉴_월,"&gt;="&amp;DATE(YEAR(A489),MONTH(A489),1),메뉴_월,"&lt;="&amp;DATE(YEAR(A489),MONTH(A489)+1,0),메뉴_이름,B489)&gt;1,"같은 달·같은 메뉴가 또 있어요",""))))))</f>
        <v/>
      </c>
    </row>
    <row r="490">
      <c r="A490" s="49" t="n"/>
      <c r="B490" s="17" t="n"/>
      <c r="C490" s="14" t="n"/>
      <c r="D490" s="14" t="n"/>
      <c r="E490" s="18">
        <f>IF(COUNTA(A490:D490)=0,"",IF(NOT(ISNUMBER(A490)),"월을 2026-09-01 처럼",IF(ISNA(MATCH(B490,메뉴판이름,0)),"메뉴판에 없는 이름",IF(OR(NOT(ISNUMBER(C490)),C490&lt;0,C490&lt;&gt;INT(N(C490))),"수량을 확인하세요",IF(OR(NOT(ISNUMBER(D490)),D490&lt;0),"매출을 확인하세요",IF(COUNTIFS(메뉴_월,"&gt;="&amp;DATE(YEAR(A490),MONTH(A490),1),메뉴_월,"&lt;="&amp;DATE(YEAR(A490),MONTH(A490)+1,0),메뉴_이름,B490)&gt;1,"같은 달·같은 메뉴가 또 있어요",""))))))</f>
        <v/>
      </c>
    </row>
    <row r="491">
      <c r="A491" s="49" t="n"/>
      <c r="B491" s="17" t="n"/>
      <c r="C491" s="14" t="n"/>
      <c r="D491" s="14" t="n"/>
      <c r="E491" s="18">
        <f>IF(COUNTA(A491:D491)=0,"",IF(NOT(ISNUMBER(A491)),"월을 2026-09-01 처럼",IF(ISNA(MATCH(B491,메뉴판이름,0)),"메뉴판에 없는 이름",IF(OR(NOT(ISNUMBER(C491)),C491&lt;0,C491&lt;&gt;INT(N(C491))),"수량을 확인하세요",IF(OR(NOT(ISNUMBER(D491)),D491&lt;0),"매출을 확인하세요",IF(COUNTIFS(메뉴_월,"&gt;="&amp;DATE(YEAR(A491),MONTH(A491),1),메뉴_월,"&lt;="&amp;DATE(YEAR(A491),MONTH(A491)+1,0),메뉴_이름,B491)&gt;1,"같은 달·같은 메뉴가 또 있어요",""))))))</f>
        <v/>
      </c>
    </row>
    <row r="492">
      <c r="A492" s="49" t="n"/>
      <c r="B492" s="17" t="n"/>
      <c r="C492" s="14" t="n"/>
      <c r="D492" s="14" t="n"/>
      <c r="E492" s="18">
        <f>IF(COUNTA(A492:D492)=0,"",IF(NOT(ISNUMBER(A492)),"월을 2026-09-01 처럼",IF(ISNA(MATCH(B492,메뉴판이름,0)),"메뉴판에 없는 이름",IF(OR(NOT(ISNUMBER(C492)),C492&lt;0,C492&lt;&gt;INT(N(C492))),"수량을 확인하세요",IF(OR(NOT(ISNUMBER(D492)),D492&lt;0),"매출을 확인하세요",IF(COUNTIFS(메뉴_월,"&gt;="&amp;DATE(YEAR(A492),MONTH(A492),1),메뉴_월,"&lt;="&amp;DATE(YEAR(A492),MONTH(A492)+1,0),메뉴_이름,B492)&gt;1,"같은 달·같은 메뉴가 또 있어요",""))))))</f>
        <v/>
      </c>
    </row>
    <row r="493">
      <c r="A493" s="49" t="n"/>
      <c r="B493" s="17" t="n"/>
      <c r="C493" s="14" t="n"/>
      <c r="D493" s="14" t="n"/>
      <c r="E493" s="18">
        <f>IF(COUNTA(A493:D493)=0,"",IF(NOT(ISNUMBER(A493)),"월을 2026-09-01 처럼",IF(ISNA(MATCH(B493,메뉴판이름,0)),"메뉴판에 없는 이름",IF(OR(NOT(ISNUMBER(C493)),C493&lt;0,C493&lt;&gt;INT(N(C493))),"수량을 확인하세요",IF(OR(NOT(ISNUMBER(D493)),D493&lt;0),"매출을 확인하세요",IF(COUNTIFS(메뉴_월,"&gt;="&amp;DATE(YEAR(A493),MONTH(A493),1),메뉴_월,"&lt;="&amp;DATE(YEAR(A493),MONTH(A493)+1,0),메뉴_이름,B493)&gt;1,"같은 달·같은 메뉴가 또 있어요",""))))))</f>
        <v/>
      </c>
    </row>
    <row r="494">
      <c r="A494" s="49" t="n"/>
      <c r="B494" s="17" t="n"/>
      <c r="C494" s="14" t="n"/>
      <c r="D494" s="14" t="n"/>
      <c r="E494" s="18">
        <f>IF(COUNTA(A494:D494)=0,"",IF(NOT(ISNUMBER(A494)),"월을 2026-09-01 처럼",IF(ISNA(MATCH(B494,메뉴판이름,0)),"메뉴판에 없는 이름",IF(OR(NOT(ISNUMBER(C494)),C494&lt;0,C494&lt;&gt;INT(N(C494))),"수량을 확인하세요",IF(OR(NOT(ISNUMBER(D494)),D494&lt;0),"매출을 확인하세요",IF(COUNTIFS(메뉴_월,"&gt;="&amp;DATE(YEAR(A494),MONTH(A494),1),메뉴_월,"&lt;="&amp;DATE(YEAR(A494),MONTH(A494)+1,0),메뉴_이름,B494)&gt;1,"같은 달·같은 메뉴가 또 있어요",""))))))</f>
        <v/>
      </c>
    </row>
    <row r="495">
      <c r="A495" s="49" t="n"/>
      <c r="B495" s="17" t="n"/>
      <c r="C495" s="14" t="n"/>
      <c r="D495" s="14" t="n"/>
      <c r="E495" s="18">
        <f>IF(COUNTA(A495:D495)=0,"",IF(NOT(ISNUMBER(A495)),"월을 2026-09-01 처럼",IF(ISNA(MATCH(B495,메뉴판이름,0)),"메뉴판에 없는 이름",IF(OR(NOT(ISNUMBER(C495)),C495&lt;0,C495&lt;&gt;INT(N(C495))),"수량을 확인하세요",IF(OR(NOT(ISNUMBER(D495)),D495&lt;0),"매출을 확인하세요",IF(COUNTIFS(메뉴_월,"&gt;="&amp;DATE(YEAR(A495),MONTH(A495),1),메뉴_월,"&lt;="&amp;DATE(YEAR(A495),MONTH(A495)+1,0),메뉴_이름,B495)&gt;1,"같은 달·같은 메뉴가 또 있어요",""))))))</f>
        <v/>
      </c>
    </row>
    <row r="496">
      <c r="A496" s="49" t="n"/>
      <c r="B496" s="17" t="n"/>
      <c r="C496" s="14" t="n"/>
      <c r="D496" s="14" t="n"/>
      <c r="E496" s="18">
        <f>IF(COUNTA(A496:D496)=0,"",IF(NOT(ISNUMBER(A496)),"월을 2026-09-01 처럼",IF(ISNA(MATCH(B496,메뉴판이름,0)),"메뉴판에 없는 이름",IF(OR(NOT(ISNUMBER(C496)),C496&lt;0,C496&lt;&gt;INT(N(C496))),"수량을 확인하세요",IF(OR(NOT(ISNUMBER(D496)),D496&lt;0),"매출을 확인하세요",IF(COUNTIFS(메뉴_월,"&gt;="&amp;DATE(YEAR(A496),MONTH(A496),1),메뉴_월,"&lt;="&amp;DATE(YEAR(A496),MONTH(A496)+1,0),메뉴_이름,B496)&gt;1,"같은 달·같은 메뉴가 또 있어요",""))))))</f>
        <v/>
      </c>
    </row>
    <row r="497">
      <c r="A497" s="49" t="n"/>
      <c r="B497" s="17" t="n"/>
      <c r="C497" s="14" t="n"/>
      <c r="D497" s="14" t="n"/>
      <c r="E497" s="18">
        <f>IF(COUNTA(A497:D497)=0,"",IF(NOT(ISNUMBER(A497)),"월을 2026-09-01 처럼",IF(ISNA(MATCH(B497,메뉴판이름,0)),"메뉴판에 없는 이름",IF(OR(NOT(ISNUMBER(C497)),C497&lt;0,C497&lt;&gt;INT(N(C497))),"수량을 확인하세요",IF(OR(NOT(ISNUMBER(D497)),D497&lt;0),"매출을 확인하세요",IF(COUNTIFS(메뉴_월,"&gt;="&amp;DATE(YEAR(A497),MONTH(A497),1),메뉴_월,"&lt;="&amp;DATE(YEAR(A497),MONTH(A497)+1,0),메뉴_이름,B497)&gt;1,"같은 달·같은 메뉴가 또 있어요",""))))))</f>
        <v/>
      </c>
    </row>
    <row r="498">
      <c r="A498" s="49" t="n"/>
      <c r="B498" s="17" t="n"/>
      <c r="C498" s="14" t="n"/>
      <c r="D498" s="14" t="n"/>
      <c r="E498" s="18">
        <f>IF(COUNTA(A498:D498)=0,"",IF(NOT(ISNUMBER(A498)),"월을 2026-09-01 처럼",IF(ISNA(MATCH(B498,메뉴판이름,0)),"메뉴판에 없는 이름",IF(OR(NOT(ISNUMBER(C498)),C498&lt;0,C498&lt;&gt;INT(N(C498))),"수량을 확인하세요",IF(OR(NOT(ISNUMBER(D498)),D498&lt;0),"매출을 확인하세요",IF(COUNTIFS(메뉴_월,"&gt;="&amp;DATE(YEAR(A498),MONTH(A498),1),메뉴_월,"&lt;="&amp;DATE(YEAR(A498),MONTH(A498)+1,0),메뉴_이름,B498)&gt;1,"같은 달·같은 메뉴가 또 있어요",""))))))</f>
        <v/>
      </c>
    </row>
    <row r="499">
      <c r="A499" s="49" t="n"/>
      <c r="B499" s="17" t="n"/>
      <c r="C499" s="14" t="n"/>
      <c r="D499" s="14" t="n"/>
      <c r="E499" s="18">
        <f>IF(COUNTA(A499:D499)=0,"",IF(NOT(ISNUMBER(A499)),"월을 2026-09-01 처럼",IF(ISNA(MATCH(B499,메뉴판이름,0)),"메뉴판에 없는 이름",IF(OR(NOT(ISNUMBER(C499)),C499&lt;0,C499&lt;&gt;INT(N(C499))),"수량을 확인하세요",IF(OR(NOT(ISNUMBER(D499)),D499&lt;0),"매출을 확인하세요",IF(COUNTIFS(메뉴_월,"&gt;="&amp;DATE(YEAR(A499),MONTH(A499),1),메뉴_월,"&lt;="&amp;DATE(YEAR(A499),MONTH(A499)+1,0),메뉴_이름,B499)&gt;1,"같은 달·같은 메뉴가 또 있어요",""))))))</f>
        <v/>
      </c>
    </row>
    <row r="500">
      <c r="A500" s="49" t="n"/>
      <c r="B500" s="17" t="n"/>
      <c r="C500" s="14" t="n"/>
      <c r="D500" s="14" t="n"/>
      <c r="E500" s="18">
        <f>IF(COUNTA(A500:D500)=0,"",IF(NOT(ISNUMBER(A500)),"월을 2026-09-01 처럼",IF(ISNA(MATCH(B500,메뉴판이름,0)),"메뉴판에 없는 이름",IF(OR(NOT(ISNUMBER(C500)),C500&lt;0,C500&lt;&gt;INT(N(C500))),"수량을 확인하세요",IF(OR(NOT(ISNUMBER(D500)),D500&lt;0),"매출을 확인하세요",IF(COUNTIFS(메뉴_월,"&gt;="&amp;DATE(YEAR(A500),MONTH(A500),1),메뉴_월,"&lt;="&amp;DATE(YEAR(A500),MONTH(A500)+1,0),메뉴_이름,B500)&gt;1,"같은 달·같은 메뉴가 또 있어요",""))))))</f>
        <v/>
      </c>
    </row>
    <row r="501">
      <c r="A501" s="49" t="n"/>
      <c r="B501" s="17" t="n"/>
      <c r="C501" s="14" t="n"/>
      <c r="D501" s="14" t="n"/>
      <c r="E501" s="18">
        <f>IF(COUNTA(A501:D501)=0,"",IF(NOT(ISNUMBER(A501)),"월을 2026-09-01 처럼",IF(ISNA(MATCH(B501,메뉴판이름,0)),"메뉴판에 없는 이름",IF(OR(NOT(ISNUMBER(C501)),C501&lt;0,C501&lt;&gt;INT(N(C501))),"수량을 확인하세요",IF(OR(NOT(ISNUMBER(D501)),D501&lt;0),"매출을 확인하세요",IF(COUNTIFS(메뉴_월,"&gt;="&amp;DATE(YEAR(A501),MONTH(A501),1),메뉴_월,"&lt;="&amp;DATE(YEAR(A501),MONTH(A501)+1,0),메뉴_이름,B501)&gt;1,"같은 달·같은 메뉴가 또 있어요",""))))))</f>
        <v/>
      </c>
    </row>
    <row r="502">
      <c r="A502" s="49" t="n"/>
      <c r="B502" s="17" t="n"/>
      <c r="C502" s="14" t="n"/>
      <c r="D502" s="14" t="n"/>
      <c r="E502" s="18">
        <f>IF(COUNTA(A502:D502)=0,"",IF(NOT(ISNUMBER(A502)),"월을 2026-09-01 처럼",IF(ISNA(MATCH(B502,메뉴판이름,0)),"메뉴판에 없는 이름",IF(OR(NOT(ISNUMBER(C502)),C502&lt;0,C502&lt;&gt;INT(N(C502))),"수량을 확인하세요",IF(OR(NOT(ISNUMBER(D502)),D502&lt;0),"매출을 확인하세요",IF(COUNTIFS(메뉴_월,"&gt;="&amp;DATE(YEAR(A502),MONTH(A502),1),메뉴_월,"&lt;="&amp;DATE(YEAR(A502),MONTH(A502)+1,0),메뉴_이름,B502)&gt;1,"같은 달·같은 메뉴가 또 있어요",""))))))</f>
        <v/>
      </c>
    </row>
    <row r="503">
      <c r="A503" s="49" t="n"/>
      <c r="B503" s="17" t="n"/>
      <c r="C503" s="14" t="n"/>
      <c r="D503" s="14" t="n"/>
      <c r="E503" s="18">
        <f>IF(COUNTA(A503:D503)=0,"",IF(NOT(ISNUMBER(A503)),"월을 2026-09-01 처럼",IF(ISNA(MATCH(B503,메뉴판이름,0)),"메뉴판에 없는 이름",IF(OR(NOT(ISNUMBER(C503)),C503&lt;0,C503&lt;&gt;INT(N(C503))),"수량을 확인하세요",IF(OR(NOT(ISNUMBER(D503)),D503&lt;0),"매출을 확인하세요",IF(COUNTIFS(메뉴_월,"&gt;="&amp;DATE(YEAR(A503),MONTH(A503),1),메뉴_월,"&lt;="&amp;DATE(YEAR(A503),MONTH(A503)+1,0),메뉴_이름,B503)&gt;1,"같은 달·같은 메뉴가 또 있어요",""))))))</f>
        <v/>
      </c>
    </row>
    <row r="504">
      <c r="A504" s="49" t="n"/>
      <c r="B504" s="17" t="n"/>
      <c r="C504" s="14" t="n"/>
      <c r="D504" s="14" t="n"/>
      <c r="E504" s="18">
        <f>IF(COUNTA(A504:D504)=0,"",IF(NOT(ISNUMBER(A504)),"월을 2026-09-01 처럼",IF(ISNA(MATCH(B504,메뉴판이름,0)),"메뉴판에 없는 이름",IF(OR(NOT(ISNUMBER(C504)),C504&lt;0,C504&lt;&gt;INT(N(C504))),"수량을 확인하세요",IF(OR(NOT(ISNUMBER(D504)),D504&lt;0),"매출을 확인하세요",IF(COUNTIFS(메뉴_월,"&gt;="&amp;DATE(YEAR(A504),MONTH(A504),1),메뉴_월,"&lt;="&amp;DATE(YEAR(A504),MONTH(A504)+1,0),메뉴_이름,B504)&gt;1,"같은 달·같은 메뉴가 또 있어요",""))))))</f>
        <v/>
      </c>
    </row>
    <row r="505">
      <c r="A505" s="49" t="n"/>
      <c r="B505" s="17" t="n"/>
      <c r="C505" s="14" t="n"/>
      <c r="D505" s="14" t="n"/>
      <c r="E505" s="18">
        <f>IF(COUNTA(A505:D505)=0,"",IF(NOT(ISNUMBER(A505)),"월을 2026-09-01 처럼",IF(ISNA(MATCH(B505,메뉴판이름,0)),"메뉴판에 없는 이름",IF(OR(NOT(ISNUMBER(C505)),C505&lt;0,C505&lt;&gt;INT(N(C505))),"수량을 확인하세요",IF(OR(NOT(ISNUMBER(D505)),D505&lt;0),"매출을 확인하세요",IF(COUNTIFS(메뉴_월,"&gt;="&amp;DATE(YEAR(A505),MONTH(A505),1),메뉴_월,"&lt;="&amp;DATE(YEAR(A505),MONTH(A505)+1,0),메뉴_이름,B505)&gt;1,"같은 달·같은 메뉴가 또 있어요",""))))))</f>
        <v/>
      </c>
    </row>
    <row r="506">
      <c r="A506" s="49" t="n"/>
      <c r="B506" s="17" t="n"/>
      <c r="C506" s="14" t="n"/>
      <c r="D506" s="14" t="n"/>
      <c r="E506" s="18">
        <f>IF(COUNTA(A506:D506)=0,"",IF(NOT(ISNUMBER(A506)),"월을 2026-09-01 처럼",IF(ISNA(MATCH(B506,메뉴판이름,0)),"메뉴판에 없는 이름",IF(OR(NOT(ISNUMBER(C506)),C506&lt;0,C506&lt;&gt;INT(N(C506))),"수량을 확인하세요",IF(OR(NOT(ISNUMBER(D506)),D506&lt;0),"매출을 확인하세요",IF(COUNTIFS(메뉴_월,"&gt;="&amp;DATE(YEAR(A506),MONTH(A506),1),메뉴_월,"&lt;="&amp;DATE(YEAR(A506),MONTH(A506)+1,0),메뉴_이름,B506)&gt;1,"같은 달·같은 메뉴가 또 있어요",""))))))</f>
        <v/>
      </c>
    </row>
    <row r="507">
      <c r="A507" s="49" t="n"/>
      <c r="B507" s="17" t="n"/>
      <c r="C507" s="14" t="n"/>
      <c r="D507" s="14" t="n"/>
      <c r="E507" s="18">
        <f>IF(COUNTA(A507:D507)=0,"",IF(NOT(ISNUMBER(A507)),"월을 2026-09-01 처럼",IF(ISNA(MATCH(B507,메뉴판이름,0)),"메뉴판에 없는 이름",IF(OR(NOT(ISNUMBER(C507)),C507&lt;0,C507&lt;&gt;INT(N(C507))),"수량을 확인하세요",IF(OR(NOT(ISNUMBER(D507)),D507&lt;0),"매출을 확인하세요",IF(COUNTIFS(메뉴_월,"&gt;="&amp;DATE(YEAR(A507),MONTH(A507),1),메뉴_월,"&lt;="&amp;DATE(YEAR(A507),MONTH(A507)+1,0),메뉴_이름,B507)&gt;1,"같은 달·같은 메뉴가 또 있어요",""))))))</f>
        <v/>
      </c>
    </row>
    <row r="508">
      <c r="A508" s="49" t="n"/>
      <c r="B508" s="17" t="n"/>
      <c r="C508" s="14" t="n"/>
      <c r="D508" s="14" t="n"/>
      <c r="E508" s="18">
        <f>IF(COUNTA(A508:D508)=0,"",IF(NOT(ISNUMBER(A508)),"월을 2026-09-01 처럼",IF(ISNA(MATCH(B508,메뉴판이름,0)),"메뉴판에 없는 이름",IF(OR(NOT(ISNUMBER(C508)),C508&lt;0,C508&lt;&gt;INT(N(C508))),"수량을 확인하세요",IF(OR(NOT(ISNUMBER(D508)),D508&lt;0),"매출을 확인하세요",IF(COUNTIFS(메뉴_월,"&gt;="&amp;DATE(YEAR(A508),MONTH(A508),1),메뉴_월,"&lt;="&amp;DATE(YEAR(A508),MONTH(A508)+1,0),메뉴_이름,B508)&gt;1,"같은 달·같은 메뉴가 또 있어요",""))))))</f>
        <v/>
      </c>
    </row>
    <row r="509">
      <c r="A509" s="49" t="n"/>
      <c r="B509" s="17" t="n"/>
      <c r="C509" s="14" t="n"/>
      <c r="D509" s="14" t="n"/>
      <c r="E509" s="18">
        <f>IF(COUNTA(A509:D509)=0,"",IF(NOT(ISNUMBER(A509)),"월을 2026-09-01 처럼",IF(ISNA(MATCH(B509,메뉴판이름,0)),"메뉴판에 없는 이름",IF(OR(NOT(ISNUMBER(C509)),C509&lt;0,C509&lt;&gt;INT(N(C509))),"수량을 확인하세요",IF(OR(NOT(ISNUMBER(D509)),D509&lt;0),"매출을 확인하세요",IF(COUNTIFS(메뉴_월,"&gt;="&amp;DATE(YEAR(A509),MONTH(A509),1),메뉴_월,"&lt;="&amp;DATE(YEAR(A509),MONTH(A509)+1,0),메뉴_이름,B509)&gt;1,"같은 달·같은 메뉴가 또 있어요",""))))))</f>
        <v/>
      </c>
    </row>
    <row r="510">
      <c r="A510" s="49" t="n"/>
      <c r="B510" s="17" t="n"/>
      <c r="C510" s="14" t="n"/>
      <c r="D510" s="14" t="n"/>
      <c r="E510" s="18">
        <f>IF(COUNTA(A510:D510)=0,"",IF(NOT(ISNUMBER(A510)),"월을 2026-09-01 처럼",IF(ISNA(MATCH(B510,메뉴판이름,0)),"메뉴판에 없는 이름",IF(OR(NOT(ISNUMBER(C510)),C510&lt;0,C510&lt;&gt;INT(N(C510))),"수량을 확인하세요",IF(OR(NOT(ISNUMBER(D510)),D510&lt;0),"매출을 확인하세요",IF(COUNTIFS(메뉴_월,"&gt;="&amp;DATE(YEAR(A510),MONTH(A510),1),메뉴_월,"&lt;="&amp;DATE(YEAR(A510),MONTH(A510)+1,0),메뉴_이름,B510)&gt;1,"같은 달·같은 메뉴가 또 있어요",""))))))</f>
        <v/>
      </c>
    </row>
    <row r="511">
      <c r="A511" s="49" t="n"/>
      <c r="B511" s="17" t="n"/>
      <c r="C511" s="14" t="n"/>
      <c r="D511" s="14" t="n"/>
      <c r="E511" s="18">
        <f>IF(COUNTA(A511:D511)=0,"",IF(NOT(ISNUMBER(A511)),"월을 2026-09-01 처럼",IF(ISNA(MATCH(B511,메뉴판이름,0)),"메뉴판에 없는 이름",IF(OR(NOT(ISNUMBER(C511)),C511&lt;0,C511&lt;&gt;INT(N(C511))),"수량을 확인하세요",IF(OR(NOT(ISNUMBER(D511)),D511&lt;0),"매출을 확인하세요",IF(COUNTIFS(메뉴_월,"&gt;="&amp;DATE(YEAR(A511),MONTH(A511),1),메뉴_월,"&lt;="&amp;DATE(YEAR(A511),MONTH(A511)+1,0),메뉴_이름,B511)&gt;1,"같은 달·같은 메뉴가 또 있어요",""))))))</f>
        <v/>
      </c>
    </row>
    <row r="512">
      <c r="A512" s="49" t="n"/>
      <c r="B512" s="17" t="n"/>
      <c r="C512" s="14" t="n"/>
      <c r="D512" s="14" t="n"/>
      <c r="E512" s="18">
        <f>IF(COUNTA(A512:D512)=0,"",IF(NOT(ISNUMBER(A512)),"월을 2026-09-01 처럼",IF(ISNA(MATCH(B512,메뉴판이름,0)),"메뉴판에 없는 이름",IF(OR(NOT(ISNUMBER(C512)),C512&lt;0,C512&lt;&gt;INT(N(C512))),"수량을 확인하세요",IF(OR(NOT(ISNUMBER(D512)),D512&lt;0),"매출을 확인하세요",IF(COUNTIFS(메뉴_월,"&gt;="&amp;DATE(YEAR(A512),MONTH(A512),1),메뉴_월,"&lt;="&amp;DATE(YEAR(A512),MONTH(A512)+1,0),메뉴_이름,B512)&gt;1,"같은 달·같은 메뉴가 또 있어요",""))))))</f>
        <v/>
      </c>
    </row>
    <row r="513">
      <c r="A513" s="49" t="n"/>
      <c r="B513" s="17" t="n"/>
      <c r="C513" s="14" t="n"/>
      <c r="D513" s="14" t="n"/>
      <c r="E513" s="18">
        <f>IF(COUNTA(A513:D513)=0,"",IF(NOT(ISNUMBER(A513)),"월을 2026-09-01 처럼",IF(ISNA(MATCH(B513,메뉴판이름,0)),"메뉴판에 없는 이름",IF(OR(NOT(ISNUMBER(C513)),C513&lt;0,C513&lt;&gt;INT(N(C513))),"수량을 확인하세요",IF(OR(NOT(ISNUMBER(D513)),D513&lt;0),"매출을 확인하세요",IF(COUNTIFS(메뉴_월,"&gt;="&amp;DATE(YEAR(A513),MONTH(A513),1),메뉴_월,"&lt;="&amp;DATE(YEAR(A513),MONTH(A513)+1,0),메뉴_이름,B513)&gt;1,"같은 달·같은 메뉴가 또 있어요",""))))))</f>
        <v/>
      </c>
    </row>
    <row r="514">
      <c r="A514" s="49" t="n"/>
      <c r="B514" s="17" t="n"/>
      <c r="C514" s="14" t="n"/>
      <c r="D514" s="14" t="n"/>
      <c r="E514" s="18">
        <f>IF(COUNTA(A514:D514)=0,"",IF(NOT(ISNUMBER(A514)),"월을 2026-09-01 처럼",IF(ISNA(MATCH(B514,메뉴판이름,0)),"메뉴판에 없는 이름",IF(OR(NOT(ISNUMBER(C514)),C514&lt;0,C514&lt;&gt;INT(N(C514))),"수량을 확인하세요",IF(OR(NOT(ISNUMBER(D514)),D514&lt;0),"매출을 확인하세요",IF(COUNTIFS(메뉴_월,"&gt;="&amp;DATE(YEAR(A514),MONTH(A514),1),메뉴_월,"&lt;="&amp;DATE(YEAR(A514),MONTH(A514)+1,0),메뉴_이름,B514)&gt;1,"같은 달·같은 메뉴가 또 있어요",""))))))</f>
        <v/>
      </c>
    </row>
    <row r="515">
      <c r="A515" s="49" t="n"/>
      <c r="B515" s="17" t="n"/>
      <c r="C515" s="14" t="n"/>
      <c r="D515" s="14" t="n"/>
      <c r="E515" s="18">
        <f>IF(COUNTA(A515:D515)=0,"",IF(NOT(ISNUMBER(A515)),"월을 2026-09-01 처럼",IF(ISNA(MATCH(B515,메뉴판이름,0)),"메뉴판에 없는 이름",IF(OR(NOT(ISNUMBER(C515)),C515&lt;0,C515&lt;&gt;INT(N(C515))),"수량을 확인하세요",IF(OR(NOT(ISNUMBER(D515)),D515&lt;0),"매출을 확인하세요",IF(COUNTIFS(메뉴_월,"&gt;="&amp;DATE(YEAR(A515),MONTH(A515),1),메뉴_월,"&lt;="&amp;DATE(YEAR(A515),MONTH(A515)+1,0),메뉴_이름,B515)&gt;1,"같은 달·같은 메뉴가 또 있어요",""))))))</f>
        <v/>
      </c>
    </row>
    <row r="516">
      <c r="A516" s="49" t="n"/>
      <c r="B516" s="17" t="n"/>
      <c r="C516" s="14" t="n"/>
      <c r="D516" s="14" t="n"/>
      <c r="E516" s="18">
        <f>IF(COUNTA(A516:D516)=0,"",IF(NOT(ISNUMBER(A516)),"월을 2026-09-01 처럼",IF(ISNA(MATCH(B516,메뉴판이름,0)),"메뉴판에 없는 이름",IF(OR(NOT(ISNUMBER(C516)),C516&lt;0,C516&lt;&gt;INT(N(C516))),"수량을 확인하세요",IF(OR(NOT(ISNUMBER(D516)),D516&lt;0),"매출을 확인하세요",IF(COUNTIFS(메뉴_월,"&gt;="&amp;DATE(YEAR(A516),MONTH(A516),1),메뉴_월,"&lt;="&amp;DATE(YEAR(A516),MONTH(A516)+1,0),메뉴_이름,B516)&gt;1,"같은 달·같은 메뉴가 또 있어요",""))))))</f>
        <v/>
      </c>
    </row>
    <row r="517">
      <c r="A517" s="49" t="n"/>
      <c r="B517" s="17" t="n"/>
      <c r="C517" s="14" t="n"/>
      <c r="D517" s="14" t="n"/>
      <c r="E517" s="18">
        <f>IF(COUNTA(A517:D517)=0,"",IF(NOT(ISNUMBER(A517)),"월을 2026-09-01 처럼",IF(ISNA(MATCH(B517,메뉴판이름,0)),"메뉴판에 없는 이름",IF(OR(NOT(ISNUMBER(C517)),C517&lt;0,C517&lt;&gt;INT(N(C517))),"수량을 확인하세요",IF(OR(NOT(ISNUMBER(D517)),D517&lt;0),"매출을 확인하세요",IF(COUNTIFS(메뉴_월,"&gt;="&amp;DATE(YEAR(A517),MONTH(A517),1),메뉴_월,"&lt;="&amp;DATE(YEAR(A517),MONTH(A517)+1,0),메뉴_이름,B517)&gt;1,"같은 달·같은 메뉴가 또 있어요",""))))))</f>
        <v/>
      </c>
    </row>
    <row r="518">
      <c r="A518" s="49" t="n"/>
      <c r="B518" s="17" t="n"/>
      <c r="C518" s="14" t="n"/>
      <c r="D518" s="14" t="n"/>
      <c r="E518" s="18">
        <f>IF(COUNTA(A518:D518)=0,"",IF(NOT(ISNUMBER(A518)),"월을 2026-09-01 처럼",IF(ISNA(MATCH(B518,메뉴판이름,0)),"메뉴판에 없는 이름",IF(OR(NOT(ISNUMBER(C518)),C518&lt;0,C518&lt;&gt;INT(N(C518))),"수량을 확인하세요",IF(OR(NOT(ISNUMBER(D518)),D518&lt;0),"매출을 확인하세요",IF(COUNTIFS(메뉴_월,"&gt;="&amp;DATE(YEAR(A518),MONTH(A518),1),메뉴_월,"&lt;="&amp;DATE(YEAR(A518),MONTH(A518)+1,0),메뉴_이름,B518)&gt;1,"같은 달·같은 메뉴가 또 있어요",""))))))</f>
        <v/>
      </c>
    </row>
    <row r="519">
      <c r="A519" s="49" t="n"/>
      <c r="B519" s="17" t="n"/>
      <c r="C519" s="14" t="n"/>
      <c r="D519" s="14" t="n"/>
      <c r="E519" s="18">
        <f>IF(COUNTA(A519:D519)=0,"",IF(NOT(ISNUMBER(A519)),"월을 2026-09-01 처럼",IF(ISNA(MATCH(B519,메뉴판이름,0)),"메뉴판에 없는 이름",IF(OR(NOT(ISNUMBER(C519)),C519&lt;0,C519&lt;&gt;INT(N(C519))),"수량을 확인하세요",IF(OR(NOT(ISNUMBER(D519)),D519&lt;0),"매출을 확인하세요",IF(COUNTIFS(메뉴_월,"&gt;="&amp;DATE(YEAR(A519),MONTH(A519),1),메뉴_월,"&lt;="&amp;DATE(YEAR(A519),MONTH(A519)+1,0),메뉴_이름,B519)&gt;1,"같은 달·같은 메뉴가 또 있어요",""))))))</f>
        <v/>
      </c>
    </row>
    <row r="520">
      <c r="A520" s="49" t="n"/>
      <c r="B520" s="17" t="n"/>
      <c r="C520" s="14" t="n"/>
      <c r="D520" s="14" t="n"/>
      <c r="E520" s="18">
        <f>IF(COUNTA(A520:D520)=0,"",IF(NOT(ISNUMBER(A520)),"월을 2026-09-01 처럼",IF(ISNA(MATCH(B520,메뉴판이름,0)),"메뉴판에 없는 이름",IF(OR(NOT(ISNUMBER(C520)),C520&lt;0,C520&lt;&gt;INT(N(C520))),"수량을 확인하세요",IF(OR(NOT(ISNUMBER(D520)),D520&lt;0),"매출을 확인하세요",IF(COUNTIFS(메뉴_월,"&gt;="&amp;DATE(YEAR(A520),MONTH(A520),1),메뉴_월,"&lt;="&amp;DATE(YEAR(A520),MONTH(A520)+1,0),메뉴_이름,B520)&gt;1,"같은 달·같은 메뉴가 또 있어요",""))))))</f>
        <v/>
      </c>
    </row>
    <row r="521">
      <c r="A521" s="49" t="n"/>
      <c r="B521" s="17" t="n"/>
      <c r="C521" s="14" t="n"/>
      <c r="D521" s="14" t="n"/>
      <c r="E521" s="18">
        <f>IF(COUNTA(A521:D521)=0,"",IF(NOT(ISNUMBER(A521)),"월을 2026-09-01 처럼",IF(ISNA(MATCH(B521,메뉴판이름,0)),"메뉴판에 없는 이름",IF(OR(NOT(ISNUMBER(C521)),C521&lt;0,C521&lt;&gt;INT(N(C521))),"수량을 확인하세요",IF(OR(NOT(ISNUMBER(D521)),D521&lt;0),"매출을 확인하세요",IF(COUNTIFS(메뉴_월,"&gt;="&amp;DATE(YEAR(A521),MONTH(A521),1),메뉴_월,"&lt;="&amp;DATE(YEAR(A521),MONTH(A521)+1,0),메뉴_이름,B521)&gt;1,"같은 달·같은 메뉴가 또 있어요",""))))))</f>
        <v/>
      </c>
    </row>
    <row r="522">
      <c r="A522" s="49" t="n"/>
      <c r="B522" s="17" t="n"/>
      <c r="C522" s="14" t="n"/>
      <c r="D522" s="14" t="n"/>
      <c r="E522" s="18">
        <f>IF(COUNTA(A522:D522)=0,"",IF(NOT(ISNUMBER(A522)),"월을 2026-09-01 처럼",IF(ISNA(MATCH(B522,메뉴판이름,0)),"메뉴판에 없는 이름",IF(OR(NOT(ISNUMBER(C522)),C522&lt;0,C522&lt;&gt;INT(N(C522))),"수량을 확인하세요",IF(OR(NOT(ISNUMBER(D522)),D522&lt;0),"매출을 확인하세요",IF(COUNTIFS(메뉴_월,"&gt;="&amp;DATE(YEAR(A522),MONTH(A522),1),메뉴_월,"&lt;="&amp;DATE(YEAR(A522),MONTH(A522)+1,0),메뉴_이름,B522)&gt;1,"같은 달·같은 메뉴가 또 있어요",""))))))</f>
        <v/>
      </c>
    </row>
    <row r="523">
      <c r="A523" s="49" t="n"/>
      <c r="B523" s="17" t="n"/>
      <c r="C523" s="14" t="n"/>
      <c r="D523" s="14" t="n"/>
      <c r="E523" s="18">
        <f>IF(COUNTA(A523:D523)=0,"",IF(NOT(ISNUMBER(A523)),"월을 2026-09-01 처럼",IF(ISNA(MATCH(B523,메뉴판이름,0)),"메뉴판에 없는 이름",IF(OR(NOT(ISNUMBER(C523)),C523&lt;0,C523&lt;&gt;INT(N(C523))),"수량을 확인하세요",IF(OR(NOT(ISNUMBER(D523)),D523&lt;0),"매출을 확인하세요",IF(COUNTIFS(메뉴_월,"&gt;="&amp;DATE(YEAR(A523),MONTH(A523),1),메뉴_월,"&lt;="&amp;DATE(YEAR(A523),MONTH(A523)+1,0),메뉴_이름,B523)&gt;1,"같은 달·같은 메뉴가 또 있어요",""))))))</f>
        <v/>
      </c>
    </row>
    <row r="524">
      <c r="A524" s="49" t="n"/>
      <c r="B524" s="17" t="n"/>
      <c r="C524" s="14" t="n"/>
      <c r="D524" s="14" t="n"/>
      <c r="E524" s="18">
        <f>IF(COUNTA(A524:D524)=0,"",IF(NOT(ISNUMBER(A524)),"월을 2026-09-01 처럼",IF(ISNA(MATCH(B524,메뉴판이름,0)),"메뉴판에 없는 이름",IF(OR(NOT(ISNUMBER(C524)),C524&lt;0,C524&lt;&gt;INT(N(C524))),"수량을 확인하세요",IF(OR(NOT(ISNUMBER(D524)),D524&lt;0),"매출을 확인하세요",IF(COUNTIFS(메뉴_월,"&gt;="&amp;DATE(YEAR(A524),MONTH(A524),1),메뉴_월,"&lt;="&amp;DATE(YEAR(A524),MONTH(A524)+1,0),메뉴_이름,B524)&gt;1,"같은 달·같은 메뉴가 또 있어요",""))))))</f>
        <v/>
      </c>
    </row>
    <row r="525">
      <c r="A525" s="49" t="n"/>
      <c r="B525" s="17" t="n"/>
      <c r="C525" s="14" t="n"/>
      <c r="D525" s="14" t="n"/>
      <c r="E525" s="18">
        <f>IF(COUNTA(A525:D525)=0,"",IF(NOT(ISNUMBER(A525)),"월을 2026-09-01 처럼",IF(ISNA(MATCH(B525,메뉴판이름,0)),"메뉴판에 없는 이름",IF(OR(NOT(ISNUMBER(C525)),C525&lt;0,C525&lt;&gt;INT(N(C525))),"수량을 확인하세요",IF(OR(NOT(ISNUMBER(D525)),D525&lt;0),"매출을 확인하세요",IF(COUNTIFS(메뉴_월,"&gt;="&amp;DATE(YEAR(A525),MONTH(A525),1),메뉴_월,"&lt;="&amp;DATE(YEAR(A525),MONTH(A525)+1,0),메뉴_이름,B525)&gt;1,"같은 달·같은 메뉴가 또 있어요",""))))))</f>
        <v/>
      </c>
    </row>
    <row r="526">
      <c r="A526" s="49" t="n"/>
      <c r="B526" s="17" t="n"/>
      <c r="C526" s="14" t="n"/>
      <c r="D526" s="14" t="n"/>
      <c r="E526" s="18">
        <f>IF(COUNTA(A526:D526)=0,"",IF(NOT(ISNUMBER(A526)),"월을 2026-09-01 처럼",IF(ISNA(MATCH(B526,메뉴판이름,0)),"메뉴판에 없는 이름",IF(OR(NOT(ISNUMBER(C526)),C526&lt;0,C526&lt;&gt;INT(N(C526))),"수량을 확인하세요",IF(OR(NOT(ISNUMBER(D526)),D526&lt;0),"매출을 확인하세요",IF(COUNTIFS(메뉴_월,"&gt;="&amp;DATE(YEAR(A526),MONTH(A526),1),메뉴_월,"&lt;="&amp;DATE(YEAR(A526),MONTH(A526)+1,0),메뉴_이름,B526)&gt;1,"같은 달·같은 메뉴가 또 있어요",""))))))</f>
        <v/>
      </c>
    </row>
    <row r="527">
      <c r="A527" s="49" t="n"/>
      <c r="B527" s="17" t="n"/>
      <c r="C527" s="14" t="n"/>
      <c r="D527" s="14" t="n"/>
      <c r="E527" s="18">
        <f>IF(COUNTA(A527:D527)=0,"",IF(NOT(ISNUMBER(A527)),"월을 2026-09-01 처럼",IF(ISNA(MATCH(B527,메뉴판이름,0)),"메뉴판에 없는 이름",IF(OR(NOT(ISNUMBER(C527)),C527&lt;0,C527&lt;&gt;INT(N(C527))),"수량을 확인하세요",IF(OR(NOT(ISNUMBER(D527)),D527&lt;0),"매출을 확인하세요",IF(COUNTIFS(메뉴_월,"&gt;="&amp;DATE(YEAR(A527),MONTH(A527),1),메뉴_월,"&lt;="&amp;DATE(YEAR(A527),MONTH(A527)+1,0),메뉴_이름,B527)&gt;1,"같은 달·같은 메뉴가 또 있어요",""))))))</f>
        <v/>
      </c>
    </row>
    <row r="528">
      <c r="A528" s="49" t="n"/>
      <c r="B528" s="17" t="n"/>
      <c r="C528" s="14" t="n"/>
      <c r="D528" s="14" t="n"/>
      <c r="E528" s="18">
        <f>IF(COUNTA(A528:D528)=0,"",IF(NOT(ISNUMBER(A528)),"월을 2026-09-01 처럼",IF(ISNA(MATCH(B528,메뉴판이름,0)),"메뉴판에 없는 이름",IF(OR(NOT(ISNUMBER(C528)),C528&lt;0,C528&lt;&gt;INT(N(C528))),"수량을 확인하세요",IF(OR(NOT(ISNUMBER(D528)),D528&lt;0),"매출을 확인하세요",IF(COUNTIFS(메뉴_월,"&gt;="&amp;DATE(YEAR(A528),MONTH(A528),1),메뉴_월,"&lt;="&amp;DATE(YEAR(A528),MONTH(A528)+1,0),메뉴_이름,B528)&gt;1,"같은 달·같은 메뉴가 또 있어요",""))))))</f>
        <v/>
      </c>
    </row>
    <row r="529">
      <c r="A529" s="49" t="n"/>
      <c r="B529" s="17" t="n"/>
      <c r="C529" s="14" t="n"/>
      <c r="D529" s="14" t="n"/>
      <c r="E529" s="18">
        <f>IF(COUNTA(A529:D529)=0,"",IF(NOT(ISNUMBER(A529)),"월을 2026-09-01 처럼",IF(ISNA(MATCH(B529,메뉴판이름,0)),"메뉴판에 없는 이름",IF(OR(NOT(ISNUMBER(C529)),C529&lt;0,C529&lt;&gt;INT(N(C529))),"수량을 확인하세요",IF(OR(NOT(ISNUMBER(D529)),D529&lt;0),"매출을 확인하세요",IF(COUNTIFS(메뉴_월,"&gt;="&amp;DATE(YEAR(A529),MONTH(A529),1),메뉴_월,"&lt;="&amp;DATE(YEAR(A529),MONTH(A529)+1,0),메뉴_이름,B529)&gt;1,"같은 달·같은 메뉴가 또 있어요",""))))))</f>
        <v/>
      </c>
    </row>
    <row r="530">
      <c r="A530" s="49" t="n"/>
      <c r="B530" s="17" t="n"/>
      <c r="C530" s="14" t="n"/>
      <c r="D530" s="14" t="n"/>
      <c r="E530" s="18">
        <f>IF(COUNTA(A530:D530)=0,"",IF(NOT(ISNUMBER(A530)),"월을 2026-09-01 처럼",IF(ISNA(MATCH(B530,메뉴판이름,0)),"메뉴판에 없는 이름",IF(OR(NOT(ISNUMBER(C530)),C530&lt;0,C530&lt;&gt;INT(N(C530))),"수량을 확인하세요",IF(OR(NOT(ISNUMBER(D530)),D530&lt;0),"매출을 확인하세요",IF(COUNTIFS(메뉴_월,"&gt;="&amp;DATE(YEAR(A530),MONTH(A530),1),메뉴_월,"&lt;="&amp;DATE(YEAR(A530),MONTH(A530)+1,0),메뉴_이름,B530)&gt;1,"같은 달·같은 메뉴가 또 있어요",""))))))</f>
        <v/>
      </c>
    </row>
    <row r="531">
      <c r="A531" s="49" t="n"/>
      <c r="B531" s="17" t="n"/>
      <c r="C531" s="14" t="n"/>
      <c r="D531" s="14" t="n"/>
      <c r="E531" s="18">
        <f>IF(COUNTA(A531:D531)=0,"",IF(NOT(ISNUMBER(A531)),"월을 2026-09-01 처럼",IF(ISNA(MATCH(B531,메뉴판이름,0)),"메뉴판에 없는 이름",IF(OR(NOT(ISNUMBER(C531)),C531&lt;0,C531&lt;&gt;INT(N(C531))),"수량을 확인하세요",IF(OR(NOT(ISNUMBER(D531)),D531&lt;0),"매출을 확인하세요",IF(COUNTIFS(메뉴_월,"&gt;="&amp;DATE(YEAR(A531),MONTH(A531),1),메뉴_월,"&lt;="&amp;DATE(YEAR(A531),MONTH(A531)+1,0),메뉴_이름,B531)&gt;1,"같은 달·같은 메뉴가 또 있어요",""))))))</f>
        <v/>
      </c>
    </row>
    <row r="532">
      <c r="A532" s="49" t="n"/>
      <c r="B532" s="17" t="n"/>
      <c r="C532" s="14" t="n"/>
      <c r="D532" s="14" t="n"/>
      <c r="E532" s="18">
        <f>IF(COUNTA(A532:D532)=0,"",IF(NOT(ISNUMBER(A532)),"월을 2026-09-01 처럼",IF(ISNA(MATCH(B532,메뉴판이름,0)),"메뉴판에 없는 이름",IF(OR(NOT(ISNUMBER(C532)),C532&lt;0,C532&lt;&gt;INT(N(C532))),"수량을 확인하세요",IF(OR(NOT(ISNUMBER(D532)),D532&lt;0),"매출을 확인하세요",IF(COUNTIFS(메뉴_월,"&gt;="&amp;DATE(YEAR(A532),MONTH(A532),1),메뉴_월,"&lt;="&amp;DATE(YEAR(A532),MONTH(A532)+1,0),메뉴_이름,B532)&gt;1,"같은 달·같은 메뉴가 또 있어요",""))))))</f>
        <v/>
      </c>
    </row>
    <row r="533">
      <c r="A533" s="49" t="n"/>
      <c r="B533" s="17" t="n"/>
      <c r="C533" s="14" t="n"/>
      <c r="D533" s="14" t="n"/>
      <c r="E533" s="18">
        <f>IF(COUNTA(A533:D533)=0,"",IF(NOT(ISNUMBER(A533)),"월을 2026-09-01 처럼",IF(ISNA(MATCH(B533,메뉴판이름,0)),"메뉴판에 없는 이름",IF(OR(NOT(ISNUMBER(C533)),C533&lt;0,C533&lt;&gt;INT(N(C533))),"수량을 확인하세요",IF(OR(NOT(ISNUMBER(D533)),D533&lt;0),"매출을 확인하세요",IF(COUNTIFS(메뉴_월,"&gt;="&amp;DATE(YEAR(A533),MONTH(A533),1),메뉴_월,"&lt;="&amp;DATE(YEAR(A533),MONTH(A533)+1,0),메뉴_이름,B533)&gt;1,"같은 달·같은 메뉴가 또 있어요",""))))))</f>
        <v/>
      </c>
    </row>
    <row r="534">
      <c r="A534" s="49" t="n"/>
      <c r="B534" s="17" t="n"/>
      <c r="C534" s="14" t="n"/>
      <c r="D534" s="14" t="n"/>
      <c r="E534" s="18">
        <f>IF(COUNTA(A534:D534)=0,"",IF(NOT(ISNUMBER(A534)),"월을 2026-09-01 처럼",IF(ISNA(MATCH(B534,메뉴판이름,0)),"메뉴판에 없는 이름",IF(OR(NOT(ISNUMBER(C534)),C534&lt;0,C534&lt;&gt;INT(N(C534))),"수량을 확인하세요",IF(OR(NOT(ISNUMBER(D534)),D534&lt;0),"매출을 확인하세요",IF(COUNTIFS(메뉴_월,"&gt;="&amp;DATE(YEAR(A534),MONTH(A534),1),메뉴_월,"&lt;="&amp;DATE(YEAR(A534),MONTH(A534)+1,0),메뉴_이름,B534)&gt;1,"같은 달·같은 메뉴가 또 있어요",""))))))</f>
        <v/>
      </c>
    </row>
    <row r="535">
      <c r="A535" s="49" t="n"/>
      <c r="B535" s="17" t="n"/>
      <c r="C535" s="14" t="n"/>
      <c r="D535" s="14" t="n"/>
      <c r="E535" s="18">
        <f>IF(COUNTA(A535:D535)=0,"",IF(NOT(ISNUMBER(A535)),"월을 2026-09-01 처럼",IF(ISNA(MATCH(B535,메뉴판이름,0)),"메뉴판에 없는 이름",IF(OR(NOT(ISNUMBER(C535)),C535&lt;0,C535&lt;&gt;INT(N(C535))),"수량을 확인하세요",IF(OR(NOT(ISNUMBER(D535)),D535&lt;0),"매출을 확인하세요",IF(COUNTIFS(메뉴_월,"&gt;="&amp;DATE(YEAR(A535),MONTH(A535),1),메뉴_월,"&lt;="&amp;DATE(YEAR(A535),MONTH(A535)+1,0),메뉴_이름,B535)&gt;1,"같은 달·같은 메뉴가 또 있어요",""))))))</f>
        <v/>
      </c>
    </row>
    <row r="536">
      <c r="A536" s="49" t="n"/>
      <c r="B536" s="17" t="n"/>
      <c r="C536" s="14" t="n"/>
      <c r="D536" s="14" t="n"/>
      <c r="E536" s="18">
        <f>IF(COUNTA(A536:D536)=0,"",IF(NOT(ISNUMBER(A536)),"월을 2026-09-01 처럼",IF(ISNA(MATCH(B536,메뉴판이름,0)),"메뉴판에 없는 이름",IF(OR(NOT(ISNUMBER(C536)),C536&lt;0,C536&lt;&gt;INT(N(C536))),"수량을 확인하세요",IF(OR(NOT(ISNUMBER(D536)),D536&lt;0),"매출을 확인하세요",IF(COUNTIFS(메뉴_월,"&gt;="&amp;DATE(YEAR(A536),MONTH(A536),1),메뉴_월,"&lt;="&amp;DATE(YEAR(A536),MONTH(A536)+1,0),메뉴_이름,B536)&gt;1,"같은 달·같은 메뉴가 또 있어요",""))))))</f>
        <v/>
      </c>
    </row>
    <row r="537">
      <c r="A537" s="49" t="n"/>
      <c r="B537" s="17" t="n"/>
      <c r="C537" s="14" t="n"/>
      <c r="D537" s="14" t="n"/>
      <c r="E537" s="18">
        <f>IF(COUNTA(A537:D537)=0,"",IF(NOT(ISNUMBER(A537)),"월을 2026-09-01 처럼",IF(ISNA(MATCH(B537,메뉴판이름,0)),"메뉴판에 없는 이름",IF(OR(NOT(ISNUMBER(C537)),C537&lt;0,C537&lt;&gt;INT(N(C537))),"수량을 확인하세요",IF(OR(NOT(ISNUMBER(D537)),D537&lt;0),"매출을 확인하세요",IF(COUNTIFS(메뉴_월,"&gt;="&amp;DATE(YEAR(A537),MONTH(A537),1),메뉴_월,"&lt;="&amp;DATE(YEAR(A537),MONTH(A537)+1,0),메뉴_이름,B537)&gt;1,"같은 달·같은 메뉴가 또 있어요",""))))))</f>
        <v/>
      </c>
    </row>
    <row r="538">
      <c r="A538" s="49" t="n"/>
      <c r="B538" s="17" t="n"/>
      <c r="C538" s="14" t="n"/>
      <c r="D538" s="14" t="n"/>
      <c r="E538" s="18">
        <f>IF(COUNTA(A538:D538)=0,"",IF(NOT(ISNUMBER(A538)),"월을 2026-09-01 처럼",IF(ISNA(MATCH(B538,메뉴판이름,0)),"메뉴판에 없는 이름",IF(OR(NOT(ISNUMBER(C538)),C538&lt;0,C538&lt;&gt;INT(N(C538))),"수량을 확인하세요",IF(OR(NOT(ISNUMBER(D538)),D538&lt;0),"매출을 확인하세요",IF(COUNTIFS(메뉴_월,"&gt;="&amp;DATE(YEAR(A538),MONTH(A538),1),메뉴_월,"&lt;="&amp;DATE(YEAR(A538),MONTH(A538)+1,0),메뉴_이름,B538)&gt;1,"같은 달·같은 메뉴가 또 있어요",""))))))</f>
        <v/>
      </c>
    </row>
    <row r="539">
      <c r="A539" s="49" t="n"/>
      <c r="B539" s="17" t="n"/>
      <c r="C539" s="14" t="n"/>
      <c r="D539" s="14" t="n"/>
      <c r="E539" s="18">
        <f>IF(COUNTA(A539:D539)=0,"",IF(NOT(ISNUMBER(A539)),"월을 2026-09-01 처럼",IF(ISNA(MATCH(B539,메뉴판이름,0)),"메뉴판에 없는 이름",IF(OR(NOT(ISNUMBER(C539)),C539&lt;0,C539&lt;&gt;INT(N(C539))),"수량을 확인하세요",IF(OR(NOT(ISNUMBER(D539)),D539&lt;0),"매출을 확인하세요",IF(COUNTIFS(메뉴_월,"&gt;="&amp;DATE(YEAR(A539),MONTH(A539),1),메뉴_월,"&lt;="&amp;DATE(YEAR(A539),MONTH(A539)+1,0),메뉴_이름,B539)&gt;1,"같은 달·같은 메뉴가 또 있어요",""))))))</f>
        <v/>
      </c>
    </row>
    <row r="540">
      <c r="A540" s="49" t="n"/>
      <c r="B540" s="17" t="n"/>
      <c r="C540" s="14" t="n"/>
      <c r="D540" s="14" t="n"/>
      <c r="E540" s="18">
        <f>IF(COUNTA(A540:D540)=0,"",IF(NOT(ISNUMBER(A540)),"월을 2026-09-01 처럼",IF(ISNA(MATCH(B540,메뉴판이름,0)),"메뉴판에 없는 이름",IF(OR(NOT(ISNUMBER(C540)),C540&lt;0,C540&lt;&gt;INT(N(C540))),"수량을 확인하세요",IF(OR(NOT(ISNUMBER(D540)),D540&lt;0),"매출을 확인하세요",IF(COUNTIFS(메뉴_월,"&gt;="&amp;DATE(YEAR(A540),MONTH(A540),1),메뉴_월,"&lt;="&amp;DATE(YEAR(A540),MONTH(A540)+1,0),메뉴_이름,B540)&gt;1,"같은 달·같은 메뉴가 또 있어요",""))))))</f>
        <v/>
      </c>
    </row>
    <row r="541">
      <c r="A541" s="49" t="n"/>
      <c r="B541" s="17" t="n"/>
      <c r="C541" s="14" t="n"/>
      <c r="D541" s="14" t="n"/>
      <c r="E541" s="18">
        <f>IF(COUNTA(A541:D541)=0,"",IF(NOT(ISNUMBER(A541)),"월을 2026-09-01 처럼",IF(ISNA(MATCH(B541,메뉴판이름,0)),"메뉴판에 없는 이름",IF(OR(NOT(ISNUMBER(C541)),C541&lt;0,C541&lt;&gt;INT(N(C541))),"수량을 확인하세요",IF(OR(NOT(ISNUMBER(D541)),D541&lt;0),"매출을 확인하세요",IF(COUNTIFS(메뉴_월,"&gt;="&amp;DATE(YEAR(A541),MONTH(A541),1),메뉴_월,"&lt;="&amp;DATE(YEAR(A541),MONTH(A541)+1,0),메뉴_이름,B541)&gt;1,"같은 달·같은 메뉴가 또 있어요",""))))))</f>
        <v/>
      </c>
    </row>
    <row r="542">
      <c r="A542" s="49" t="n"/>
      <c r="B542" s="17" t="n"/>
      <c r="C542" s="14" t="n"/>
      <c r="D542" s="14" t="n"/>
      <c r="E542" s="18">
        <f>IF(COUNTA(A542:D542)=0,"",IF(NOT(ISNUMBER(A542)),"월을 2026-09-01 처럼",IF(ISNA(MATCH(B542,메뉴판이름,0)),"메뉴판에 없는 이름",IF(OR(NOT(ISNUMBER(C542)),C542&lt;0,C542&lt;&gt;INT(N(C542))),"수량을 확인하세요",IF(OR(NOT(ISNUMBER(D542)),D542&lt;0),"매출을 확인하세요",IF(COUNTIFS(메뉴_월,"&gt;="&amp;DATE(YEAR(A542),MONTH(A542),1),메뉴_월,"&lt;="&amp;DATE(YEAR(A542),MONTH(A542)+1,0),메뉴_이름,B542)&gt;1,"같은 달·같은 메뉴가 또 있어요",""))))))</f>
        <v/>
      </c>
    </row>
    <row r="543">
      <c r="A543" s="49" t="n"/>
      <c r="B543" s="17" t="n"/>
      <c r="C543" s="14" t="n"/>
      <c r="D543" s="14" t="n"/>
      <c r="E543" s="18">
        <f>IF(COUNTA(A543:D543)=0,"",IF(NOT(ISNUMBER(A543)),"월을 2026-09-01 처럼",IF(ISNA(MATCH(B543,메뉴판이름,0)),"메뉴판에 없는 이름",IF(OR(NOT(ISNUMBER(C543)),C543&lt;0,C543&lt;&gt;INT(N(C543))),"수량을 확인하세요",IF(OR(NOT(ISNUMBER(D543)),D543&lt;0),"매출을 확인하세요",IF(COUNTIFS(메뉴_월,"&gt;="&amp;DATE(YEAR(A543),MONTH(A543),1),메뉴_월,"&lt;="&amp;DATE(YEAR(A543),MONTH(A543)+1,0),메뉴_이름,B543)&gt;1,"같은 달·같은 메뉴가 또 있어요",""))))))</f>
        <v/>
      </c>
    </row>
    <row r="544">
      <c r="A544" s="49" t="n"/>
      <c r="B544" s="17" t="n"/>
      <c r="C544" s="14" t="n"/>
      <c r="D544" s="14" t="n"/>
      <c r="E544" s="18">
        <f>IF(COUNTA(A544:D544)=0,"",IF(NOT(ISNUMBER(A544)),"월을 2026-09-01 처럼",IF(ISNA(MATCH(B544,메뉴판이름,0)),"메뉴판에 없는 이름",IF(OR(NOT(ISNUMBER(C544)),C544&lt;0,C544&lt;&gt;INT(N(C544))),"수량을 확인하세요",IF(OR(NOT(ISNUMBER(D544)),D544&lt;0),"매출을 확인하세요",IF(COUNTIFS(메뉴_월,"&gt;="&amp;DATE(YEAR(A544),MONTH(A544),1),메뉴_월,"&lt;="&amp;DATE(YEAR(A544),MONTH(A544)+1,0),메뉴_이름,B544)&gt;1,"같은 달·같은 메뉴가 또 있어요",""))))))</f>
        <v/>
      </c>
    </row>
    <row r="545">
      <c r="A545" s="49" t="n"/>
      <c r="B545" s="17" t="n"/>
      <c r="C545" s="14" t="n"/>
      <c r="D545" s="14" t="n"/>
      <c r="E545" s="18">
        <f>IF(COUNTA(A545:D545)=0,"",IF(NOT(ISNUMBER(A545)),"월을 2026-09-01 처럼",IF(ISNA(MATCH(B545,메뉴판이름,0)),"메뉴판에 없는 이름",IF(OR(NOT(ISNUMBER(C545)),C545&lt;0,C545&lt;&gt;INT(N(C545))),"수량을 확인하세요",IF(OR(NOT(ISNUMBER(D545)),D545&lt;0),"매출을 확인하세요",IF(COUNTIFS(메뉴_월,"&gt;="&amp;DATE(YEAR(A545),MONTH(A545),1),메뉴_월,"&lt;="&amp;DATE(YEAR(A545),MONTH(A545)+1,0),메뉴_이름,B545)&gt;1,"같은 달·같은 메뉴가 또 있어요",""))))))</f>
        <v/>
      </c>
    </row>
    <row r="546">
      <c r="A546" s="49" t="n"/>
      <c r="B546" s="17" t="n"/>
      <c r="C546" s="14" t="n"/>
      <c r="D546" s="14" t="n"/>
      <c r="E546" s="18">
        <f>IF(COUNTA(A546:D546)=0,"",IF(NOT(ISNUMBER(A546)),"월을 2026-09-01 처럼",IF(ISNA(MATCH(B546,메뉴판이름,0)),"메뉴판에 없는 이름",IF(OR(NOT(ISNUMBER(C546)),C546&lt;0,C546&lt;&gt;INT(N(C546))),"수량을 확인하세요",IF(OR(NOT(ISNUMBER(D546)),D546&lt;0),"매출을 확인하세요",IF(COUNTIFS(메뉴_월,"&gt;="&amp;DATE(YEAR(A546),MONTH(A546),1),메뉴_월,"&lt;="&amp;DATE(YEAR(A546),MONTH(A546)+1,0),메뉴_이름,B546)&gt;1,"같은 달·같은 메뉴가 또 있어요",""))))))</f>
        <v/>
      </c>
    </row>
    <row r="547">
      <c r="A547" s="49" t="n"/>
      <c r="B547" s="17" t="n"/>
      <c r="C547" s="14" t="n"/>
      <c r="D547" s="14" t="n"/>
      <c r="E547" s="18">
        <f>IF(COUNTA(A547:D547)=0,"",IF(NOT(ISNUMBER(A547)),"월을 2026-09-01 처럼",IF(ISNA(MATCH(B547,메뉴판이름,0)),"메뉴판에 없는 이름",IF(OR(NOT(ISNUMBER(C547)),C547&lt;0,C547&lt;&gt;INT(N(C547))),"수량을 확인하세요",IF(OR(NOT(ISNUMBER(D547)),D547&lt;0),"매출을 확인하세요",IF(COUNTIFS(메뉴_월,"&gt;="&amp;DATE(YEAR(A547),MONTH(A547),1),메뉴_월,"&lt;="&amp;DATE(YEAR(A547),MONTH(A547)+1,0),메뉴_이름,B547)&gt;1,"같은 달·같은 메뉴가 또 있어요",""))))))</f>
        <v/>
      </c>
    </row>
    <row r="548">
      <c r="A548" s="49" t="n"/>
      <c r="B548" s="17" t="n"/>
      <c r="C548" s="14" t="n"/>
      <c r="D548" s="14" t="n"/>
      <c r="E548" s="18">
        <f>IF(COUNTA(A548:D548)=0,"",IF(NOT(ISNUMBER(A548)),"월을 2026-09-01 처럼",IF(ISNA(MATCH(B548,메뉴판이름,0)),"메뉴판에 없는 이름",IF(OR(NOT(ISNUMBER(C548)),C548&lt;0,C548&lt;&gt;INT(N(C548))),"수량을 확인하세요",IF(OR(NOT(ISNUMBER(D548)),D548&lt;0),"매출을 확인하세요",IF(COUNTIFS(메뉴_월,"&gt;="&amp;DATE(YEAR(A548),MONTH(A548),1),메뉴_월,"&lt;="&amp;DATE(YEAR(A548),MONTH(A548)+1,0),메뉴_이름,B548)&gt;1,"같은 달·같은 메뉴가 또 있어요",""))))))</f>
        <v/>
      </c>
    </row>
    <row r="549">
      <c r="A549" s="49" t="n"/>
      <c r="B549" s="17" t="n"/>
      <c r="C549" s="14" t="n"/>
      <c r="D549" s="14" t="n"/>
      <c r="E549" s="18">
        <f>IF(COUNTA(A549:D549)=0,"",IF(NOT(ISNUMBER(A549)),"월을 2026-09-01 처럼",IF(ISNA(MATCH(B549,메뉴판이름,0)),"메뉴판에 없는 이름",IF(OR(NOT(ISNUMBER(C549)),C549&lt;0,C549&lt;&gt;INT(N(C549))),"수량을 확인하세요",IF(OR(NOT(ISNUMBER(D549)),D549&lt;0),"매출을 확인하세요",IF(COUNTIFS(메뉴_월,"&gt;="&amp;DATE(YEAR(A549),MONTH(A549),1),메뉴_월,"&lt;="&amp;DATE(YEAR(A549),MONTH(A549)+1,0),메뉴_이름,B549)&gt;1,"같은 달·같은 메뉴가 또 있어요",""))))))</f>
        <v/>
      </c>
    </row>
    <row r="550">
      <c r="A550" s="49" t="n"/>
      <c r="B550" s="17" t="n"/>
      <c r="C550" s="14" t="n"/>
      <c r="D550" s="14" t="n"/>
      <c r="E550" s="18">
        <f>IF(COUNTA(A550:D550)=0,"",IF(NOT(ISNUMBER(A550)),"월을 2026-09-01 처럼",IF(ISNA(MATCH(B550,메뉴판이름,0)),"메뉴판에 없는 이름",IF(OR(NOT(ISNUMBER(C550)),C550&lt;0,C550&lt;&gt;INT(N(C550))),"수량을 확인하세요",IF(OR(NOT(ISNUMBER(D550)),D550&lt;0),"매출을 확인하세요",IF(COUNTIFS(메뉴_월,"&gt;="&amp;DATE(YEAR(A550),MONTH(A550),1),메뉴_월,"&lt;="&amp;DATE(YEAR(A550),MONTH(A550)+1,0),메뉴_이름,B550)&gt;1,"같은 달·같은 메뉴가 또 있어요",""))))))</f>
        <v/>
      </c>
    </row>
    <row r="551">
      <c r="A551" s="49" t="n"/>
      <c r="B551" s="17" t="n"/>
      <c r="C551" s="14" t="n"/>
      <c r="D551" s="14" t="n"/>
      <c r="E551" s="18">
        <f>IF(COUNTA(A551:D551)=0,"",IF(NOT(ISNUMBER(A551)),"월을 2026-09-01 처럼",IF(ISNA(MATCH(B551,메뉴판이름,0)),"메뉴판에 없는 이름",IF(OR(NOT(ISNUMBER(C551)),C551&lt;0,C551&lt;&gt;INT(N(C551))),"수량을 확인하세요",IF(OR(NOT(ISNUMBER(D551)),D551&lt;0),"매출을 확인하세요",IF(COUNTIFS(메뉴_월,"&gt;="&amp;DATE(YEAR(A551),MONTH(A551),1),메뉴_월,"&lt;="&amp;DATE(YEAR(A551),MONTH(A551)+1,0),메뉴_이름,B551)&gt;1,"같은 달·같은 메뉴가 또 있어요",""))))))</f>
        <v/>
      </c>
    </row>
    <row r="552">
      <c r="A552" s="49" t="n"/>
      <c r="B552" s="17" t="n"/>
      <c r="C552" s="14" t="n"/>
      <c r="D552" s="14" t="n"/>
      <c r="E552" s="18">
        <f>IF(COUNTA(A552:D552)=0,"",IF(NOT(ISNUMBER(A552)),"월을 2026-09-01 처럼",IF(ISNA(MATCH(B552,메뉴판이름,0)),"메뉴판에 없는 이름",IF(OR(NOT(ISNUMBER(C552)),C552&lt;0,C552&lt;&gt;INT(N(C552))),"수량을 확인하세요",IF(OR(NOT(ISNUMBER(D552)),D552&lt;0),"매출을 확인하세요",IF(COUNTIFS(메뉴_월,"&gt;="&amp;DATE(YEAR(A552),MONTH(A552),1),메뉴_월,"&lt;="&amp;DATE(YEAR(A552),MONTH(A552)+1,0),메뉴_이름,B552)&gt;1,"같은 달·같은 메뉴가 또 있어요",""))))))</f>
        <v/>
      </c>
    </row>
    <row r="553">
      <c r="A553" s="49" t="n"/>
      <c r="B553" s="17" t="n"/>
      <c r="C553" s="14" t="n"/>
      <c r="D553" s="14" t="n"/>
      <c r="E553" s="18">
        <f>IF(COUNTA(A553:D553)=0,"",IF(NOT(ISNUMBER(A553)),"월을 2026-09-01 처럼",IF(ISNA(MATCH(B553,메뉴판이름,0)),"메뉴판에 없는 이름",IF(OR(NOT(ISNUMBER(C553)),C553&lt;0,C553&lt;&gt;INT(N(C553))),"수량을 확인하세요",IF(OR(NOT(ISNUMBER(D553)),D553&lt;0),"매출을 확인하세요",IF(COUNTIFS(메뉴_월,"&gt;="&amp;DATE(YEAR(A553),MONTH(A553),1),메뉴_월,"&lt;="&amp;DATE(YEAR(A553),MONTH(A553)+1,0),메뉴_이름,B553)&gt;1,"같은 달·같은 메뉴가 또 있어요",""))))))</f>
        <v/>
      </c>
    </row>
    <row r="554">
      <c r="A554" s="49" t="n"/>
      <c r="B554" s="17" t="n"/>
      <c r="C554" s="14" t="n"/>
      <c r="D554" s="14" t="n"/>
      <c r="E554" s="18">
        <f>IF(COUNTA(A554:D554)=0,"",IF(NOT(ISNUMBER(A554)),"월을 2026-09-01 처럼",IF(ISNA(MATCH(B554,메뉴판이름,0)),"메뉴판에 없는 이름",IF(OR(NOT(ISNUMBER(C554)),C554&lt;0,C554&lt;&gt;INT(N(C554))),"수량을 확인하세요",IF(OR(NOT(ISNUMBER(D554)),D554&lt;0),"매출을 확인하세요",IF(COUNTIFS(메뉴_월,"&gt;="&amp;DATE(YEAR(A554),MONTH(A554),1),메뉴_월,"&lt;="&amp;DATE(YEAR(A554),MONTH(A554)+1,0),메뉴_이름,B554)&gt;1,"같은 달·같은 메뉴가 또 있어요",""))))))</f>
        <v/>
      </c>
    </row>
    <row r="555">
      <c r="A555" s="49" t="n"/>
      <c r="B555" s="17" t="n"/>
      <c r="C555" s="14" t="n"/>
      <c r="D555" s="14" t="n"/>
      <c r="E555" s="18">
        <f>IF(COUNTA(A555:D555)=0,"",IF(NOT(ISNUMBER(A555)),"월을 2026-09-01 처럼",IF(ISNA(MATCH(B555,메뉴판이름,0)),"메뉴판에 없는 이름",IF(OR(NOT(ISNUMBER(C555)),C555&lt;0,C555&lt;&gt;INT(N(C555))),"수량을 확인하세요",IF(OR(NOT(ISNUMBER(D555)),D555&lt;0),"매출을 확인하세요",IF(COUNTIFS(메뉴_월,"&gt;="&amp;DATE(YEAR(A555),MONTH(A555),1),메뉴_월,"&lt;="&amp;DATE(YEAR(A555),MONTH(A555)+1,0),메뉴_이름,B555)&gt;1,"같은 달·같은 메뉴가 또 있어요",""))))))</f>
        <v/>
      </c>
    </row>
    <row r="556">
      <c r="A556" s="49" t="n"/>
      <c r="B556" s="17" t="n"/>
      <c r="C556" s="14" t="n"/>
      <c r="D556" s="14" t="n"/>
      <c r="E556" s="18">
        <f>IF(COUNTA(A556:D556)=0,"",IF(NOT(ISNUMBER(A556)),"월을 2026-09-01 처럼",IF(ISNA(MATCH(B556,메뉴판이름,0)),"메뉴판에 없는 이름",IF(OR(NOT(ISNUMBER(C556)),C556&lt;0,C556&lt;&gt;INT(N(C556))),"수량을 확인하세요",IF(OR(NOT(ISNUMBER(D556)),D556&lt;0),"매출을 확인하세요",IF(COUNTIFS(메뉴_월,"&gt;="&amp;DATE(YEAR(A556),MONTH(A556),1),메뉴_월,"&lt;="&amp;DATE(YEAR(A556),MONTH(A556)+1,0),메뉴_이름,B556)&gt;1,"같은 달·같은 메뉴가 또 있어요",""))))))</f>
        <v/>
      </c>
    </row>
    <row r="557">
      <c r="A557" s="49" t="n"/>
      <c r="B557" s="17" t="n"/>
      <c r="C557" s="14" t="n"/>
      <c r="D557" s="14" t="n"/>
      <c r="E557" s="18">
        <f>IF(COUNTA(A557:D557)=0,"",IF(NOT(ISNUMBER(A557)),"월을 2026-09-01 처럼",IF(ISNA(MATCH(B557,메뉴판이름,0)),"메뉴판에 없는 이름",IF(OR(NOT(ISNUMBER(C557)),C557&lt;0,C557&lt;&gt;INT(N(C557))),"수량을 확인하세요",IF(OR(NOT(ISNUMBER(D557)),D557&lt;0),"매출을 확인하세요",IF(COUNTIFS(메뉴_월,"&gt;="&amp;DATE(YEAR(A557),MONTH(A557),1),메뉴_월,"&lt;="&amp;DATE(YEAR(A557),MONTH(A557)+1,0),메뉴_이름,B557)&gt;1,"같은 달·같은 메뉴가 또 있어요",""))))))</f>
        <v/>
      </c>
    </row>
    <row r="558">
      <c r="A558" s="49" t="n"/>
      <c r="B558" s="17" t="n"/>
      <c r="C558" s="14" t="n"/>
      <c r="D558" s="14" t="n"/>
      <c r="E558" s="18">
        <f>IF(COUNTA(A558:D558)=0,"",IF(NOT(ISNUMBER(A558)),"월을 2026-09-01 처럼",IF(ISNA(MATCH(B558,메뉴판이름,0)),"메뉴판에 없는 이름",IF(OR(NOT(ISNUMBER(C558)),C558&lt;0,C558&lt;&gt;INT(N(C558))),"수량을 확인하세요",IF(OR(NOT(ISNUMBER(D558)),D558&lt;0),"매출을 확인하세요",IF(COUNTIFS(메뉴_월,"&gt;="&amp;DATE(YEAR(A558),MONTH(A558),1),메뉴_월,"&lt;="&amp;DATE(YEAR(A558),MONTH(A558)+1,0),메뉴_이름,B558)&gt;1,"같은 달·같은 메뉴가 또 있어요",""))))))</f>
        <v/>
      </c>
    </row>
    <row r="559">
      <c r="A559" s="49" t="n"/>
      <c r="B559" s="17" t="n"/>
      <c r="C559" s="14" t="n"/>
      <c r="D559" s="14" t="n"/>
      <c r="E559" s="18">
        <f>IF(COUNTA(A559:D559)=0,"",IF(NOT(ISNUMBER(A559)),"월을 2026-09-01 처럼",IF(ISNA(MATCH(B559,메뉴판이름,0)),"메뉴판에 없는 이름",IF(OR(NOT(ISNUMBER(C559)),C559&lt;0,C559&lt;&gt;INT(N(C559))),"수량을 확인하세요",IF(OR(NOT(ISNUMBER(D559)),D559&lt;0),"매출을 확인하세요",IF(COUNTIFS(메뉴_월,"&gt;="&amp;DATE(YEAR(A559),MONTH(A559),1),메뉴_월,"&lt;="&amp;DATE(YEAR(A559),MONTH(A559)+1,0),메뉴_이름,B559)&gt;1,"같은 달·같은 메뉴가 또 있어요",""))))))</f>
        <v/>
      </c>
    </row>
    <row r="560">
      <c r="A560" s="49" t="n"/>
      <c r="B560" s="17" t="n"/>
      <c r="C560" s="14" t="n"/>
      <c r="D560" s="14" t="n"/>
      <c r="E560" s="18">
        <f>IF(COUNTA(A560:D560)=0,"",IF(NOT(ISNUMBER(A560)),"월을 2026-09-01 처럼",IF(ISNA(MATCH(B560,메뉴판이름,0)),"메뉴판에 없는 이름",IF(OR(NOT(ISNUMBER(C560)),C560&lt;0,C560&lt;&gt;INT(N(C560))),"수량을 확인하세요",IF(OR(NOT(ISNUMBER(D560)),D560&lt;0),"매출을 확인하세요",IF(COUNTIFS(메뉴_월,"&gt;="&amp;DATE(YEAR(A560),MONTH(A560),1),메뉴_월,"&lt;="&amp;DATE(YEAR(A560),MONTH(A560)+1,0),메뉴_이름,B560)&gt;1,"같은 달·같은 메뉴가 또 있어요",""))))))</f>
        <v/>
      </c>
    </row>
    <row r="561">
      <c r="A561" s="49" t="n"/>
      <c r="B561" s="17" t="n"/>
      <c r="C561" s="14" t="n"/>
      <c r="D561" s="14" t="n"/>
      <c r="E561" s="18">
        <f>IF(COUNTA(A561:D561)=0,"",IF(NOT(ISNUMBER(A561)),"월을 2026-09-01 처럼",IF(ISNA(MATCH(B561,메뉴판이름,0)),"메뉴판에 없는 이름",IF(OR(NOT(ISNUMBER(C561)),C561&lt;0,C561&lt;&gt;INT(N(C561))),"수량을 확인하세요",IF(OR(NOT(ISNUMBER(D561)),D561&lt;0),"매출을 확인하세요",IF(COUNTIFS(메뉴_월,"&gt;="&amp;DATE(YEAR(A561),MONTH(A561),1),메뉴_월,"&lt;="&amp;DATE(YEAR(A561),MONTH(A561)+1,0),메뉴_이름,B561)&gt;1,"같은 달·같은 메뉴가 또 있어요",""))))))</f>
        <v/>
      </c>
    </row>
    <row r="562">
      <c r="A562" s="49" t="n"/>
      <c r="B562" s="17" t="n"/>
      <c r="C562" s="14" t="n"/>
      <c r="D562" s="14" t="n"/>
      <c r="E562" s="18">
        <f>IF(COUNTA(A562:D562)=0,"",IF(NOT(ISNUMBER(A562)),"월을 2026-09-01 처럼",IF(ISNA(MATCH(B562,메뉴판이름,0)),"메뉴판에 없는 이름",IF(OR(NOT(ISNUMBER(C562)),C562&lt;0,C562&lt;&gt;INT(N(C562))),"수량을 확인하세요",IF(OR(NOT(ISNUMBER(D562)),D562&lt;0),"매출을 확인하세요",IF(COUNTIFS(메뉴_월,"&gt;="&amp;DATE(YEAR(A562),MONTH(A562),1),메뉴_월,"&lt;="&amp;DATE(YEAR(A562),MONTH(A562)+1,0),메뉴_이름,B562)&gt;1,"같은 달·같은 메뉴가 또 있어요",""))))))</f>
        <v/>
      </c>
    </row>
    <row r="563">
      <c r="A563" s="49" t="n"/>
      <c r="B563" s="17" t="n"/>
      <c r="C563" s="14" t="n"/>
      <c r="D563" s="14" t="n"/>
      <c r="E563" s="18">
        <f>IF(COUNTA(A563:D563)=0,"",IF(NOT(ISNUMBER(A563)),"월을 2026-09-01 처럼",IF(ISNA(MATCH(B563,메뉴판이름,0)),"메뉴판에 없는 이름",IF(OR(NOT(ISNUMBER(C563)),C563&lt;0,C563&lt;&gt;INT(N(C563))),"수량을 확인하세요",IF(OR(NOT(ISNUMBER(D563)),D563&lt;0),"매출을 확인하세요",IF(COUNTIFS(메뉴_월,"&gt;="&amp;DATE(YEAR(A563),MONTH(A563),1),메뉴_월,"&lt;="&amp;DATE(YEAR(A563),MONTH(A563)+1,0),메뉴_이름,B563)&gt;1,"같은 달·같은 메뉴가 또 있어요",""))))))</f>
        <v/>
      </c>
    </row>
    <row r="564">
      <c r="A564" s="49" t="n"/>
      <c r="B564" s="17" t="n"/>
      <c r="C564" s="14" t="n"/>
      <c r="D564" s="14" t="n"/>
      <c r="E564" s="18">
        <f>IF(COUNTA(A564:D564)=0,"",IF(NOT(ISNUMBER(A564)),"월을 2026-09-01 처럼",IF(ISNA(MATCH(B564,메뉴판이름,0)),"메뉴판에 없는 이름",IF(OR(NOT(ISNUMBER(C564)),C564&lt;0,C564&lt;&gt;INT(N(C564))),"수량을 확인하세요",IF(OR(NOT(ISNUMBER(D564)),D564&lt;0),"매출을 확인하세요",IF(COUNTIFS(메뉴_월,"&gt;="&amp;DATE(YEAR(A564),MONTH(A564),1),메뉴_월,"&lt;="&amp;DATE(YEAR(A564),MONTH(A564)+1,0),메뉴_이름,B564)&gt;1,"같은 달·같은 메뉴가 또 있어요",""))))))</f>
        <v/>
      </c>
    </row>
    <row r="565">
      <c r="A565" s="49" t="n"/>
      <c r="B565" s="17" t="n"/>
      <c r="C565" s="14" t="n"/>
      <c r="D565" s="14" t="n"/>
      <c r="E565" s="18">
        <f>IF(COUNTA(A565:D565)=0,"",IF(NOT(ISNUMBER(A565)),"월을 2026-09-01 처럼",IF(ISNA(MATCH(B565,메뉴판이름,0)),"메뉴판에 없는 이름",IF(OR(NOT(ISNUMBER(C565)),C565&lt;0,C565&lt;&gt;INT(N(C565))),"수량을 확인하세요",IF(OR(NOT(ISNUMBER(D565)),D565&lt;0),"매출을 확인하세요",IF(COUNTIFS(메뉴_월,"&gt;="&amp;DATE(YEAR(A565),MONTH(A565),1),메뉴_월,"&lt;="&amp;DATE(YEAR(A565),MONTH(A565)+1,0),메뉴_이름,B565)&gt;1,"같은 달·같은 메뉴가 또 있어요",""))))))</f>
        <v/>
      </c>
    </row>
    <row r="566">
      <c r="A566" s="49" t="n"/>
      <c r="B566" s="17" t="n"/>
      <c r="C566" s="14" t="n"/>
      <c r="D566" s="14" t="n"/>
      <c r="E566" s="18">
        <f>IF(COUNTA(A566:D566)=0,"",IF(NOT(ISNUMBER(A566)),"월을 2026-09-01 처럼",IF(ISNA(MATCH(B566,메뉴판이름,0)),"메뉴판에 없는 이름",IF(OR(NOT(ISNUMBER(C566)),C566&lt;0,C566&lt;&gt;INT(N(C566))),"수량을 확인하세요",IF(OR(NOT(ISNUMBER(D566)),D566&lt;0),"매출을 확인하세요",IF(COUNTIFS(메뉴_월,"&gt;="&amp;DATE(YEAR(A566),MONTH(A566),1),메뉴_월,"&lt;="&amp;DATE(YEAR(A566),MONTH(A566)+1,0),메뉴_이름,B566)&gt;1,"같은 달·같은 메뉴가 또 있어요",""))))))</f>
        <v/>
      </c>
    </row>
    <row r="567">
      <c r="A567" s="49" t="n"/>
      <c r="B567" s="17" t="n"/>
      <c r="C567" s="14" t="n"/>
      <c r="D567" s="14" t="n"/>
      <c r="E567" s="18">
        <f>IF(COUNTA(A567:D567)=0,"",IF(NOT(ISNUMBER(A567)),"월을 2026-09-01 처럼",IF(ISNA(MATCH(B567,메뉴판이름,0)),"메뉴판에 없는 이름",IF(OR(NOT(ISNUMBER(C567)),C567&lt;0,C567&lt;&gt;INT(N(C567))),"수량을 확인하세요",IF(OR(NOT(ISNUMBER(D567)),D567&lt;0),"매출을 확인하세요",IF(COUNTIFS(메뉴_월,"&gt;="&amp;DATE(YEAR(A567),MONTH(A567),1),메뉴_월,"&lt;="&amp;DATE(YEAR(A567),MONTH(A567)+1,0),메뉴_이름,B567)&gt;1,"같은 달·같은 메뉴가 또 있어요",""))))))</f>
        <v/>
      </c>
    </row>
    <row r="568">
      <c r="A568" s="49" t="n"/>
      <c r="B568" s="17" t="n"/>
      <c r="C568" s="14" t="n"/>
      <c r="D568" s="14" t="n"/>
      <c r="E568" s="18">
        <f>IF(COUNTA(A568:D568)=0,"",IF(NOT(ISNUMBER(A568)),"월을 2026-09-01 처럼",IF(ISNA(MATCH(B568,메뉴판이름,0)),"메뉴판에 없는 이름",IF(OR(NOT(ISNUMBER(C568)),C568&lt;0,C568&lt;&gt;INT(N(C568))),"수량을 확인하세요",IF(OR(NOT(ISNUMBER(D568)),D568&lt;0),"매출을 확인하세요",IF(COUNTIFS(메뉴_월,"&gt;="&amp;DATE(YEAR(A568),MONTH(A568),1),메뉴_월,"&lt;="&amp;DATE(YEAR(A568),MONTH(A568)+1,0),메뉴_이름,B568)&gt;1,"같은 달·같은 메뉴가 또 있어요",""))))))</f>
        <v/>
      </c>
    </row>
    <row r="569">
      <c r="A569" s="49" t="n"/>
      <c r="B569" s="17" t="n"/>
      <c r="C569" s="14" t="n"/>
      <c r="D569" s="14" t="n"/>
      <c r="E569" s="18">
        <f>IF(COUNTA(A569:D569)=0,"",IF(NOT(ISNUMBER(A569)),"월을 2026-09-01 처럼",IF(ISNA(MATCH(B569,메뉴판이름,0)),"메뉴판에 없는 이름",IF(OR(NOT(ISNUMBER(C569)),C569&lt;0,C569&lt;&gt;INT(N(C569))),"수량을 확인하세요",IF(OR(NOT(ISNUMBER(D569)),D569&lt;0),"매출을 확인하세요",IF(COUNTIFS(메뉴_월,"&gt;="&amp;DATE(YEAR(A569),MONTH(A569),1),메뉴_월,"&lt;="&amp;DATE(YEAR(A569),MONTH(A569)+1,0),메뉴_이름,B569)&gt;1,"같은 달·같은 메뉴가 또 있어요",""))))))</f>
        <v/>
      </c>
    </row>
    <row r="570">
      <c r="A570" s="49" t="n"/>
      <c r="B570" s="17" t="n"/>
      <c r="C570" s="14" t="n"/>
      <c r="D570" s="14" t="n"/>
      <c r="E570" s="18">
        <f>IF(COUNTA(A570:D570)=0,"",IF(NOT(ISNUMBER(A570)),"월을 2026-09-01 처럼",IF(ISNA(MATCH(B570,메뉴판이름,0)),"메뉴판에 없는 이름",IF(OR(NOT(ISNUMBER(C570)),C570&lt;0,C570&lt;&gt;INT(N(C570))),"수량을 확인하세요",IF(OR(NOT(ISNUMBER(D570)),D570&lt;0),"매출을 확인하세요",IF(COUNTIFS(메뉴_월,"&gt;="&amp;DATE(YEAR(A570),MONTH(A570),1),메뉴_월,"&lt;="&amp;DATE(YEAR(A570),MONTH(A570)+1,0),메뉴_이름,B570)&gt;1,"같은 달·같은 메뉴가 또 있어요",""))))))</f>
        <v/>
      </c>
    </row>
    <row r="571">
      <c r="A571" s="49" t="n"/>
      <c r="B571" s="17" t="n"/>
      <c r="C571" s="14" t="n"/>
      <c r="D571" s="14" t="n"/>
      <c r="E571" s="18">
        <f>IF(COUNTA(A571:D571)=0,"",IF(NOT(ISNUMBER(A571)),"월을 2026-09-01 처럼",IF(ISNA(MATCH(B571,메뉴판이름,0)),"메뉴판에 없는 이름",IF(OR(NOT(ISNUMBER(C571)),C571&lt;0,C571&lt;&gt;INT(N(C571))),"수량을 확인하세요",IF(OR(NOT(ISNUMBER(D571)),D571&lt;0),"매출을 확인하세요",IF(COUNTIFS(메뉴_월,"&gt;="&amp;DATE(YEAR(A571),MONTH(A571),1),메뉴_월,"&lt;="&amp;DATE(YEAR(A571),MONTH(A571)+1,0),메뉴_이름,B571)&gt;1,"같은 달·같은 메뉴가 또 있어요",""))))))</f>
        <v/>
      </c>
    </row>
    <row r="572">
      <c r="A572" s="49" t="n"/>
      <c r="B572" s="17" t="n"/>
      <c r="C572" s="14" t="n"/>
      <c r="D572" s="14" t="n"/>
      <c r="E572" s="18">
        <f>IF(COUNTA(A572:D572)=0,"",IF(NOT(ISNUMBER(A572)),"월을 2026-09-01 처럼",IF(ISNA(MATCH(B572,메뉴판이름,0)),"메뉴판에 없는 이름",IF(OR(NOT(ISNUMBER(C572)),C572&lt;0,C572&lt;&gt;INT(N(C572))),"수량을 확인하세요",IF(OR(NOT(ISNUMBER(D572)),D572&lt;0),"매출을 확인하세요",IF(COUNTIFS(메뉴_월,"&gt;="&amp;DATE(YEAR(A572),MONTH(A572),1),메뉴_월,"&lt;="&amp;DATE(YEAR(A572),MONTH(A572)+1,0),메뉴_이름,B572)&gt;1,"같은 달·같은 메뉴가 또 있어요",""))))))</f>
        <v/>
      </c>
    </row>
    <row r="573">
      <c r="A573" s="49" t="n"/>
      <c r="B573" s="17" t="n"/>
      <c r="C573" s="14" t="n"/>
      <c r="D573" s="14" t="n"/>
      <c r="E573" s="18">
        <f>IF(COUNTA(A573:D573)=0,"",IF(NOT(ISNUMBER(A573)),"월을 2026-09-01 처럼",IF(ISNA(MATCH(B573,메뉴판이름,0)),"메뉴판에 없는 이름",IF(OR(NOT(ISNUMBER(C573)),C573&lt;0,C573&lt;&gt;INT(N(C573))),"수량을 확인하세요",IF(OR(NOT(ISNUMBER(D573)),D573&lt;0),"매출을 확인하세요",IF(COUNTIFS(메뉴_월,"&gt;="&amp;DATE(YEAR(A573),MONTH(A573),1),메뉴_월,"&lt;="&amp;DATE(YEAR(A573),MONTH(A573)+1,0),메뉴_이름,B573)&gt;1,"같은 달·같은 메뉴가 또 있어요",""))))))</f>
        <v/>
      </c>
    </row>
    <row r="574">
      <c r="A574" s="49" t="n"/>
      <c r="B574" s="17" t="n"/>
      <c r="C574" s="14" t="n"/>
      <c r="D574" s="14" t="n"/>
      <c r="E574" s="18">
        <f>IF(COUNTA(A574:D574)=0,"",IF(NOT(ISNUMBER(A574)),"월을 2026-09-01 처럼",IF(ISNA(MATCH(B574,메뉴판이름,0)),"메뉴판에 없는 이름",IF(OR(NOT(ISNUMBER(C574)),C574&lt;0,C574&lt;&gt;INT(N(C574))),"수량을 확인하세요",IF(OR(NOT(ISNUMBER(D574)),D574&lt;0),"매출을 확인하세요",IF(COUNTIFS(메뉴_월,"&gt;="&amp;DATE(YEAR(A574),MONTH(A574),1),메뉴_월,"&lt;="&amp;DATE(YEAR(A574),MONTH(A574)+1,0),메뉴_이름,B574)&gt;1,"같은 달·같은 메뉴가 또 있어요",""))))))</f>
        <v/>
      </c>
    </row>
    <row r="575">
      <c r="A575" s="49" t="n"/>
      <c r="B575" s="17" t="n"/>
      <c r="C575" s="14" t="n"/>
      <c r="D575" s="14" t="n"/>
      <c r="E575" s="18">
        <f>IF(COUNTA(A575:D575)=0,"",IF(NOT(ISNUMBER(A575)),"월을 2026-09-01 처럼",IF(ISNA(MATCH(B575,메뉴판이름,0)),"메뉴판에 없는 이름",IF(OR(NOT(ISNUMBER(C575)),C575&lt;0,C575&lt;&gt;INT(N(C575))),"수량을 확인하세요",IF(OR(NOT(ISNUMBER(D575)),D575&lt;0),"매출을 확인하세요",IF(COUNTIFS(메뉴_월,"&gt;="&amp;DATE(YEAR(A575),MONTH(A575),1),메뉴_월,"&lt;="&amp;DATE(YEAR(A575),MONTH(A575)+1,0),메뉴_이름,B575)&gt;1,"같은 달·같은 메뉴가 또 있어요",""))))))</f>
        <v/>
      </c>
    </row>
    <row r="576">
      <c r="A576" s="49" t="n"/>
      <c r="B576" s="17" t="n"/>
      <c r="C576" s="14" t="n"/>
      <c r="D576" s="14" t="n"/>
      <c r="E576" s="18">
        <f>IF(COUNTA(A576:D576)=0,"",IF(NOT(ISNUMBER(A576)),"월을 2026-09-01 처럼",IF(ISNA(MATCH(B576,메뉴판이름,0)),"메뉴판에 없는 이름",IF(OR(NOT(ISNUMBER(C576)),C576&lt;0,C576&lt;&gt;INT(N(C576))),"수량을 확인하세요",IF(OR(NOT(ISNUMBER(D576)),D576&lt;0),"매출을 확인하세요",IF(COUNTIFS(메뉴_월,"&gt;="&amp;DATE(YEAR(A576),MONTH(A576),1),메뉴_월,"&lt;="&amp;DATE(YEAR(A576),MONTH(A576)+1,0),메뉴_이름,B576)&gt;1,"같은 달·같은 메뉴가 또 있어요",""))))))</f>
        <v/>
      </c>
    </row>
    <row r="577">
      <c r="A577" s="49" t="n"/>
      <c r="B577" s="17" t="n"/>
      <c r="C577" s="14" t="n"/>
      <c r="D577" s="14" t="n"/>
      <c r="E577" s="18">
        <f>IF(COUNTA(A577:D577)=0,"",IF(NOT(ISNUMBER(A577)),"월을 2026-09-01 처럼",IF(ISNA(MATCH(B577,메뉴판이름,0)),"메뉴판에 없는 이름",IF(OR(NOT(ISNUMBER(C577)),C577&lt;0,C577&lt;&gt;INT(N(C577))),"수량을 확인하세요",IF(OR(NOT(ISNUMBER(D577)),D577&lt;0),"매출을 확인하세요",IF(COUNTIFS(메뉴_월,"&gt;="&amp;DATE(YEAR(A577),MONTH(A577),1),메뉴_월,"&lt;="&amp;DATE(YEAR(A577),MONTH(A577)+1,0),메뉴_이름,B577)&gt;1,"같은 달·같은 메뉴가 또 있어요",""))))))</f>
        <v/>
      </c>
    </row>
    <row r="578">
      <c r="A578" s="49" t="n"/>
      <c r="B578" s="17" t="n"/>
      <c r="C578" s="14" t="n"/>
      <c r="D578" s="14" t="n"/>
      <c r="E578" s="18">
        <f>IF(COUNTA(A578:D578)=0,"",IF(NOT(ISNUMBER(A578)),"월을 2026-09-01 처럼",IF(ISNA(MATCH(B578,메뉴판이름,0)),"메뉴판에 없는 이름",IF(OR(NOT(ISNUMBER(C578)),C578&lt;0,C578&lt;&gt;INT(N(C578))),"수량을 확인하세요",IF(OR(NOT(ISNUMBER(D578)),D578&lt;0),"매출을 확인하세요",IF(COUNTIFS(메뉴_월,"&gt;="&amp;DATE(YEAR(A578),MONTH(A578),1),메뉴_월,"&lt;="&amp;DATE(YEAR(A578),MONTH(A578)+1,0),메뉴_이름,B578)&gt;1,"같은 달·같은 메뉴가 또 있어요",""))))))</f>
        <v/>
      </c>
    </row>
    <row r="579">
      <c r="A579" s="49" t="n"/>
      <c r="B579" s="17" t="n"/>
      <c r="C579" s="14" t="n"/>
      <c r="D579" s="14" t="n"/>
      <c r="E579" s="18">
        <f>IF(COUNTA(A579:D579)=0,"",IF(NOT(ISNUMBER(A579)),"월을 2026-09-01 처럼",IF(ISNA(MATCH(B579,메뉴판이름,0)),"메뉴판에 없는 이름",IF(OR(NOT(ISNUMBER(C579)),C579&lt;0,C579&lt;&gt;INT(N(C579))),"수량을 확인하세요",IF(OR(NOT(ISNUMBER(D579)),D579&lt;0),"매출을 확인하세요",IF(COUNTIFS(메뉴_월,"&gt;="&amp;DATE(YEAR(A579),MONTH(A579),1),메뉴_월,"&lt;="&amp;DATE(YEAR(A579),MONTH(A579)+1,0),메뉴_이름,B579)&gt;1,"같은 달·같은 메뉴가 또 있어요",""))))))</f>
        <v/>
      </c>
    </row>
    <row r="580">
      <c r="A580" s="49" t="n"/>
      <c r="B580" s="17" t="n"/>
      <c r="C580" s="14" t="n"/>
      <c r="D580" s="14" t="n"/>
      <c r="E580" s="18">
        <f>IF(COUNTA(A580:D580)=0,"",IF(NOT(ISNUMBER(A580)),"월을 2026-09-01 처럼",IF(ISNA(MATCH(B580,메뉴판이름,0)),"메뉴판에 없는 이름",IF(OR(NOT(ISNUMBER(C580)),C580&lt;0,C580&lt;&gt;INT(N(C580))),"수량을 확인하세요",IF(OR(NOT(ISNUMBER(D580)),D580&lt;0),"매출을 확인하세요",IF(COUNTIFS(메뉴_월,"&gt;="&amp;DATE(YEAR(A580),MONTH(A580),1),메뉴_월,"&lt;="&amp;DATE(YEAR(A580),MONTH(A580)+1,0),메뉴_이름,B580)&gt;1,"같은 달·같은 메뉴가 또 있어요",""))))))</f>
        <v/>
      </c>
    </row>
    <row r="581">
      <c r="A581" s="49" t="n"/>
      <c r="B581" s="17" t="n"/>
      <c r="C581" s="14" t="n"/>
      <c r="D581" s="14" t="n"/>
      <c r="E581" s="18">
        <f>IF(COUNTA(A581:D581)=0,"",IF(NOT(ISNUMBER(A581)),"월을 2026-09-01 처럼",IF(ISNA(MATCH(B581,메뉴판이름,0)),"메뉴판에 없는 이름",IF(OR(NOT(ISNUMBER(C581)),C581&lt;0,C581&lt;&gt;INT(N(C581))),"수량을 확인하세요",IF(OR(NOT(ISNUMBER(D581)),D581&lt;0),"매출을 확인하세요",IF(COUNTIFS(메뉴_월,"&gt;="&amp;DATE(YEAR(A581),MONTH(A581),1),메뉴_월,"&lt;="&amp;DATE(YEAR(A581),MONTH(A581)+1,0),메뉴_이름,B581)&gt;1,"같은 달·같은 메뉴가 또 있어요",""))))))</f>
        <v/>
      </c>
    </row>
    <row r="582">
      <c r="A582" s="49" t="n"/>
      <c r="B582" s="17" t="n"/>
      <c r="C582" s="14" t="n"/>
      <c r="D582" s="14" t="n"/>
      <c r="E582" s="18">
        <f>IF(COUNTA(A582:D582)=0,"",IF(NOT(ISNUMBER(A582)),"월을 2026-09-01 처럼",IF(ISNA(MATCH(B582,메뉴판이름,0)),"메뉴판에 없는 이름",IF(OR(NOT(ISNUMBER(C582)),C582&lt;0,C582&lt;&gt;INT(N(C582))),"수량을 확인하세요",IF(OR(NOT(ISNUMBER(D582)),D582&lt;0),"매출을 확인하세요",IF(COUNTIFS(메뉴_월,"&gt;="&amp;DATE(YEAR(A582),MONTH(A582),1),메뉴_월,"&lt;="&amp;DATE(YEAR(A582),MONTH(A582)+1,0),메뉴_이름,B582)&gt;1,"같은 달·같은 메뉴가 또 있어요",""))))))</f>
        <v/>
      </c>
    </row>
    <row r="583">
      <c r="A583" s="49" t="n"/>
      <c r="B583" s="17" t="n"/>
      <c r="C583" s="14" t="n"/>
      <c r="D583" s="14" t="n"/>
      <c r="E583" s="18">
        <f>IF(COUNTA(A583:D583)=0,"",IF(NOT(ISNUMBER(A583)),"월을 2026-09-01 처럼",IF(ISNA(MATCH(B583,메뉴판이름,0)),"메뉴판에 없는 이름",IF(OR(NOT(ISNUMBER(C583)),C583&lt;0,C583&lt;&gt;INT(N(C583))),"수량을 확인하세요",IF(OR(NOT(ISNUMBER(D583)),D583&lt;0),"매출을 확인하세요",IF(COUNTIFS(메뉴_월,"&gt;="&amp;DATE(YEAR(A583),MONTH(A583),1),메뉴_월,"&lt;="&amp;DATE(YEAR(A583),MONTH(A583)+1,0),메뉴_이름,B583)&gt;1,"같은 달·같은 메뉴가 또 있어요",""))))))</f>
        <v/>
      </c>
    </row>
    <row r="584">
      <c r="A584" s="49" t="n"/>
      <c r="B584" s="17" t="n"/>
      <c r="C584" s="14" t="n"/>
      <c r="D584" s="14" t="n"/>
      <c r="E584" s="18">
        <f>IF(COUNTA(A584:D584)=0,"",IF(NOT(ISNUMBER(A584)),"월을 2026-09-01 처럼",IF(ISNA(MATCH(B584,메뉴판이름,0)),"메뉴판에 없는 이름",IF(OR(NOT(ISNUMBER(C584)),C584&lt;0,C584&lt;&gt;INT(N(C584))),"수량을 확인하세요",IF(OR(NOT(ISNUMBER(D584)),D584&lt;0),"매출을 확인하세요",IF(COUNTIFS(메뉴_월,"&gt;="&amp;DATE(YEAR(A584),MONTH(A584),1),메뉴_월,"&lt;="&amp;DATE(YEAR(A584),MONTH(A584)+1,0),메뉴_이름,B584)&gt;1,"같은 달·같은 메뉴가 또 있어요",""))))))</f>
        <v/>
      </c>
    </row>
    <row r="585">
      <c r="A585" s="49" t="n"/>
      <c r="B585" s="17" t="n"/>
      <c r="C585" s="14" t="n"/>
      <c r="D585" s="14" t="n"/>
      <c r="E585" s="18">
        <f>IF(COUNTA(A585:D585)=0,"",IF(NOT(ISNUMBER(A585)),"월을 2026-09-01 처럼",IF(ISNA(MATCH(B585,메뉴판이름,0)),"메뉴판에 없는 이름",IF(OR(NOT(ISNUMBER(C585)),C585&lt;0,C585&lt;&gt;INT(N(C585))),"수량을 확인하세요",IF(OR(NOT(ISNUMBER(D585)),D585&lt;0),"매출을 확인하세요",IF(COUNTIFS(메뉴_월,"&gt;="&amp;DATE(YEAR(A585),MONTH(A585),1),메뉴_월,"&lt;="&amp;DATE(YEAR(A585),MONTH(A585)+1,0),메뉴_이름,B585)&gt;1,"같은 달·같은 메뉴가 또 있어요",""))))))</f>
        <v/>
      </c>
    </row>
    <row r="586">
      <c r="A586" s="49" t="n"/>
      <c r="B586" s="17" t="n"/>
      <c r="C586" s="14" t="n"/>
      <c r="D586" s="14" t="n"/>
      <c r="E586" s="18">
        <f>IF(COUNTA(A586:D586)=0,"",IF(NOT(ISNUMBER(A586)),"월을 2026-09-01 처럼",IF(ISNA(MATCH(B586,메뉴판이름,0)),"메뉴판에 없는 이름",IF(OR(NOT(ISNUMBER(C586)),C586&lt;0,C586&lt;&gt;INT(N(C586))),"수량을 확인하세요",IF(OR(NOT(ISNUMBER(D586)),D586&lt;0),"매출을 확인하세요",IF(COUNTIFS(메뉴_월,"&gt;="&amp;DATE(YEAR(A586),MONTH(A586),1),메뉴_월,"&lt;="&amp;DATE(YEAR(A586),MONTH(A586)+1,0),메뉴_이름,B586)&gt;1,"같은 달·같은 메뉴가 또 있어요",""))))))</f>
        <v/>
      </c>
    </row>
    <row r="587">
      <c r="A587" s="49" t="n"/>
      <c r="B587" s="17" t="n"/>
      <c r="C587" s="14" t="n"/>
      <c r="D587" s="14" t="n"/>
      <c r="E587" s="18">
        <f>IF(COUNTA(A587:D587)=0,"",IF(NOT(ISNUMBER(A587)),"월을 2026-09-01 처럼",IF(ISNA(MATCH(B587,메뉴판이름,0)),"메뉴판에 없는 이름",IF(OR(NOT(ISNUMBER(C587)),C587&lt;0,C587&lt;&gt;INT(N(C587))),"수량을 확인하세요",IF(OR(NOT(ISNUMBER(D587)),D587&lt;0),"매출을 확인하세요",IF(COUNTIFS(메뉴_월,"&gt;="&amp;DATE(YEAR(A587),MONTH(A587),1),메뉴_월,"&lt;="&amp;DATE(YEAR(A587),MONTH(A587)+1,0),메뉴_이름,B587)&gt;1,"같은 달·같은 메뉴가 또 있어요",""))))))</f>
        <v/>
      </c>
    </row>
    <row r="588">
      <c r="A588" s="49" t="n"/>
      <c r="B588" s="17" t="n"/>
      <c r="C588" s="14" t="n"/>
      <c r="D588" s="14" t="n"/>
      <c r="E588" s="18">
        <f>IF(COUNTA(A588:D588)=0,"",IF(NOT(ISNUMBER(A588)),"월을 2026-09-01 처럼",IF(ISNA(MATCH(B588,메뉴판이름,0)),"메뉴판에 없는 이름",IF(OR(NOT(ISNUMBER(C588)),C588&lt;0,C588&lt;&gt;INT(N(C588))),"수량을 확인하세요",IF(OR(NOT(ISNUMBER(D588)),D588&lt;0),"매출을 확인하세요",IF(COUNTIFS(메뉴_월,"&gt;="&amp;DATE(YEAR(A588),MONTH(A588),1),메뉴_월,"&lt;="&amp;DATE(YEAR(A588),MONTH(A588)+1,0),메뉴_이름,B588)&gt;1,"같은 달·같은 메뉴가 또 있어요",""))))))</f>
        <v/>
      </c>
    </row>
    <row r="589">
      <c r="A589" s="49" t="n"/>
      <c r="B589" s="17" t="n"/>
      <c r="C589" s="14" t="n"/>
      <c r="D589" s="14" t="n"/>
      <c r="E589" s="18">
        <f>IF(COUNTA(A589:D589)=0,"",IF(NOT(ISNUMBER(A589)),"월을 2026-09-01 처럼",IF(ISNA(MATCH(B589,메뉴판이름,0)),"메뉴판에 없는 이름",IF(OR(NOT(ISNUMBER(C589)),C589&lt;0,C589&lt;&gt;INT(N(C589))),"수량을 확인하세요",IF(OR(NOT(ISNUMBER(D589)),D589&lt;0),"매출을 확인하세요",IF(COUNTIFS(메뉴_월,"&gt;="&amp;DATE(YEAR(A589),MONTH(A589),1),메뉴_월,"&lt;="&amp;DATE(YEAR(A589),MONTH(A589)+1,0),메뉴_이름,B589)&gt;1,"같은 달·같은 메뉴가 또 있어요",""))))))</f>
        <v/>
      </c>
    </row>
    <row r="590">
      <c r="A590" s="49" t="n"/>
      <c r="B590" s="17" t="n"/>
      <c r="C590" s="14" t="n"/>
      <c r="D590" s="14" t="n"/>
      <c r="E590" s="18">
        <f>IF(COUNTA(A590:D590)=0,"",IF(NOT(ISNUMBER(A590)),"월을 2026-09-01 처럼",IF(ISNA(MATCH(B590,메뉴판이름,0)),"메뉴판에 없는 이름",IF(OR(NOT(ISNUMBER(C590)),C590&lt;0,C590&lt;&gt;INT(N(C590))),"수량을 확인하세요",IF(OR(NOT(ISNUMBER(D590)),D590&lt;0),"매출을 확인하세요",IF(COUNTIFS(메뉴_월,"&gt;="&amp;DATE(YEAR(A590),MONTH(A590),1),메뉴_월,"&lt;="&amp;DATE(YEAR(A590),MONTH(A590)+1,0),메뉴_이름,B590)&gt;1,"같은 달·같은 메뉴가 또 있어요",""))))))</f>
        <v/>
      </c>
    </row>
    <row r="591">
      <c r="A591" s="49" t="n"/>
      <c r="B591" s="17" t="n"/>
      <c r="C591" s="14" t="n"/>
      <c r="D591" s="14" t="n"/>
      <c r="E591" s="18">
        <f>IF(COUNTA(A591:D591)=0,"",IF(NOT(ISNUMBER(A591)),"월을 2026-09-01 처럼",IF(ISNA(MATCH(B591,메뉴판이름,0)),"메뉴판에 없는 이름",IF(OR(NOT(ISNUMBER(C591)),C591&lt;0,C591&lt;&gt;INT(N(C591))),"수량을 확인하세요",IF(OR(NOT(ISNUMBER(D591)),D591&lt;0),"매출을 확인하세요",IF(COUNTIFS(메뉴_월,"&gt;="&amp;DATE(YEAR(A591),MONTH(A591),1),메뉴_월,"&lt;="&amp;DATE(YEAR(A591),MONTH(A591)+1,0),메뉴_이름,B591)&gt;1,"같은 달·같은 메뉴가 또 있어요",""))))))</f>
        <v/>
      </c>
    </row>
    <row r="592">
      <c r="A592" s="49" t="n"/>
      <c r="B592" s="17" t="n"/>
      <c r="C592" s="14" t="n"/>
      <c r="D592" s="14" t="n"/>
      <c r="E592" s="18">
        <f>IF(COUNTA(A592:D592)=0,"",IF(NOT(ISNUMBER(A592)),"월을 2026-09-01 처럼",IF(ISNA(MATCH(B592,메뉴판이름,0)),"메뉴판에 없는 이름",IF(OR(NOT(ISNUMBER(C592)),C592&lt;0,C592&lt;&gt;INT(N(C592))),"수량을 확인하세요",IF(OR(NOT(ISNUMBER(D592)),D592&lt;0),"매출을 확인하세요",IF(COUNTIFS(메뉴_월,"&gt;="&amp;DATE(YEAR(A592),MONTH(A592),1),메뉴_월,"&lt;="&amp;DATE(YEAR(A592),MONTH(A592)+1,0),메뉴_이름,B592)&gt;1,"같은 달·같은 메뉴가 또 있어요",""))))))</f>
        <v/>
      </c>
    </row>
    <row r="593">
      <c r="A593" s="49" t="n"/>
      <c r="B593" s="17" t="n"/>
      <c r="C593" s="14" t="n"/>
      <c r="D593" s="14" t="n"/>
      <c r="E593" s="18">
        <f>IF(COUNTA(A593:D593)=0,"",IF(NOT(ISNUMBER(A593)),"월을 2026-09-01 처럼",IF(ISNA(MATCH(B593,메뉴판이름,0)),"메뉴판에 없는 이름",IF(OR(NOT(ISNUMBER(C593)),C593&lt;0,C593&lt;&gt;INT(N(C593))),"수량을 확인하세요",IF(OR(NOT(ISNUMBER(D593)),D593&lt;0),"매출을 확인하세요",IF(COUNTIFS(메뉴_월,"&gt;="&amp;DATE(YEAR(A593),MONTH(A593),1),메뉴_월,"&lt;="&amp;DATE(YEAR(A593),MONTH(A593)+1,0),메뉴_이름,B593)&gt;1,"같은 달·같은 메뉴가 또 있어요",""))))))</f>
        <v/>
      </c>
    </row>
    <row r="594">
      <c r="A594" s="49" t="n"/>
      <c r="B594" s="17" t="n"/>
      <c r="C594" s="14" t="n"/>
      <c r="D594" s="14" t="n"/>
      <c r="E594" s="18">
        <f>IF(COUNTA(A594:D594)=0,"",IF(NOT(ISNUMBER(A594)),"월을 2026-09-01 처럼",IF(ISNA(MATCH(B594,메뉴판이름,0)),"메뉴판에 없는 이름",IF(OR(NOT(ISNUMBER(C594)),C594&lt;0,C594&lt;&gt;INT(N(C594))),"수량을 확인하세요",IF(OR(NOT(ISNUMBER(D594)),D594&lt;0),"매출을 확인하세요",IF(COUNTIFS(메뉴_월,"&gt;="&amp;DATE(YEAR(A594),MONTH(A594),1),메뉴_월,"&lt;="&amp;DATE(YEAR(A594),MONTH(A594)+1,0),메뉴_이름,B594)&gt;1,"같은 달·같은 메뉴가 또 있어요",""))))))</f>
        <v/>
      </c>
    </row>
    <row r="595">
      <c r="A595" s="49" t="n"/>
      <c r="B595" s="17" t="n"/>
      <c r="C595" s="14" t="n"/>
      <c r="D595" s="14" t="n"/>
      <c r="E595" s="18">
        <f>IF(COUNTA(A595:D595)=0,"",IF(NOT(ISNUMBER(A595)),"월을 2026-09-01 처럼",IF(ISNA(MATCH(B595,메뉴판이름,0)),"메뉴판에 없는 이름",IF(OR(NOT(ISNUMBER(C595)),C595&lt;0,C595&lt;&gt;INT(N(C595))),"수량을 확인하세요",IF(OR(NOT(ISNUMBER(D595)),D595&lt;0),"매출을 확인하세요",IF(COUNTIFS(메뉴_월,"&gt;="&amp;DATE(YEAR(A595),MONTH(A595),1),메뉴_월,"&lt;="&amp;DATE(YEAR(A595),MONTH(A595)+1,0),메뉴_이름,B595)&gt;1,"같은 달·같은 메뉴가 또 있어요",""))))))</f>
        <v/>
      </c>
    </row>
    <row r="596">
      <c r="A596" s="49" t="n"/>
      <c r="B596" s="17" t="n"/>
      <c r="C596" s="14" t="n"/>
      <c r="D596" s="14" t="n"/>
      <c r="E596" s="18">
        <f>IF(COUNTA(A596:D596)=0,"",IF(NOT(ISNUMBER(A596)),"월을 2026-09-01 처럼",IF(ISNA(MATCH(B596,메뉴판이름,0)),"메뉴판에 없는 이름",IF(OR(NOT(ISNUMBER(C596)),C596&lt;0,C596&lt;&gt;INT(N(C596))),"수량을 확인하세요",IF(OR(NOT(ISNUMBER(D596)),D596&lt;0),"매출을 확인하세요",IF(COUNTIFS(메뉴_월,"&gt;="&amp;DATE(YEAR(A596),MONTH(A596),1),메뉴_월,"&lt;="&amp;DATE(YEAR(A596),MONTH(A596)+1,0),메뉴_이름,B596)&gt;1,"같은 달·같은 메뉴가 또 있어요",""))))))</f>
        <v/>
      </c>
    </row>
    <row r="597">
      <c r="A597" s="49" t="n"/>
      <c r="B597" s="17" t="n"/>
      <c r="C597" s="14" t="n"/>
      <c r="D597" s="14" t="n"/>
      <c r="E597" s="18">
        <f>IF(COUNTA(A597:D597)=0,"",IF(NOT(ISNUMBER(A597)),"월을 2026-09-01 처럼",IF(ISNA(MATCH(B597,메뉴판이름,0)),"메뉴판에 없는 이름",IF(OR(NOT(ISNUMBER(C597)),C597&lt;0,C597&lt;&gt;INT(N(C597))),"수량을 확인하세요",IF(OR(NOT(ISNUMBER(D597)),D597&lt;0),"매출을 확인하세요",IF(COUNTIFS(메뉴_월,"&gt;="&amp;DATE(YEAR(A597),MONTH(A597),1),메뉴_월,"&lt;="&amp;DATE(YEAR(A597),MONTH(A597)+1,0),메뉴_이름,B597)&gt;1,"같은 달·같은 메뉴가 또 있어요",""))))))</f>
        <v/>
      </c>
    </row>
    <row r="598">
      <c r="A598" s="49" t="n"/>
      <c r="B598" s="17" t="n"/>
      <c r="C598" s="14" t="n"/>
      <c r="D598" s="14" t="n"/>
      <c r="E598" s="18">
        <f>IF(COUNTA(A598:D598)=0,"",IF(NOT(ISNUMBER(A598)),"월을 2026-09-01 처럼",IF(ISNA(MATCH(B598,메뉴판이름,0)),"메뉴판에 없는 이름",IF(OR(NOT(ISNUMBER(C598)),C598&lt;0,C598&lt;&gt;INT(N(C598))),"수량을 확인하세요",IF(OR(NOT(ISNUMBER(D598)),D598&lt;0),"매출을 확인하세요",IF(COUNTIFS(메뉴_월,"&gt;="&amp;DATE(YEAR(A598),MONTH(A598),1),메뉴_월,"&lt;="&amp;DATE(YEAR(A598),MONTH(A598)+1,0),메뉴_이름,B598)&gt;1,"같은 달·같은 메뉴가 또 있어요",""))))))</f>
        <v/>
      </c>
    </row>
    <row r="599">
      <c r="A599" s="49" t="n"/>
      <c r="B599" s="17" t="n"/>
      <c r="C599" s="14" t="n"/>
      <c r="D599" s="14" t="n"/>
      <c r="E599" s="18">
        <f>IF(COUNTA(A599:D599)=0,"",IF(NOT(ISNUMBER(A599)),"월을 2026-09-01 처럼",IF(ISNA(MATCH(B599,메뉴판이름,0)),"메뉴판에 없는 이름",IF(OR(NOT(ISNUMBER(C599)),C599&lt;0,C599&lt;&gt;INT(N(C599))),"수량을 확인하세요",IF(OR(NOT(ISNUMBER(D599)),D599&lt;0),"매출을 확인하세요",IF(COUNTIFS(메뉴_월,"&gt;="&amp;DATE(YEAR(A599),MONTH(A599),1),메뉴_월,"&lt;="&amp;DATE(YEAR(A599),MONTH(A599)+1,0),메뉴_이름,B599)&gt;1,"같은 달·같은 메뉴가 또 있어요",""))))))</f>
        <v/>
      </c>
    </row>
    <row r="600">
      <c r="A600" s="49" t="n"/>
      <c r="B600" s="17" t="n"/>
      <c r="C600" s="14" t="n"/>
      <c r="D600" s="14" t="n"/>
      <c r="E600" s="18">
        <f>IF(COUNTA(A600:D600)=0,"",IF(NOT(ISNUMBER(A600)),"월을 2026-09-01 처럼",IF(ISNA(MATCH(B600,메뉴판이름,0)),"메뉴판에 없는 이름",IF(OR(NOT(ISNUMBER(C600)),C600&lt;0,C600&lt;&gt;INT(N(C600))),"수량을 확인하세요",IF(OR(NOT(ISNUMBER(D600)),D600&lt;0),"매출을 확인하세요",IF(COUNTIFS(메뉴_월,"&gt;="&amp;DATE(YEAR(A600),MONTH(A600),1),메뉴_월,"&lt;="&amp;DATE(YEAR(A600),MONTH(A600)+1,0),메뉴_이름,B600)&gt;1,"같은 달·같은 메뉴가 또 있어요",""))))))</f>
        <v/>
      </c>
    </row>
    <row r="601">
      <c r="A601" s="49" t="n"/>
      <c r="B601" s="17" t="n"/>
      <c r="C601" s="14" t="n"/>
      <c r="D601" s="14" t="n"/>
      <c r="E601" s="18">
        <f>IF(COUNTA(A601:D601)=0,"",IF(NOT(ISNUMBER(A601)),"월을 2026-09-01 처럼",IF(ISNA(MATCH(B601,메뉴판이름,0)),"메뉴판에 없는 이름",IF(OR(NOT(ISNUMBER(C601)),C601&lt;0,C601&lt;&gt;INT(N(C601))),"수량을 확인하세요",IF(OR(NOT(ISNUMBER(D601)),D601&lt;0),"매출을 확인하세요",IF(COUNTIFS(메뉴_월,"&gt;="&amp;DATE(YEAR(A601),MONTH(A601),1),메뉴_월,"&lt;="&amp;DATE(YEAR(A601),MONTH(A601)+1,0),메뉴_이름,B601)&gt;1,"같은 달·같은 메뉴가 또 있어요",""))))))</f>
        <v/>
      </c>
    </row>
    <row r="602">
      <c r="A602" s="49" t="n"/>
      <c r="B602" s="17" t="n"/>
      <c r="C602" s="14" t="n"/>
      <c r="D602" s="14" t="n"/>
      <c r="E602" s="18">
        <f>IF(COUNTA(A602:D602)=0,"",IF(NOT(ISNUMBER(A602)),"월을 2026-09-01 처럼",IF(ISNA(MATCH(B602,메뉴판이름,0)),"메뉴판에 없는 이름",IF(OR(NOT(ISNUMBER(C602)),C602&lt;0,C602&lt;&gt;INT(N(C602))),"수량을 확인하세요",IF(OR(NOT(ISNUMBER(D602)),D602&lt;0),"매출을 확인하세요",IF(COUNTIFS(메뉴_월,"&gt;="&amp;DATE(YEAR(A602),MONTH(A602),1),메뉴_월,"&lt;="&amp;DATE(YEAR(A602),MONTH(A602)+1,0),메뉴_이름,B602)&gt;1,"같은 달·같은 메뉴가 또 있어요",""))))))</f>
        <v/>
      </c>
    </row>
    <row r="603">
      <c r="A603" s="49" t="n"/>
      <c r="B603" s="17" t="n"/>
      <c r="C603" s="14" t="n"/>
      <c r="D603" s="14" t="n"/>
      <c r="E603" s="18">
        <f>IF(COUNTA(A603:D603)=0,"",IF(NOT(ISNUMBER(A603)),"월을 2026-09-01 처럼",IF(ISNA(MATCH(B603,메뉴판이름,0)),"메뉴판에 없는 이름",IF(OR(NOT(ISNUMBER(C603)),C603&lt;0,C603&lt;&gt;INT(N(C603))),"수량을 확인하세요",IF(OR(NOT(ISNUMBER(D603)),D603&lt;0),"매출을 확인하세요",IF(COUNTIFS(메뉴_월,"&gt;="&amp;DATE(YEAR(A603),MONTH(A603),1),메뉴_월,"&lt;="&amp;DATE(YEAR(A603),MONTH(A603)+1,0),메뉴_이름,B603)&gt;1,"같은 달·같은 메뉴가 또 있어요",""))))))</f>
        <v/>
      </c>
    </row>
    <row r="604">
      <c r="A604" s="49" t="n"/>
      <c r="B604" s="17" t="n"/>
      <c r="C604" s="14" t="n"/>
      <c r="D604" s="14" t="n"/>
      <c r="E604" s="18">
        <f>IF(COUNTA(A604:D604)=0,"",IF(NOT(ISNUMBER(A604)),"월을 2026-09-01 처럼",IF(ISNA(MATCH(B604,메뉴판이름,0)),"메뉴판에 없는 이름",IF(OR(NOT(ISNUMBER(C604)),C604&lt;0,C604&lt;&gt;INT(N(C604))),"수량을 확인하세요",IF(OR(NOT(ISNUMBER(D604)),D604&lt;0),"매출을 확인하세요",IF(COUNTIFS(메뉴_월,"&gt;="&amp;DATE(YEAR(A604),MONTH(A604),1),메뉴_월,"&lt;="&amp;DATE(YEAR(A604),MONTH(A604)+1,0),메뉴_이름,B604)&gt;1,"같은 달·같은 메뉴가 또 있어요",""))))))</f>
        <v/>
      </c>
    </row>
    <row r="605">
      <c r="A605" s="49" t="n"/>
      <c r="B605" s="17" t="n"/>
      <c r="C605" s="14" t="n"/>
      <c r="D605" s="14" t="n"/>
      <c r="E605" s="18">
        <f>IF(COUNTA(A605:D605)=0,"",IF(NOT(ISNUMBER(A605)),"월을 2026-09-01 처럼",IF(ISNA(MATCH(B605,메뉴판이름,0)),"메뉴판에 없는 이름",IF(OR(NOT(ISNUMBER(C605)),C605&lt;0,C605&lt;&gt;INT(N(C605))),"수량을 확인하세요",IF(OR(NOT(ISNUMBER(D605)),D605&lt;0),"매출을 확인하세요",IF(COUNTIFS(메뉴_월,"&gt;="&amp;DATE(YEAR(A605),MONTH(A605),1),메뉴_월,"&lt;="&amp;DATE(YEAR(A605),MONTH(A605)+1,0),메뉴_이름,B605)&gt;1,"같은 달·같은 메뉴가 또 있어요",""))))))</f>
        <v/>
      </c>
    </row>
    <row r="606">
      <c r="A606" s="49" t="n"/>
      <c r="B606" s="17" t="n"/>
      <c r="C606" s="14" t="n"/>
      <c r="D606" s="14" t="n"/>
      <c r="E606" s="18">
        <f>IF(COUNTA(A606:D606)=0,"",IF(NOT(ISNUMBER(A606)),"월을 2026-09-01 처럼",IF(ISNA(MATCH(B606,메뉴판이름,0)),"메뉴판에 없는 이름",IF(OR(NOT(ISNUMBER(C606)),C606&lt;0,C606&lt;&gt;INT(N(C606))),"수량을 확인하세요",IF(OR(NOT(ISNUMBER(D606)),D606&lt;0),"매출을 확인하세요",IF(COUNTIFS(메뉴_월,"&gt;="&amp;DATE(YEAR(A606),MONTH(A606),1),메뉴_월,"&lt;="&amp;DATE(YEAR(A606),MONTH(A606)+1,0),메뉴_이름,B606)&gt;1,"같은 달·같은 메뉴가 또 있어요",""))))))</f>
        <v/>
      </c>
    </row>
    <row r="607">
      <c r="A607" s="49" t="n"/>
      <c r="B607" s="17" t="n"/>
      <c r="C607" s="14" t="n"/>
      <c r="D607" s="14" t="n"/>
      <c r="E607" s="18">
        <f>IF(COUNTA(A607:D607)=0,"",IF(NOT(ISNUMBER(A607)),"월을 2026-09-01 처럼",IF(ISNA(MATCH(B607,메뉴판이름,0)),"메뉴판에 없는 이름",IF(OR(NOT(ISNUMBER(C607)),C607&lt;0,C607&lt;&gt;INT(N(C607))),"수량을 확인하세요",IF(OR(NOT(ISNUMBER(D607)),D607&lt;0),"매출을 확인하세요",IF(COUNTIFS(메뉴_월,"&gt;="&amp;DATE(YEAR(A607),MONTH(A607),1),메뉴_월,"&lt;="&amp;DATE(YEAR(A607),MONTH(A607)+1,0),메뉴_이름,B607)&gt;1,"같은 달·같은 메뉴가 또 있어요",""))))))</f>
        <v/>
      </c>
    </row>
    <row r="608">
      <c r="A608" s="49" t="n"/>
      <c r="B608" s="17" t="n"/>
      <c r="C608" s="14" t="n"/>
      <c r="D608" s="14" t="n"/>
      <c r="E608" s="18">
        <f>IF(COUNTA(A608:D608)=0,"",IF(NOT(ISNUMBER(A608)),"월을 2026-09-01 처럼",IF(ISNA(MATCH(B608,메뉴판이름,0)),"메뉴판에 없는 이름",IF(OR(NOT(ISNUMBER(C608)),C608&lt;0,C608&lt;&gt;INT(N(C608))),"수량을 확인하세요",IF(OR(NOT(ISNUMBER(D608)),D608&lt;0),"매출을 확인하세요",IF(COUNTIFS(메뉴_월,"&gt;="&amp;DATE(YEAR(A608),MONTH(A608),1),메뉴_월,"&lt;="&amp;DATE(YEAR(A608),MONTH(A608)+1,0),메뉴_이름,B608)&gt;1,"같은 달·같은 메뉴가 또 있어요",""))))))</f>
        <v/>
      </c>
    </row>
    <row r="609">
      <c r="A609" s="49" t="n"/>
      <c r="B609" s="17" t="n"/>
      <c r="C609" s="14" t="n"/>
      <c r="D609" s="14" t="n"/>
      <c r="E609" s="18">
        <f>IF(COUNTA(A609:D609)=0,"",IF(NOT(ISNUMBER(A609)),"월을 2026-09-01 처럼",IF(ISNA(MATCH(B609,메뉴판이름,0)),"메뉴판에 없는 이름",IF(OR(NOT(ISNUMBER(C609)),C609&lt;0,C609&lt;&gt;INT(N(C609))),"수량을 확인하세요",IF(OR(NOT(ISNUMBER(D609)),D609&lt;0),"매출을 확인하세요",IF(COUNTIFS(메뉴_월,"&gt;="&amp;DATE(YEAR(A609),MONTH(A609),1),메뉴_월,"&lt;="&amp;DATE(YEAR(A609),MONTH(A609)+1,0),메뉴_이름,B609)&gt;1,"같은 달·같은 메뉴가 또 있어요",""))))))</f>
        <v/>
      </c>
    </row>
    <row r="610">
      <c r="A610" s="49" t="n"/>
      <c r="B610" s="17" t="n"/>
      <c r="C610" s="14" t="n"/>
      <c r="D610" s="14" t="n"/>
      <c r="E610" s="18">
        <f>IF(COUNTA(A610:D610)=0,"",IF(NOT(ISNUMBER(A610)),"월을 2026-09-01 처럼",IF(ISNA(MATCH(B610,메뉴판이름,0)),"메뉴판에 없는 이름",IF(OR(NOT(ISNUMBER(C610)),C610&lt;0,C610&lt;&gt;INT(N(C610))),"수량을 확인하세요",IF(OR(NOT(ISNUMBER(D610)),D610&lt;0),"매출을 확인하세요",IF(COUNTIFS(메뉴_월,"&gt;="&amp;DATE(YEAR(A610),MONTH(A610),1),메뉴_월,"&lt;="&amp;DATE(YEAR(A610),MONTH(A610)+1,0),메뉴_이름,B610)&gt;1,"같은 달·같은 메뉴가 또 있어요",""))))))</f>
        <v/>
      </c>
    </row>
    <row r="611">
      <c r="A611" s="49" t="n"/>
      <c r="B611" s="17" t="n"/>
      <c r="C611" s="14" t="n"/>
      <c r="D611" s="14" t="n"/>
      <c r="E611" s="18">
        <f>IF(COUNTA(A611:D611)=0,"",IF(NOT(ISNUMBER(A611)),"월을 2026-09-01 처럼",IF(ISNA(MATCH(B611,메뉴판이름,0)),"메뉴판에 없는 이름",IF(OR(NOT(ISNUMBER(C611)),C611&lt;0,C611&lt;&gt;INT(N(C611))),"수량을 확인하세요",IF(OR(NOT(ISNUMBER(D611)),D611&lt;0),"매출을 확인하세요",IF(COUNTIFS(메뉴_월,"&gt;="&amp;DATE(YEAR(A611),MONTH(A611),1),메뉴_월,"&lt;="&amp;DATE(YEAR(A611),MONTH(A611)+1,0),메뉴_이름,B611)&gt;1,"같은 달·같은 메뉴가 또 있어요",""))))))</f>
        <v/>
      </c>
    </row>
    <row r="612">
      <c r="A612" s="49" t="n"/>
      <c r="B612" s="17" t="n"/>
      <c r="C612" s="14" t="n"/>
      <c r="D612" s="14" t="n"/>
      <c r="E612" s="18">
        <f>IF(COUNTA(A612:D612)=0,"",IF(NOT(ISNUMBER(A612)),"월을 2026-09-01 처럼",IF(ISNA(MATCH(B612,메뉴판이름,0)),"메뉴판에 없는 이름",IF(OR(NOT(ISNUMBER(C612)),C612&lt;0,C612&lt;&gt;INT(N(C612))),"수량을 확인하세요",IF(OR(NOT(ISNUMBER(D612)),D612&lt;0),"매출을 확인하세요",IF(COUNTIFS(메뉴_월,"&gt;="&amp;DATE(YEAR(A612),MONTH(A612),1),메뉴_월,"&lt;="&amp;DATE(YEAR(A612),MONTH(A612)+1,0),메뉴_이름,B612)&gt;1,"같은 달·같은 메뉴가 또 있어요",""))))))</f>
        <v/>
      </c>
    </row>
    <row r="613">
      <c r="A613" s="49" t="n"/>
      <c r="B613" s="17" t="n"/>
      <c r="C613" s="14" t="n"/>
      <c r="D613" s="14" t="n"/>
      <c r="E613" s="18">
        <f>IF(COUNTA(A613:D613)=0,"",IF(NOT(ISNUMBER(A613)),"월을 2026-09-01 처럼",IF(ISNA(MATCH(B613,메뉴판이름,0)),"메뉴판에 없는 이름",IF(OR(NOT(ISNUMBER(C613)),C613&lt;0,C613&lt;&gt;INT(N(C613))),"수량을 확인하세요",IF(OR(NOT(ISNUMBER(D613)),D613&lt;0),"매출을 확인하세요",IF(COUNTIFS(메뉴_월,"&gt;="&amp;DATE(YEAR(A613),MONTH(A613),1),메뉴_월,"&lt;="&amp;DATE(YEAR(A613),MONTH(A613)+1,0),메뉴_이름,B613)&gt;1,"같은 달·같은 메뉴가 또 있어요",""))))))</f>
        <v/>
      </c>
    </row>
    <row r="614">
      <c r="A614" s="49" t="n"/>
      <c r="B614" s="17" t="n"/>
      <c r="C614" s="14" t="n"/>
      <c r="D614" s="14" t="n"/>
      <c r="E614" s="18">
        <f>IF(COUNTA(A614:D614)=0,"",IF(NOT(ISNUMBER(A614)),"월을 2026-09-01 처럼",IF(ISNA(MATCH(B614,메뉴판이름,0)),"메뉴판에 없는 이름",IF(OR(NOT(ISNUMBER(C614)),C614&lt;0,C614&lt;&gt;INT(N(C614))),"수량을 확인하세요",IF(OR(NOT(ISNUMBER(D614)),D614&lt;0),"매출을 확인하세요",IF(COUNTIFS(메뉴_월,"&gt;="&amp;DATE(YEAR(A614),MONTH(A614),1),메뉴_월,"&lt;="&amp;DATE(YEAR(A614),MONTH(A614)+1,0),메뉴_이름,B614)&gt;1,"같은 달·같은 메뉴가 또 있어요",""))))))</f>
        <v/>
      </c>
    </row>
    <row r="615">
      <c r="A615" s="49" t="n"/>
      <c r="B615" s="17" t="n"/>
      <c r="C615" s="14" t="n"/>
      <c r="D615" s="14" t="n"/>
      <c r="E615" s="18">
        <f>IF(COUNTA(A615:D615)=0,"",IF(NOT(ISNUMBER(A615)),"월을 2026-09-01 처럼",IF(ISNA(MATCH(B615,메뉴판이름,0)),"메뉴판에 없는 이름",IF(OR(NOT(ISNUMBER(C615)),C615&lt;0,C615&lt;&gt;INT(N(C615))),"수량을 확인하세요",IF(OR(NOT(ISNUMBER(D615)),D615&lt;0),"매출을 확인하세요",IF(COUNTIFS(메뉴_월,"&gt;="&amp;DATE(YEAR(A615),MONTH(A615),1),메뉴_월,"&lt;="&amp;DATE(YEAR(A615),MONTH(A615)+1,0),메뉴_이름,B615)&gt;1,"같은 달·같은 메뉴가 또 있어요",""))))))</f>
        <v/>
      </c>
    </row>
    <row r="616">
      <c r="A616" s="49" t="n"/>
      <c r="B616" s="17" t="n"/>
      <c r="C616" s="14" t="n"/>
      <c r="D616" s="14" t="n"/>
      <c r="E616" s="18">
        <f>IF(COUNTA(A616:D616)=0,"",IF(NOT(ISNUMBER(A616)),"월을 2026-09-01 처럼",IF(ISNA(MATCH(B616,메뉴판이름,0)),"메뉴판에 없는 이름",IF(OR(NOT(ISNUMBER(C616)),C616&lt;0,C616&lt;&gt;INT(N(C616))),"수량을 확인하세요",IF(OR(NOT(ISNUMBER(D616)),D616&lt;0),"매출을 확인하세요",IF(COUNTIFS(메뉴_월,"&gt;="&amp;DATE(YEAR(A616),MONTH(A616),1),메뉴_월,"&lt;="&amp;DATE(YEAR(A616),MONTH(A616)+1,0),메뉴_이름,B616)&gt;1,"같은 달·같은 메뉴가 또 있어요",""))))))</f>
        <v/>
      </c>
    </row>
    <row r="617">
      <c r="A617" s="49" t="n"/>
      <c r="B617" s="17" t="n"/>
      <c r="C617" s="14" t="n"/>
      <c r="D617" s="14" t="n"/>
      <c r="E617" s="18">
        <f>IF(COUNTA(A617:D617)=0,"",IF(NOT(ISNUMBER(A617)),"월을 2026-09-01 처럼",IF(ISNA(MATCH(B617,메뉴판이름,0)),"메뉴판에 없는 이름",IF(OR(NOT(ISNUMBER(C617)),C617&lt;0,C617&lt;&gt;INT(N(C617))),"수량을 확인하세요",IF(OR(NOT(ISNUMBER(D617)),D617&lt;0),"매출을 확인하세요",IF(COUNTIFS(메뉴_월,"&gt;="&amp;DATE(YEAR(A617),MONTH(A617),1),메뉴_월,"&lt;="&amp;DATE(YEAR(A617),MONTH(A617)+1,0),메뉴_이름,B617)&gt;1,"같은 달·같은 메뉴가 또 있어요",""))))))</f>
        <v/>
      </c>
    </row>
    <row r="618">
      <c r="A618" s="49" t="n"/>
      <c r="B618" s="17" t="n"/>
      <c r="C618" s="14" t="n"/>
      <c r="D618" s="14" t="n"/>
      <c r="E618" s="18">
        <f>IF(COUNTA(A618:D618)=0,"",IF(NOT(ISNUMBER(A618)),"월을 2026-09-01 처럼",IF(ISNA(MATCH(B618,메뉴판이름,0)),"메뉴판에 없는 이름",IF(OR(NOT(ISNUMBER(C618)),C618&lt;0,C618&lt;&gt;INT(N(C618))),"수량을 확인하세요",IF(OR(NOT(ISNUMBER(D618)),D618&lt;0),"매출을 확인하세요",IF(COUNTIFS(메뉴_월,"&gt;="&amp;DATE(YEAR(A618),MONTH(A618),1),메뉴_월,"&lt;="&amp;DATE(YEAR(A618),MONTH(A618)+1,0),메뉴_이름,B618)&gt;1,"같은 달·같은 메뉴가 또 있어요",""))))))</f>
        <v/>
      </c>
    </row>
    <row r="619">
      <c r="A619" s="49" t="n"/>
      <c r="B619" s="17" t="n"/>
      <c r="C619" s="14" t="n"/>
      <c r="D619" s="14" t="n"/>
      <c r="E619" s="18">
        <f>IF(COUNTA(A619:D619)=0,"",IF(NOT(ISNUMBER(A619)),"월을 2026-09-01 처럼",IF(ISNA(MATCH(B619,메뉴판이름,0)),"메뉴판에 없는 이름",IF(OR(NOT(ISNUMBER(C619)),C619&lt;0,C619&lt;&gt;INT(N(C619))),"수량을 확인하세요",IF(OR(NOT(ISNUMBER(D619)),D619&lt;0),"매출을 확인하세요",IF(COUNTIFS(메뉴_월,"&gt;="&amp;DATE(YEAR(A619),MONTH(A619),1),메뉴_월,"&lt;="&amp;DATE(YEAR(A619),MONTH(A619)+1,0),메뉴_이름,B619)&gt;1,"같은 달·같은 메뉴가 또 있어요",""))))))</f>
        <v/>
      </c>
    </row>
    <row r="620">
      <c r="A620" s="49" t="n"/>
      <c r="B620" s="17" t="n"/>
      <c r="C620" s="14" t="n"/>
      <c r="D620" s="14" t="n"/>
      <c r="E620" s="18">
        <f>IF(COUNTA(A620:D620)=0,"",IF(NOT(ISNUMBER(A620)),"월을 2026-09-01 처럼",IF(ISNA(MATCH(B620,메뉴판이름,0)),"메뉴판에 없는 이름",IF(OR(NOT(ISNUMBER(C620)),C620&lt;0,C620&lt;&gt;INT(N(C620))),"수량을 확인하세요",IF(OR(NOT(ISNUMBER(D620)),D620&lt;0),"매출을 확인하세요",IF(COUNTIFS(메뉴_월,"&gt;="&amp;DATE(YEAR(A620),MONTH(A620),1),메뉴_월,"&lt;="&amp;DATE(YEAR(A620),MONTH(A620)+1,0),메뉴_이름,B620)&gt;1,"같은 달·같은 메뉴가 또 있어요",""))))))</f>
        <v/>
      </c>
    </row>
    <row r="621">
      <c r="A621" s="49" t="n"/>
      <c r="B621" s="17" t="n"/>
      <c r="C621" s="14" t="n"/>
      <c r="D621" s="14" t="n"/>
      <c r="E621" s="18">
        <f>IF(COUNTA(A621:D621)=0,"",IF(NOT(ISNUMBER(A621)),"월을 2026-09-01 처럼",IF(ISNA(MATCH(B621,메뉴판이름,0)),"메뉴판에 없는 이름",IF(OR(NOT(ISNUMBER(C621)),C621&lt;0,C621&lt;&gt;INT(N(C621))),"수량을 확인하세요",IF(OR(NOT(ISNUMBER(D621)),D621&lt;0),"매출을 확인하세요",IF(COUNTIFS(메뉴_월,"&gt;="&amp;DATE(YEAR(A621),MONTH(A621),1),메뉴_월,"&lt;="&amp;DATE(YEAR(A621),MONTH(A621)+1,0),메뉴_이름,B621)&gt;1,"같은 달·같은 메뉴가 또 있어요",""))))))</f>
        <v/>
      </c>
    </row>
    <row r="622">
      <c r="A622" s="49" t="n"/>
      <c r="B622" s="17" t="n"/>
      <c r="C622" s="14" t="n"/>
      <c r="D622" s="14" t="n"/>
      <c r="E622" s="18">
        <f>IF(COUNTA(A622:D622)=0,"",IF(NOT(ISNUMBER(A622)),"월을 2026-09-01 처럼",IF(ISNA(MATCH(B622,메뉴판이름,0)),"메뉴판에 없는 이름",IF(OR(NOT(ISNUMBER(C622)),C622&lt;0,C622&lt;&gt;INT(N(C622))),"수량을 확인하세요",IF(OR(NOT(ISNUMBER(D622)),D622&lt;0),"매출을 확인하세요",IF(COUNTIFS(메뉴_월,"&gt;="&amp;DATE(YEAR(A622),MONTH(A622),1),메뉴_월,"&lt;="&amp;DATE(YEAR(A622),MONTH(A622)+1,0),메뉴_이름,B622)&gt;1,"같은 달·같은 메뉴가 또 있어요",""))))))</f>
        <v/>
      </c>
    </row>
    <row r="623">
      <c r="A623" s="49" t="n"/>
      <c r="B623" s="17" t="n"/>
      <c r="C623" s="14" t="n"/>
      <c r="D623" s="14" t="n"/>
      <c r="E623" s="18">
        <f>IF(COUNTA(A623:D623)=0,"",IF(NOT(ISNUMBER(A623)),"월을 2026-09-01 처럼",IF(ISNA(MATCH(B623,메뉴판이름,0)),"메뉴판에 없는 이름",IF(OR(NOT(ISNUMBER(C623)),C623&lt;0,C623&lt;&gt;INT(N(C623))),"수량을 확인하세요",IF(OR(NOT(ISNUMBER(D623)),D623&lt;0),"매출을 확인하세요",IF(COUNTIFS(메뉴_월,"&gt;="&amp;DATE(YEAR(A623),MONTH(A623),1),메뉴_월,"&lt;="&amp;DATE(YEAR(A623),MONTH(A623)+1,0),메뉴_이름,B623)&gt;1,"같은 달·같은 메뉴가 또 있어요",""))))))</f>
        <v/>
      </c>
    </row>
    <row r="624">
      <c r="A624" s="49" t="n"/>
      <c r="B624" s="17" t="n"/>
      <c r="C624" s="14" t="n"/>
      <c r="D624" s="14" t="n"/>
      <c r="E624" s="18">
        <f>IF(COUNTA(A624:D624)=0,"",IF(NOT(ISNUMBER(A624)),"월을 2026-09-01 처럼",IF(ISNA(MATCH(B624,메뉴판이름,0)),"메뉴판에 없는 이름",IF(OR(NOT(ISNUMBER(C624)),C624&lt;0,C624&lt;&gt;INT(N(C624))),"수량을 확인하세요",IF(OR(NOT(ISNUMBER(D624)),D624&lt;0),"매출을 확인하세요",IF(COUNTIFS(메뉴_월,"&gt;="&amp;DATE(YEAR(A624),MONTH(A624),1),메뉴_월,"&lt;="&amp;DATE(YEAR(A624),MONTH(A624)+1,0),메뉴_이름,B624)&gt;1,"같은 달·같은 메뉴가 또 있어요",""))))))</f>
        <v/>
      </c>
    </row>
    <row r="625">
      <c r="A625" s="49" t="n"/>
      <c r="B625" s="17" t="n"/>
      <c r="C625" s="14" t="n"/>
      <c r="D625" s="14" t="n"/>
      <c r="E625" s="18">
        <f>IF(COUNTA(A625:D625)=0,"",IF(NOT(ISNUMBER(A625)),"월을 2026-09-01 처럼",IF(ISNA(MATCH(B625,메뉴판이름,0)),"메뉴판에 없는 이름",IF(OR(NOT(ISNUMBER(C625)),C625&lt;0,C625&lt;&gt;INT(N(C625))),"수량을 확인하세요",IF(OR(NOT(ISNUMBER(D625)),D625&lt;0),"매출을 확인하세요",IF(COUNTIFS(메뉴_월,"&gt;="&amp;DATE(YEAR(A625),MONTH(A625),1),메뉴_월,"&lt;="&amp;DATE(YEAR(A625),MONTH(A625)+1,0),메뉴_이름,B625)&gt;1,"같은 달·같은 메뉴가 또 있어요",""))))))</f>
        <v/>
      </c>
    </row>
    <row r="626">
      <c r="A626" s="49" t="n"/>
      <c r="B626" s="17" t="n"/>
      <c r="C626" s="14" t="n"/>
      <c r="D626" s="14" t="n"/>
      <c r="E626" s="18">
        <f>IF(COUNTA(A626:D626)=0,"",IF(NOT(ISNUMBER(A626)),"월을 2026-09-01 처럼",IF(ISNA(MATCH(B626,메뉴판이름,0)),"메뉴판에 없는 이름",IF(OR(NOT(ISNUMBER(C626)),C626&lt;0,C626&lt;&gt;INT(N(C626))),"수량을 확인하세요",IF(OR(NOT(ISNUMBER(D626)),D626&lt;0),"매출을 확인하세요",IF(COUNTIFS(메뉴_월,"&gt;="&amp;DATE(YEAR(A626),MONTH(A626),1),메뉴_월,"&lt;="&amp;DATE(YEAR(A626),MONTH(A626)+1,0),메뉴_이름,B626)&gt;1,"같은 달·같은 메뉴가 또 있어요",""))))))</f>
        <v/>
      </c>
    </row>
    <row r="627">
      <c r="A627" s="49" t="n"/>
      <c r="B627" s="17" t="n"/>
      <c r="C627" s="14" t="n"/>
      <c r="D627" s="14" t="n"/>
      <c r="E627" s="18">
        <f>IF(COUNTA(A627:D627)=0,"",IF(NOT(ISNUMBER(A627)),"월을 2026-09-01 처럼",IF(ISNA(MATCH(B627,메뉴판이름,0)),"메뉴판에 없는 이름",IF(OR(NOT(ISNUMBER(C627)),C627&lt;0,C627&lt;&gt;INT(N(C627))),"수량을 확인하세요",IF(OR(NOT(ISNUMBER(D627)),D627&lt;0),"매출을 확인하세요",IF(COUNTIFS(메뉴_월,"&gt;="&amp;DATE(YEAR(A627),MONTH(A627),1),메뉴_월,"&lt;="&amp;DATE(YEAR(A627),MONTH(A627)+1,0),메뉴_이름,B627)&gt;1,"같은 달·같은 메뉴가 또 있어요",""))))))</f>
        <v/>
      </c>
    </row>
    <row r="628">
      <c r="A628" s="49" t="n"/>
      <c r="B628" s="17" t="n"/>
      <c r="C628" s="14" t="n"/>
      <c r="D628" s="14" t="n"/>
      <c r="E628" s="18">
        <f>IF(COUNTA(A628:D628)=0,"",IF(NOT(ISNUMBER(A628)),"월을 2026-09-01 처럼",IF(ISNA(MATCH(B628,메뉴판이름,0)),"메뉴판에 없는 이름",IF(OR(NOT(ISNUMBER(C628)),C628&lt;0,C628&lt;&gt;INT(N(C628))),"수량을 확인하세요",IF(OR(NOT(ISNUMBER(D628)),D628&lt;0),"매출을 확인하세요",IF(COUNTIFS(메뉴_월,"&gt;="&amp;DATE(YEAR(A628),MONTH(A628),1),메뉴_월,"&lt;="&amp;DATE(YEAR(A628),MONTH(A628)+1,0),메뉴_이름,B628)&gt;1,"같은 달·같은 메뉴가 또 있어요",""))))))</f>
        <v/>
      </c>
    </row>
    <row r="629">
      <c r="A629" s="49" t="n"/>
      <c r="B629" s="17" t="n"/>
      <c r="C629" s="14" t="n"/>
      <c r="D629" s="14" t="n"/>
      <c r="E629" s="18">
        <f>IF(COUNTA(A629:D629)=0,"",IF(NOT(ISNUMBER(A629)),"월을 2026-09-01 처럼",IF(ISNA(MATCH(B629,메뉴판이름,0)),"메뉴판에 없는 이름",IF(OR(NOT(ISNUMBER(C629)),C629&lt;0,C629&lt;&gt;INT(N(C629))),"수량을 확인하세요",IF(OR(NOT(ISNUMBER(D629)),D629&lt;0),"매출을 확인하세요",IF(COUNTIFS(메뉴_월,"&gt;="&amp;DATE(YEAR(A629),MONTH(A629),1),메뉴_월,"&lt;="&amp;DATE(YEAR(A629),MONTH(A629)+1,0),메뉴_이름,B629)&gt;1,"같은 달·같은 메뉴가 또 있어요",""))))))</f>
        <v/>
      </c>
    </row>
    <row r="630">
      <c r="A630" s="49" t="n"/>
      <c r="B630" s="17" t="n"/>
      <c r="C630" s="14" t="n"/>
      <c r="D630" s="14" t="n"/>
      <c r="E630" s="18">
        <f>IF(COUNTA(A630:D630)=0,"",IF(NOT(ISNUMBER(A630)),"월을 2026-09-01 처럼",IF(ISNA(MATCH(B630,메뉴판이름,0)),"메뉴판에 없는 이름",IF(OR(NOT(ISNUMBER(C630)),C630&lt;0,C630&lt;&gt;INT(N(C630))),"수량을 확인하세요",IF(OR(NOT(ISNUMBER(D630)),D630&lt;0),"매출을 확인하세요",IF(COUNTIFS(메뉴_월,"&gt;="&amp;DATE(YEAR(A630),MONTH(A630),1),메뉴_월,"&lt;="&amp;DATE(YEAR(A630),MONTH(A630)+1,0),메뉴_이름,B630)&gt;1,"같은 달·같은 메뉴가 또 있어요",""))))))</f>
        <v/>
      </c>
    </row>
    <row r="631">
      <c r="A631" s="49" t="n"/>
      <c r="B631" s="17" t="n"/>
      <c r="C631" s="14" t="n"/>
      <c r="D631" s="14" t="n"/>
      <c r="E631" s="18">
        <f>IF(COUNTA(A631:D631)=0,"",IF(NOT(ISNUMBER(A631)),"월을 2026-09-01 처럼",IF(ISNA(MATCH(B631,메뉴판이름,0)),"메뉴판에 없는 이름",IF(OR(NOT(ISNUMBER(C631)),C631&lt;0,C631&lt;&gt;INT(N(C631))),"수량을 확인하세요",IF(OR(NOT(ISNUMBER(D631)),D631&lt;0),"매출을 확인하세요",IF(COUNTIFS(메뉴_월,"&gt;="&amp;DATE(YEAR(A631),MONTH(A631),1),메뉴_월,"&lt;="&amp;DATE(YEAR(A631),MONTH(A631)+1,0),메뉴_이름,B631)&gt;1,"같은 달·같은 메뉴가 또 있어요",""))))))</f>
        <v/>
      </c>
    </row>
    <row r="632">
      <c r="A632" s="49" t="n"/>
      <c r="B632" s="17" t="n"/>
      <c r="C632" s="14" t="n"/>
      <c r="D632" s="14" t="n"/>
      <c r="E632" s="18">
        <f>IF(COUNTA(A632:D632)=0,"",IF(NOT(ISNUMBER(A632)),"월을 2026-09-01 처럼",IF(ISNA(MATCH(B632,메뉴판이름,0)),"메뉴판에 없는 이름",IF(OR(NOT(ISNUMBER(C632)),C632&lt;0,C632&lt;&gt;INT(N(C632))),"수량을 확인하세요",IF(OR(NOT(ISNUMBER(D632)),D632&lt;0),"매출을 확인하세요",IF(COUNTIFS(메뉴_월,"&gt;="&amp;DATE(YEAR(A632),MONTH(A632),1),메뉴_월,"&lt;="&amp;DATE(YEAR(A632),MONTH(A632)+1,0),메뉴_이름,B632)&gt;1,"같은 달·같은 메뉴가 또 있어요",""))))))</f>
        <v/>
      </c>
    </row>
    <row r="633">
      <c r="A633" s="49" t="n"/>
      <c r="B633" s="17" t="n"/>
      <c r="C633" s="14" t="n"/>
      <c r="D633" s="14" t="n"/>
      <c r="E633" s="18">
        <f>IF(COUNTA(A633:D633)=0,"",IF(NOT(ISNUMBER(A633)),"월을 2026-09-01 처럼",IF(ISNA(MATCH(B633,메뉴판이름,0)),"메뉴판에 없는 이름",IF(OR(NOT(ISNUMBER(C633)),C633&lt;0,C633&lt;&gt;INT(N(C633))),"수량을 확인하세요",IF(OR(NOT(ISNUMBER(D633)),D633&lt;0),"매출을 확인하세요",IF(COUNTIFS(메뉴_월,"&gt;="&amp;DATE(YEAR(A633),MONTH(A633),1),메뉴_월,"&lt;="&amp;DATE(YEAR(A633),MONTH(A633)+1,0),메뉴_이름,B633)&gt;1,"같은 달·같은 메뉴가 또 있어요",""))))))</f>
        <v/>
      </c>
    </row>
    <row r="634">
      <c r="A634" s="49" t="n"/>
      <c r="B634" s="17" t="n"/>
      <c r="C634" s="14" t="n"/>
      <c r="D634" s="14" t="n"/>
      <c r="E634" s="18">
        <f>IF(COUNTA(A634:D634)=0,"",IF(NOT(ISNUMBER(A634)),"월을 2026-09-01 처럼",IF(ISNA(MATCH(B634,메뉴판이름,0)),"메뉴판에 없는 이름",IF(OR(NOT(ISNUMBER(C634)),C634&lt;0,C634&lt;&gt;INT(N(C634))),"수량을 확인하세요",IF(OR(NOT(ISNUMBER(D634)),D634&lt;0),"매출을 확인하세요",IF(COUNTIFS(메뉴_월,"&gt;="&amp;DATE(YEAR(A634),MONTH(A634),1),메뉴_월,"&lt;="&amp;DATE(YEAR(A634),MONTH(A634)+1,0),메뉴_이름,B634)&gt;1,"같은 달·같은 메뉴가 또 있어요",""))))))</f>
        <v/>
      </c>
    </row>
    <row r="635">
      <c r="A635" s="49" t="n"/>
      <c r="B635" s="17" t="n"/>
      <c r="C635" s="14" t="n"/>
      <c r="D635" s="14" t="n"/>
      <c r="E635" s="18">
        <f>IF(COUNTA(A635:D635)=0,"",IF(NOT(ISNUMBER(A635)),"월을 2026-09-01 처럼",IF(ISNA(MATCH(B635,메뉴판이름,0)),"메뉴판에 없는 이름",IF(OR(NOT(ISNUMBER(C635)),C635&lt;0,C635&lt;&gt;INT(N(C635))),"수량을 확인하세요",IF(OR(NOT(ISNUMBER(D635)),D635&lt;0),"매출을 확인하세요",IF(COUNTIFS(메뉴_월,"&gt;="&amp;DATE(YEAR(A635),MONTH(A635),1),메뉴_월,"&lt;="&amp;DATE(YEAR(A635),MONTH(A635)+1,0),메뉴_이름,B635)&gt;1,"같은 달·같은 메뉴가 또 있어요",""))))))</f>
        <v/>
      </c>
    </row>
    <row r="636">
      <c r="A636" s="49" t="n"/>
      <c r="B636" s="17" t="n"/>
      <c r="C636" s="14" t="n"/>
      <c r="D636" s="14" t="n"/>
      <c r="E636" s="18">
        <f>IF(COUNTA(A636:D636)=0,"",IF(NOT(ISNUMBER(A636)),"월을 2026-09-01 처럼",IF(ISNA(MATCH(B636,메뉴판이름,0)),"메뉴판에 없는 이름",IF(OR(NOT(ISNUMBER(C636)),C636&lt;0,C636&lt;&gt;INT(N(C636))),"수량을 확인하세요",IF(OR(NOT(ISNUMBER(D636)),D636&lt;0),"매출을 확인하세요",IF(COUNTIFS(메뉴_월,"&gt;="&amp;DATE(YEAR(A636),MONTH(A636),1),메뉴_월,"&lt;="&amp;DATE(YEAR(A636),MONTH(A636)+1,0),메뉴_이름,B636)&gt;1,"같은 달·같은 메뉴가 또 있어요",""))))))</f>
        <v/>
      </c>
    </row>
    <row r="637">
      <c r="A637" s="49" t="n"/>
      <c r="B637" s="17" t="n"/>
      <c r="C637" s="14" t="n"/>
      <c r="D637" s="14" t="n"/>
      <c r="E637" s="18">
        <f>IF(COUNTA(A637:D637)=0,"",IF(NOT(ISNUMBER(A637)),"월을 2026-09-01 처럼",IF(ISNA(MATCH(B637,메뉴판이름,0)),"메뉴판에 없는 이름",IF(OR(NOT(ISNUMBER(C637)),C637&lt;0,C637&lt;&gt;INT(N(C637))),"수량을 확인하세요",IF(OR(NOT(ISNUMBER(D637)),D637&lt;0),"매출을 확인하세요",IF(COUNTIFS(메뉴_월,"&gt;="&amp;DATE(YEAR(A637),MONTH(A637),1),메뉴_월,"&lt;="&amp;DATE(YEAR(A637),MONTH(A637)+1,0),메뉴_이름,B637)&gt;1,"같은 달·같은 메뉴가 또 있어요",""))))))</f>
        <v/>
      </c>
    </row>
    <row r="638">
      <c r="A638" s="49" t="n"/>
      <c r="B638" s="17" t="n"/>
      <c r="C638" s="14" t="n"/>
      <c r="D638" s="14" t="n"/>
      <c r="E638" s="18">
        <f>IF(COUNTA(A638:D638)=0,"",IF(NOT(ISNUMBER(A638)),"월을 2026-09-01 처럼",IF(ISNA(MATCH(B638,메뉴판이름,0)),"메뉴판에 없는 이름",IF(OR(NOT(ISNUMBER(C638)),C638&lt;0,C638&lt;&gt;INT(N(C638))),"수량을 확인하세요",IF(OR(NOT(ISNUMBER(D638)),D638&lt;0),"매출을 확인하세요",IF(COUNTIFS(메뉴_월,"&gt;="&amp;DATE(YEAR(A638),MONTH(A638),1),메뉴_월,"&lt;="&amp;DATE(YEAR(A638),MONTH(A638)+1,0),메뉴_이름,B638)&gt;1,"같은 달·같은 메뉴가 또 있어요",""))))))</f>
        <v/>
      </c>
    </row>
    <row r="639">
      <c r="A639" s="49" t="n"/>
      <c r="B639" s="17" t="n"/>
      <c r="C639" s="14" t="n"/>
      <c r="D639" s="14" t="n"/>
      <c r="E639" s="18">
        <f>IF(COUNTA(A639:D639)=0,"",IF(NOT(ISNUMBER(A639)),"월을 2026-09-01 처럼",IF(ISNA(MATCH(B639,메뉴판이름,0)),"메뉴판에 없는 이름",IF(OR(NOT(ISNUMBER(C639)),C639&lt;0,C639&lt;&gt;INT(N(C639))),"수량을 확인하세요",IF(OR(NOT(ISNUMBER(D639)),D639&lt;0),"매출을 확인하세요",IF(COUNTIFS(메뉴_월,"&gt;="&amp;DATE(YEAR(A639),MONTH(A639),1),메뉴_월,"&lt;="&amp;DATE(YEAR(A639),MONTH(A639)+1,0),메뉴_이름,B639)&gt;1,"같은 달·같은 메뉴가 또 있어요",""))))))</f>
        <v/>
      </c>
    </row>
    <row r="640">
      <c r="A640" s="49" t="n"/>
      <c r="B640" s="17" t="n"/>
      <c r="C640" s="14" t="n"/>
      <c r="D640" s="14" t="n"/>
      <c r="E640" s="18">
        <f>IF(COUNTA(A640:D640)=0,"",IF(NOT(ISNUMBER(A640)),"월을 2026-09-01 처럼",IF(ISNA(MATCH(B640,메뉴판이름,0)),"메뉴판에 없는 이름",IF(OR(NOT(ISNUMBER(C640)),C640&lt;0,C640&lt;&gt;INT(N(C640))),"수량을 확인하세요",IF(OR(NOT(ISNUMBER(D640)),D640&lt;0),"매출을 확인하세요",IF(COUNTIFS(메뉴_월,"&gt;="&amp;DATE(YEAR(A640),MONTH(A640),1),메뉴_월,"&lt;="&amp;DATE(YEAR(A640),MONTH(A640)+1,0),메뉴_이름,B640)&gt;1,"같은 달·같은 메뉴가 또 있어요",""))))))</f>
        <v/>
      </c>
    </row>
    <row r="641">
      <c r="A641" s="49" t="n"/>
      <c r="B641" s="17" t="n"/>
      <c r="C641" s="14" t="n"/>
      <c r="D641" s="14" t="n"/>
      <c r="E641" s="18">
        <f>IF(COUNTA(A641:D641)=0,"",IF(NOT(ISNUMBER(A641)),"월을 2026-09-01 처럼",IF(ISNA(MATCH(B641,메뉴판이름,0)),"메뉴판에 없는 이름",IF(OR(NOT(ISNUMBER(C641)),C641&lt;0,C641&lt;&gt;INT(N(C641))),"수량을 확인하세요",IF(OR(NOT(ISNUMBER(D641)),D641&lt;0),"매출을 확인하세요",IF(COUNTIFS(메뉴_월,"&gt;="&amp;DATE(YEAR(A641),MONTH(A641),1),메뉴_월,"&lt;="&amp;DATE(YEAR(A641),MONTH(A641)+1,0),메뉴_이름,B641)&gt;1,"같은 달·같은 메뉴가 또 있어요",""))))))</f>
        <v/>
      </c>
    </row>
    <row r="642">
      <c r="A642" s="49" t="n"/>
      <c r="B642" s="17" t="n"/>
      <c r="C642" s="14" t="n"/>
      <c r="D642" s="14" t="n"/>
      <c r="E642" s="18">
        <f>IF(COUNTA(A642:D642)=0,"",IF(NOT(ISNUMBER(A642)),"월을 2026-09-01 처럼",IF(ISNA(MATCH(B642,메뉴판이름,0)),"메뉴판에 없는 이름",IF(OR(NOT(ISNUMBER(C642)),C642&lt;0,C642&lt;&gt;INT(N(C642))),"수량을 확인하세요",IF(OR(NOT(ISNUMBER(D642)),D642&lt;0),"매출을 확인하세요",IF(COUNTIFS(메뉴_월,"&gt;="&amp;DATE(YEAR(A642),MONTH(A642),1),메뉴_월,"&lt;="&amp;DATE(YEAR(A642),MONTH(A642)+1,0),메뉴_이름,B642)&gt;1,"같은 달·같은 메뉴가 또 있어요",""))))))</f>
        <v/>
      </c>
    </row>
    <row r="643">
      <c r="A643" s="49" t="n"/>
      <c r="B643" s="17" t="n"/>
      <c r="C643" s="14" t="n"/>
      <c r="D643" s="14" t="n"/>
      <c r="E643" s="18">
        <f>IF(COUNTA(A643:D643)=0,"",IF(NOT(ISNUMBER(A643)),"월을 2026-09-01 처럼",IF(ISNA(MATCH(B643,메뉴판이름,0)),"메뉴판에 없는 이름",IF(OR(NOT(ISNUMBER(C643)),C643&lt;0,C643&lt;&gt;INT(N(C643))),"수량을 확인하세요",IF(OR(NOT(ISNUMBER(D643)),D643&lt;0),"매출을 확인하세요",IF(COUNTIFS(메뉴_월,"&gt;="&amp;DATE(YEAR(A643),MONTH(A643),1),메뉴_월,"&lt;="&amp;DATE(YEAR(A643),MONTH(A643)+1,0),메뉴_이름,B643)&gt;1,"같은 달·같은 메뉴가 또 있어요",""))))))</f>
        <v/>
      </c>
    </row>
    <row r="644">
      <c r="A644" s="49" t="n"/>
      <c r="B644" s="17" t="n"/>
      <c r="C644" s="14" t="n"/>
      <c r="D644" s="14" t="n"/>
      <c r="E644" s="18">
        <f>IF(COUNTA(A644:D644)=0,"",IF(NOT(ISNUMBER(A644)),"월을 2026-09-01 처럼",IF(ISNA(MATCH(B644,메뉴판이름,0)),"메뉴판에 없는 이름",IF(OR(NOT(ISNUMBER(C644)),C644&lt;0,C644&lt;&gt;INT(N(C644))),"수량을 확인하세요",IF(OR(NOT(ISNUMBER(D644)),D644&lt;0),"매출을 확인하세요",IF(COUNTIFS(메뉴_월,"&gt;="&amp;DATE(YEAR(A644),MONTH(A644),1),메뉴_월,"&lt;="&amp;DATE(YEAR(A644),MONTH(A644)+1,0),메뉴_이름,B644)&gt;1,"같은 달·같은 메뉴가 또 있어요",""))))))</f>
        <v/>
      </c>
    </row>
    <row r="645">
      <c r="A645" s="49" t="n"/>
      <c r="B645" s="17" t="n"/>
      <c r="C645" s="14" t="n"/>
      <c r="D645" s="14" t="n"/>
      <c r="E645" s="18">
        <f>IF(COUNTA(A645:D645)=0,"",IF(NOT(ISNUMBER(A645)),"월을 2026-09-01 처럼",IF(ISNA(MATCH(B645,메뉴판이름,0)),"메뉴판에 없는 이름",IF(OR(NOT(ISNUMBER(C645)),C645&lt;0,C645&lt;&gt;INT(N(C645))),"수량을 확인하세요",IF(OR(NOT(ISNUMBER(D645)),D645&lt;0),"매출을 확인하세요",IF(COUNTIFS(메뉴_월,"&gt;="&amp;DATE(YEAR(A645),MONTH(A645),1),메뉴_월,"&lt;="&amp;DATE(YEAR(A645),MONTH(A645)+1,0),메뉴_이름,B645)&gt;1,"같은 달·같은 메뉴가 또 있어요",""))))))</f>
        <v/>
      </c>
    </row>
    <row r="646">
      <c r="A646" s="49" t="n"/>
      <c r="B646" s="17" t="n"/>
      <c r="C646" s="14" t="n"/>
      <c r="D646" s="14" t="n"/>
      <c r="E646" s="18">
        <f>IF(COUNTA(A646:D646)=0,"",IF(NOT(ISNUMBER(A646)),"월을 2026-09-01 처럼",IF(ISNA(MATCH(B646,메뉴판이름,0)),"메뉴판에 없는 이름",IF(OR(NOT(ISNUMBER(C646)),C646&lt;0,C646&lt;&gt;INT(N(C646))),"수량을 확인하세요",IF(OR(NOT(ISNUMBER(D646)),D646&lt;0),"매출을 확인하세요",IF(COUNTIFS(메뉴_월,"&gt;="&amp;DATE(YEAR(A646),MONTH(A646),1),메뉴_월,"&lt;="&amp;DATE(YEAR(A646),MONTH(A646)+1,0),메뉴_이름,B646)&gt;1,"같은 달·같은 메뉴가 또 있어요",""))))))</f>
        <v/>
      </c>
    </row>
    <row r="647">
      <c r="A647" s="49" t="n"/>
      <c r="B647" s="17" t="n"/>
      <c r="C647" s="14" t="n"/>
      <c r="D647" s="14" t="n"/>
      <c r="E647" s="18">
        <f>IF(COUNTA(A647:D647)=0,"",IF(NOT(ISNUMBER(A647)),"월을 2026-09-01 처럼",IF(ISNA(MATCH(B647,메뉴판이름,0)),"메뉴판에 없는 이름",IF(OR(NOT(ISNUMBER(C647)),C647&lt;0,C647&lt;&gt;INT(N(C647))),"수량을 확인하세요",IF(OR(NOT(ISNUMBER(D647)),D647&lt;0),"매출을 확인하세요",IF(COUNTIFS(메뉴_월,"&gt;="&amp;DATE(YEAR(A647),MONTH(A647),1),메뉴_월,"&lt;="&amp;DATE(YEAR(A647),MONTH(A647)+1,0),메뉴_이름,B647)&gt;1,"같은 달·같은 메뉴가 또 있어요",""))))))</f>
        <v/>
      </c>
    </row>
    <row r="648">
      <c r="A648" s="49" t="n"/>
      <c r="B648" s="17" t="n"/>
      <c r="C648" s="14" t="n"/>
      <c r="D648" s="14" t="n"/>
      <c r="E648" s="18">
        <f>IF(COUNTA(A648:D648)=0,"",IF(NOT(ISNUMBER(A648)),"월을 2026-09-01 처럼",IF(ISNA(MATCH(B648,메뉴판이름,0)),"메뉴판에 없는 이름",IF(OR(NOT(ISNUMBER(C648)),C648&lt;0,C648&lt;&gt;INT(N(C648))),"수량을 확인하세요",IF(OR(NOT(ISNUMBER(D648)),D648&lt;0),"매출을 확인하세요",IF(COUNTIFS(메뉴_월,"&gt;="&amp;DATE(YEAR(A648),MONTH(A648),1),메뉴_월,"&lt;="&amp;DATE(YEAR(A648),MONTH(A648)+1,0),메뉴_이름,B648)&gt;1,"같은 달·같은 메뉴가 또 있어요",""))))))</f>
        <v/>
      </c>
    </row>
    <row r="649">
      <c r="A649" s="49" t="n"/>
      <c r="B649" s="17" t="n"/>
      <c r="C649" s="14" t="n"/>
      <c r="D649" s="14" t="n"/>
      <c r="E649" s="18">
        <f>IF(COUNTA(A649:D649)=0,"",IF(NOT(ISNUMBER(A649)),"월을 2026-09-01 처럼",IF(ISNA(MATCH(B649,메뉴판이름,0)),"메뉴판에 없는 이름",IF(OR(NOT(ISNUMBER(C649)),C649&lt;0,C649&lt;&gt;INT(N(C649))),"수량을 확인하세요",IF(OR(NOT(ISNUMBER(D649)),D649&lt;0),"매출을 확인하세요",IF(COUNTIFS(메뉴_월,"&gt;="&amp;DATE(YEAR(A649),MONTH(A649),1),메뉴_월,"&lt;="&amp;DATE(YEAR(A649),MONTH(A649)+1,0),메뉴_이름,B649)&gt;1,"같은 달·같은 메뉴가 또 있어요",""))))))</f>
        <v/>
      </c>
    </row>
    <row r="650">
      <c r="A650" s="49" t="n"/>
      <c r="B650" s="17" t="n"/>
      <c r="C650" s="14" t="n"/>
      <c r="D650" s="14" t="n"/>
      <c r="E650" s="18">
        <f>IF(COUNTA(A650:D650)=0,"",IF(NOT(ISNUMBER(A650)),"월을 2026-09-01 처럼",IF(ISNA(MATCH(B650,메뉴판이름,0)),"메뉴판에 없는 이름",IF(OR(NOT(ISNUMBER(C650)),C650&lt;0,C650&lt;&gt;INT(N(C650))),"수량을 확인하세요",IF(OR(NOT(ISNUMBER(D650)),D650&lt;0),"매출을 확인하세요",IF(COUNTIFS(메뉴_월,"&gt;="&amp;DATE(YEAR(A650),MONTH(A650),1),메뉴_월,"&lt;="&amp;DATE(YEAR(A650),MONTH(A650)+1,0),메뉴_이름,B650)&gt;1,"같은 달·같은 메뉴가 또 있어요",""))))))</f>
        <v/>
      </c>
    </row>
    <row r="651">
      <c r="A651" s="49" t="n"/>
      <c r="B651" s="17" t="n"/>
      <c r="C651" s="14" t="n"/>
      <c r="D651" s="14" t="n"/>
      <c r="E651" s="18">
        <f>IF(COUNTA(A651:D651)=0,"",IF(NOT(ISNUMBER(A651)),"월을 2026-09-01 처럼",IF(ISNA(MATCH(B651,메뉴판이름,0)),"메뉴판에 없는 이름",IF(OR(NOT(ISNUMBER(C651)),C651&lt;0,C651&lt;&gt;INT(N(C651))),"수량을 확인하세요",IF(OR(NOT(ISNUMBER(D651)),D651&lt;0),"매출을 확인하세요",IF(COUNTIFS(메뉴_월,"&gt;="&amp;DATE(YEAR(A651),MONTH(A651),1),메뉴_월,"&lt;="&amp;DATE(YEAR(A651),MONTH(A651)+1,0),메뉴_이름,B651)&gt;1,"같은 달·같은 메뉴가 또 있어요",""))))))</f>
        <v/>
      </c>
    </row>
    <row r="652">
      <c r="A652" s="49" t="n"/>
      <c r="B652" s="17" t="n"/>
      <c r="C652" s="14" t="n"/>
      <c r="D652" s="14" t="n"/>
      <c r="E652" s="18">
        <f>IF(COUNTA(A652:D652)=0,"",IF(NOT(ISNUMBER(A652)),"월을 2026-09-01 처럼",IF(ISNA(MATCH(B652,메뉴판이름,0)),"메뉴판에 없는 이름",IF(OR(NOT(ISNUMBER(C652)),C652&lt;0,C652&lt;&gt;INT(N(C652))),"수량을 확인하세요",IF(OR(NOT(ISNUMBER(D652)),D652&lt;0),"매출을 확인하세요",IF(COUNTIFS(메뉴_월,"&gt;="&amp;DATE(YEAR(A652),MONTH(A652),1),메뉴_월,"&lt;="&amp;DATE(YEAR(A652),MONTH(A652)+1,0),메뉴_이름,B652)&gt;1,"같은 달·같은 메뉴가 또 있어요",""))))))</f>
        <v/>
      </c>
    </row>
    <row r="653">
      <c r="A653" s="49" t="n"/>
      <c r="B653" s="17" t="n"/>
      <c r="C653" s="14" t="n"/>
      <c r="D653" s="14" t="n"/>
      <c r="E653" s="18">
        <f>IF(COUNTA(A653:D653)=0,"",IF(NOT(ISNUMBER(A653)),"월을 2026-09-01 처럼",IF(ISNA(MATCH(B653,메뉴판이름,0)),"메뉴판에 없는 이름",IF(OR(NOT(ISNUMBER(C653)),C653&lt;0,C653&lt;&gt;INT(N(C653))),"수량을 확인하세요",IF(OR(NOT(ISNUMBER(D653)),D653&lt;0),"매출을 확인하세요",IF(COUNTIFS(메뉴_월,"&gt;="&amp;DATE(YEAR(A653),MONTH(A653),1),메뉴_월,"&lt;="&amp;DATE(YEAR(A653),MONTH(A653)+1,0),메뉴_이름,B653)&gt;1,"같은 달·같은 메뉴가 또 있어요",""))))))</f>
        <v/>
      </c>
    </row>
    <row r="654">
      <c r="A654" s="49" t="n"/>
      <c r="B654" s="17" t="n"/>
      <c r="C654" s="14" t="n"/>
      <c r="D654" s="14" t="n"/>
      <c r="E654" s="18">
        <f>IF(COUNTA(A654:D654)=0,"",IF(NOT(ISNUMBER(A654)),"월을 2026-09-01 처럼",IF(ISNA(MATCH(B654,메뉴판이름,0)),"메뉴판에 없는 이름",IF(OR(NOT(ISNUMBER(C654)),C654&lt;0,C654&lt;&gt;INT(N(C654))),"수량을 확인하세요",IF(OR(NOT(ISNUMBER(D654)),D654&lt;0),"매출을 확인하세요",IF(COUNTIFS(메뉴_월,"&gt;="&amp;DATE(YEAR(A654),MONTH(A654),1),메뉴_월,"&lt;="&amp;DATE(YEAR(A654),MONTH(A654)+1,0),메뉴_이름,B654)&gt;1,"같은 달·같은 메뉴가 또 있어요",""))))))</f>
        <v/>
      </c>
    </row>
    <row r="655">
      <c r="A655" s="49" t="n"/>
      <c r="B655" s="17" t="n"/>
      <c r="C655" s="14" t="n"/>
      <c r="D655" s="14" t="n"/>
      <c r="E655" s="18">
        <f>IF(COUNTA(A655:D655)=0,"",IF(NOT(ISNUMBER(A655)),"월을 2026-09-01 처럼",IF(ISNA(MATCH(B655,메뉴판이름,0)),"메뉴판에 없는 이름",IF(OR(NOT(ISNUMBER(C655)),C655&lt;0,C655&lt;&gt;INT(N(C655))),"수량을 확인하세요",IF(OR(NOT(ISNUMBER(D655)),D655&lt;0),"매출을 확인하세요",IF(COUNTIFS(메뉴_월,"&gt;="&amp;DATE(YEAR(A655),MONTH(A655),1),메뉴_월,"&lt;="&amp;DATE(YEAR(A655),MONTH(A655)+1,0),메뉴_이름,B655)&gt;1,"같은 달·같은 메뉴가 또 있어요",""))))))</f>
        <v/>
      </c>
    </row>
    <row r="656">
      <c r="A656" s="49" t="n"/>
      <c r="B656" s="17" t="n"/>
      <c r="C656" s="14" t="n"/>
      <c r="D656" s="14" t="n"/>
      <c r="E656" s="18">
        <f>IF(COUNTA(A656:D656)=0,"",IF(NOT(ISNUMBER(A656)),"월을 2026-09-01 처럼",IF(ISNA(MATCH(B656,메뉴판이름,0)),"메뉴판에 없는 이름",IF(OR(NOT(ISNUMBER(C656)),C656&lt;0,C656&lt;&gt;INT(N(C656))),"수량을 확인하세요",IF(OR(NOT(ISNUMBER(D656)),D656&lt;0),"매출을 확인하세요",IF(COUNTIFS(메뉴_월,"&gt;="&amp;DATE(YEAR(A656),MONTH(A656),1),메뉴_월,"&lt;="&amp;DATE(YEAR(A656),MONTH(A656)+1,0),메뉴_이름,B656)&gt;1,"같은 달·같은 메뉴가 또 있어요",""))))))</f>
        <v/>
      </c>
    </row>
    <row r="657">
      <c r="A657" s="49" t="n"/>
      <c r="B657" s="17" t="n"/>
      <c r="C657" s="14" t="n"/>
      <c r="D657" s="14" t="n"/>
      <c r="E657" s="18">
        <f>IF(COUNTA(A657:D657)=0,"",IF(NOT(ISNUMBER(A657)),"월을 2026-09-01 처럼",IF(ISNA(MATCH(B657,메뉴판이름,0)),"메뉴판에 없는 이름",IF(OR(NOT(ISNUMBER(C657)),C657&lt;0,C657&lt;&gt;INT(N(C657))),"수량을 확인하세요",IF(OR(NOT(ISNUMBER(D657)),D657&lt;0),"매출을 확인하세요",IF(COUNTIFS(메뉴_월,"&gt;="&amp;DATE(YEAR(A657),MONTH(A657),1),메뉴_월,"&lt;="&amp;DATE(YEAR(A657),MONTH(A657)+1,0),메뉴_이름,B657)&gt;1,"같은 달·같은 메뉴가 또 있어요",""))))))</f>
        <v/>
      </c>
    </row>
    <row r="658">
      <c r="A658" s="49" t="n"/>
      <c r="B658" s="17" t="n"/>
      <c r="C658" s="14" t="n"/>
      <c r="D658" s="14" t="n"/>
      <c r="E658" s="18">
        <f>IF(COUNTA(A658:D658)=0,"",IF(NOT(ISNUMBER(A658)),"월을 2026-09-01 처럼",IF(ISNA(MATCH(B658,메뉴판이름,0)),"메뉴판에 없는 이름",IF(OR(NOT(ISNUMBER(C658)),C658&lt;0,C658&lt;&gt;INT(N(C658))),"수량을 확인하세요",IF(OR(NOT(ISNUMBER(D658)),D658&lt;0),"매출을 확인하세요",IF(COUNTIFS(메뉴_월,"&gt;="&amp;DATE(YEAR(A658),MONTH(A658),1),메뉴_월,"&lt;="&amp;DATE(YEAR(A658),MONTH(A658)+1,0),메뉴_이름,B658)&gt;1,"같은 달·같은 메뉴가 또 있어요",""))))))</f>
        <v/>
      </c>
    </row>
    <row r="659">
      <c r="A659" s="49" t="n"/>
      <c r="B659" s="17" t="n"/>
      <c r="C659" s="14" t="n"/>
      <c r="D659" s="14" t="n"/>
      <c r="E659" s="18">
        <f>IF(COUNTA(A659:D659)=0,"",IF(NOT(ISNUMBER(A659)),"월을 2026-09-01 처럼",IF(ISNA(MATCH(B659,메뉴판이름,0)),"메뉴판에 없는 이름",IF(OR(NOT(ISNUMBER(C659)),C659&lt;0,C659&lt;&gt;INT(N(C659))),"수량을 확인하세요",IF(OR(NOT(ISNUMBER(D659)),D659&lt;0),"매출을 확인하세요",IF(COUNTIFS(메뉴_월,"&gt;="&amp;DATE(YEAR(A659),MONTH(A659),1),메뉴_월,"&lt;="&amp;DATE(YEAR(A659),MONTH(A659)+1,0),메뉴_이름,B659)&gt;1,"같은 달·같은 메뉴가 또 있어요",""))))))</f>
        <v/>
      </c>
    </row>
    <row r="660">
      <c r="A660" s="49" t="n"/>
      <c r="B660" s="17" t="n"/>
      <c r="C660" s="14" t="n"/>
      <c r="D660" s="14" t="n"/>
      <c r="E660" s="18">
        <f>IF(COUNTA(A660:D660)=0,"",IF(NOT(ISNUMBER(A660)),"월을 2026-09-01 처럼",IF(ISNA(MATCH(B660,메뉴판이름,0)),"메뉴판에 없는 이름",IF(OR(NOT(ISNUMBER(C660)),C660&lt;0,C660&lt;&gt;INT(N(C660))),"수량을 확인하세요",IF(OR(NOT(ISNUMBER(D660)),D660&lt;0),"매출을 확인하세요",IF(COUNTIFS(메뉴_월,"&gt;="&amp;DATE(YEAR(A660),MONTH(A660),1),메뉴_월,"&lt;="&amp;DATE(YEAR(A660),MONTH(A660)+1,0),메뉴_이름,B660)&gt;1,"같은 달·같은 메뉴가 또 있어요",""))))))</f>
        <v/>
      </c>
    </row>
    <row r="661">
      <c r="A661" s="49" t="n"/>
      <c r="B661" s="17" t="n"/>
      <c r="C661" s="14" t="n"/>
      <c r="D661" s="14" t="n"/>
      <c r="E661" s="18">
        <f>IF(COUNTA(A661:D661)=0,"",IF(NOT(ISNUMBER(A661)),"월을 2026-09-01 처럼",IF(ISNA(MATCH(B661,메뉴판이름,0)),"메뉴판에 없는 이름",IF(OR(NOT(ISNUMBER(C661)),C661&lt;0,C661&lt;&gt;INT(N(C661))),"수량을 확인하세요",IF(OR(NOT(ISNUMBER(D661)),D661&lt;0),"매출을 확인하세요",IF(COUNTIFS(메뉴_월,"&gt;="&amp;DATE(YEAR(A661),MONTH(A661),1),메뉴_월,"&lt;="&amp;DATE(YEAR(A661),MONTH(A661)+1,0),메뉴_이름,B661)&gt;1,"같은 달·같은 메뉴가 또 있어요",""))))))</f>
        <v/>
      </c>
    </row>
    <row r="662">
      <c r="A662" s="49" t="n"/>
      <c r="B662" s="17" t="n"/>
      <c r="C662" s="14" t="n"/>
      <c r="D662" s="14" t="n"/>
      <c r="E662" s="18">
        <f>IF(COUNTA(A662:D662)=0,"",IF(NOT(ISNUMBER(A662)),"월을 2026-09-01 처럼",IF(ISNA(MATCH(B662,메뉴판이름,0)),"메뉴판에 없는 이름",IF(OR(NOT(ISNUMBER(C662)),C662&lt;0,C662&lt;&gt;INT(N(C662))),"수량을 확인하세요",IF(OR(NOT(ISNUMBER(D662)),D662&lt;0),"매출을 확인하세요",IF(COUNTIFS(메뉴_월,"&gt;="&amp;DATE(YEAR(A662),MONTH(A662),1),메뉴_월,"&lt;="&amp;DATE(YEAR(A662),MONTH(A662)+1,0),메뉴_이름,B662)&gt;1,"같은 달·같은 메뉴가 또 있어요",""))))))</f>
        <v/>
      </c>
    </row>
    <row r="663">
      <c r="A663" s="49" t="n"/>
      <c r="B663" s="17" t="n"/>
      <c r="C663" s="14" t="n"/>
      <c r="D663" s="14" t="n"/>
      <c r="E663" s="18">
        <f>IF(COUNTA(A663:D663)=0,"",IF(NOT(ISNUMBER(A663)),"월을 2026-09-01 처럼",IF(ISNA(MATCH(B663,메뉴판이름,0)),"메뉴판에 없는 이름",IF(OR(NOT(ISNUMBER(C663)),C663&lt;0,C663&lt;&gt;INT(N(C663))),"수량을 확인하세요",IF(OR(NOT(ISNUMBER(D663)),D663&lt;0),"매출을 확인하세요",IF(COUNTIFS(메뉴_월,"&gt;="&amp;DATE(YEAR(A663),MONTH(A663),1),메뉴_월,"&lt;="&amp;DATE(YEAR(A663),MONTH(A663)+1,0),메뉴_이름,B663)&gt;1,"같은 달·같은 메뉴가 또 있어요",""))))))</f>
        <v/>
      </c>
    </row>
    <row r="664">
      <c r="A664" s="49" t="n"/>
      <c r="B664" s="17" t="n"/>
      <c r="C664" s="14" t="n"/>
      <c r="D664" s="14" t="n"/>
      <c r="E664" s="18">
        <f>IF(COUNTA(A664:D664)=0,"",IF(NOT(ISNUMBER(A664)),"월을 2026-09-01 처럼",IF(ISNA(MATCH(B664,메뉴판이름,0)),"메뉴판에 없는 이름",IF(OR(NOT(ISNUMBER(C664)),C664&lt;0,C664&lt;&gt;INT(N(C664))),"수량을 확인하세요",IF(OR(NOT(ISNUMBER(D664)),D664&lt;0),"매출을 확인하세요",IF(COUNTIFS(메뉴_월,"&gt;="&amp;DATE(YEAR(A664),MONTH(A664),1),메뉴_월,"&lt;="&amp;DATE(YEAR(A664),MONTH(A664)+1,0),메뉴_이름,B664)&gt;1,"같은 달·같은 메뉴가 또 있어요",""))))))</f>
        <v/>
      </c>
    </row>
    <row r="665">
      <c r="A665" s="49" t="n"/>
      <c r="B665" s="17" t="n"/>
      <c r="C665" s="14" t="n"/>
      <c r="D665" s="14" t="n"/>
      <c r="E665" s="18">
        <f>IF(COUNTA(A665:D665)=0,"",IF(NOT(ISNUMBER(A665)),"월을 2026-09-01 처럼",IF(ISNA(MATCH(B665,메뉴판이름,0)),"메뉴판에 없는 이름",IF(OR(NOT(ISNUMBER(C665)),C665&lt;0,C665&lt;&gt;INT(N(C665))),"수량을 확인하세요",IF(OR(NOT(ISNUMBER(D665)),D665&lt;0),"매출을 확인하세요",IF(COUNTIFS(메뉴_월,"&gt;="&amp;DATE(YEAR(A665),MONTH(A665),1),메뉴_월,"&lt;="&amp;DATE(YEAR(A665),MONTH(A665)+1,0),메뉴_이름,B665)&gt;1,"같은 달·같은 메뉴가 또 있어요",""))))))</f>
        <v/>
      </c>
    </row>
    <row r="666">
      <c r="A666" s="49" t="n"/>
      <c r="B666" s="17" t="n"/>
      <c r="C666" s="14" t="n"/>
      <c r="D666" s="14" t="n"/>
      <c r="E666" s="18">
        <f>IF(COUNTA(A666:D666)=0,"",IF(NOT(ISNUMBER(A666)),"월을 2026-09-01 처럼",IF(ISNA(MATCH(B666,메뉴판이름,0)),"메뉴판에 없는 이름",IF(OR(NOT(ISNUMBER(C666)),C666&lt;0,C666&lt;&gt;INT(N(C666))),"수량을 확인하세요",IF(OR(NOT(ISNUMBER(D666)),D666&lt;0),"매출을 확인하세요",IF(COUNTIFS(메뉴_월,"&gt;="&amp;DATE(YEAR(A666),MONTH(A666),1),메뉴_월,"&lt;="&amp;DATE(YEAR(A666),MONTH(A666)+1,0),메뉴_이름,B666)&gt;1,"같은 달·같은 메뉴가 또 있어요",""))))))</f>
        <v/>
      </c>
    </row>
    <row r="667">
      <c r="A667" s="49" t="n"/>
      <c r="B667" s="17" t="n"/>
      <c r="C667" s="14" t="n"/>
      <c r="D667" s="14" t="n"/>
      <c r="E667" s="18">
        <f>IF(COUNTA(A667:D667)=0,"",IF(NOT(ISNUMBER(A667)),"월을 2026-09-01 처럼",IF(ISNA(MATCH(B667,메뉴판이름,0)),"메뉴판에 없는 이름",IF(OR(NOT(ISNUMBER(C667)),C667&lt;0,C667&lt;&gt;INT(N(C667))),"수량을 확인하세요",IF(OR(NOT(ISNUMBER(D667)),D667&lt;0),"매출을 확인하세요",IF(COUNTIFS(메뉴_월,"&gt;="&amp;DATE(YEAR(A667),MONTH(A667),1),메뉴_월,"&lt;="&amp;DATE(YEAR(A667),MONTH(A667)+1,0),메뉴_이름,B667)&gt;1,"같은 달·같은 메뉴가 또 있어요",""))))))</f>
        <v/>
      </c>
    </row>
    <row r="668">
      <c r="A668" s="49" t="n"/>
      <c r="B668" s="17" t="n"/>
      <c r="C668" s="14" t="n"/>
      <c r="D668" s="14" t="n"/>
      <c r="E668" s="18">
        <f>IF(COUNTA(A668:D668)=0,"",IF(NOT(ISNUMBER(A668)),"월을 2026-09-01 처럼",IF(ISNA(MATCH(B668,메뉴판이름,0)),"메뉴판에 없는 이름",IF(OR(NOT(ISNUMBER(C668)),C668&lt;0,C668&lt;&gt;INT(N(C668))),"수량을 확인하세요",IF(OR(NOT(ISNUMBER(D668)),D668&lt;0),"매출을 확인하세요",IF(COUNTIFS(메뉴_월,"&gt;="&amp;DATE(YEAR(A668),MONTH(A668),1),메뉴_월,"&lt;="&amp;DATE(YEAR(A668),MONTH(A668)+1,0),메뉴_이름,B668)&gt;1,"같은 달·같은 메뉴가 또 있어요",""))))))</f>
        <v/>
      </c>
    </row>
    <row r="669">
      <c r="A669" s="49" t="n"/>
      <c r="B669" s="17" t="n"/>
      <c r="C669" s="14" t="n"/>
      <c r="D669" s="14" t="n"/>
      <c r="E669" s="18">
        <f>IF(COUNTA(A669:D669)=0,"",IF(NOT(ISNUMBER(A669)),"월을 2026-09-01 처럼",IF(ISNA(MATCH(B669,메뉴판이름,0)),"메뉴판에 없는 이름",IF(OR(NOT(ISNUMBER(C669)),C669&lt;0,C669&lt;&gt;INT(N(C669))),"수량을 확인하세요",IF(OR(NOT(ISNUMBER(D669)),D669&lt;0),"매출을 확인하세요",IF(COUNTIFS(메뉴_월,"&gt;="&amp;DATE(YEAR(A669),MONTH(A669),1),메뉴_월,"&lt;="&amp;DATE(YEAR(A669),MONTH(A669)+1,0),메뉴_이름,B669)&gt;1,"같은 달·같은 메뉴가 또 있어요",""))))))</f>
        <v/>
      </c>
    </row>
    <row r="670">
      <c r="A670" s="49" t="n"/>
      <c r="B670" s="17" t="n"/>
      <c r="C670" s="14" t="n"/>
      <c r="D670" s="14" t="n"/>
      <c r="E670" s="18">
        <f>IF(COUNTA(A670:D670)=0,"",IF(NOT(ISNUMBER(A670)),"월을 2026-09-01 처럼",IF(ISNA(MATCH(B670,메뉴판이름,0)),"메뉴판에 없는 이름",IF(OR(NOT(ISNUMBER(C670)),C670&lt;0,C670&lt;&gt;INT(N(C670))),"수량을 확인하세요",IF(OR(NOT(ISNUMBER(D670)),D670&lt;0),"매출을 확인하세요",IF(COUNTIFS(메뉴_월,"&gt;="&amp;DATE(YEAR(A670),MONTH(A670),1),메뉴_월,"&lt;="&amp;DATE(YEAR(A670),MONTH(A670)+1,0),메뉴_이름,B670)&gt;1,"같은 달·같은 메뉴가 또 있어요",""))))))</f>
        <v/>
      </c>
    </row>
    <row r="671">
      <c r="A671" s="49" t="n"/>
      <c r="B671" s="17" t="n"/>
      <c r="C671" s="14" t="n"/>
      <c r="D671" s="14" t="n"/>
      <c r="E671" s="18">
        <f>IF(COUNTA(A671:D671)=0,"",IF(NOT(ISNUMBER(A671)),"월을 2026-09-01 처럼",IF(ISNA(MATCH(B671,메뉴판이름,0)),"메뉴판에 없는 이름",IF(OR(NOT(ISNUMBER(C671)),C671&lt;0,C671&lt;&gt;INT(N(C671))),"수량을 확인하세요",IF(OR(NOT(ISNUMBER(D671)),D671&lt;0),"매출을 확인하세요",IF(COUNTIFS(메뉴_월,"&gt;="&amp;DATE(YEAR(A671),MONTH(A671),1),메뉴_월,"&lt;="&amp;DATE(YEAR(A671),MONTH(A671)+1,0),메뉴_이름,B671)&gt;1,"같은 달·같은 메뉴가 또 있어요",""))))))</f>
        <v/>
      </c>
    </row>
    <row r="672">
      <c r="A672" s="49" t="n"/>
      <c r="B672" s="17" t="n"/>
      <c r="C672" s="14" t="n"/>
      <c r="D672" s="14" t="n"/>
      <c r="E672" s="18">
        <f>IF(COUNTA(A672:D672)=0,"",IF(NOT(ISNUMBER(A672)),"월을 2026-09-01 처럼",IF(ISNA(MATCH(B672,메뉴판이름,0)),"메뉴판에 없는 이름",IF(OR(NOT(ISNUMBER(C672)),C672&lt;0,C672&lt;&gt;INT(N(C672))),"수량을 확인하세요",IF(OR(NOT(ISNUMBER(D672)),D672&lt;0),"매출을 확인하세요",IF(COUNTIFS(메뉴_월,"&gt;="&amp;DATE(YEAR(A672),MONTH(A672),1),메뉴_월,"&lt;="&amp;DATE(YEAR(A672),MONTH(A672)+1,0),메뉴_이름,B672)&gt;1,"같은 달·같은 메뉴가 또 있어요",""))))))</f>
        <v/>
      </c>
    </row>
    <row r="673">
      <c r="A673" s="49" t="n"/>
      <c r="B673" s="17" t="n"/>
      <c r="C673" s="14" t="n"/>
      <c r="D673" s="14" t="n"/>
      <c r="E673" s="18">
        <f>IF(COUNTA(A673:D673)=0,"",IF(NOT(ISNUMBER(A673)),"월을 2026-09-01 처럼",IF(ISNA(MATCH(B673,메뉴판이름,0)),"메뉴판에 없는 이름",IF(OR(NOT(ISNUMBER(C673)),C673&lt;0,C673&lt;&gt;INT(N(C673))),"수량을 확인하세요",IF(OR(NOT(ISNUMBER(D673)),D673&lt;0),"매출을 확인하세요",IF(COUNTIFS(메뉴_월,"&gt;="&amp;DATE(YEAR(A673),MONTH(A673),1),메뉴_월,"&lt;="&amp;DATE(YEAR(A673),MONTH(A673)+1,0),메뉴_이름,B673)&gt;1,"같은 달·같은 메뉴가 또 있어요",""))))))</f>
        <v/>
      </c>
    </row>
    <row r="674">
      <c r="A674" s="49" t="n"/>
      <c r="B674" s="17" t="n"/>
      <c r="C674" s="14" t="n"/>
      <c r="D674" s="14" t="n"/>
      <c r="E674" s="18">
        <f>IF(COUNTA(A674:D674)=0,"",IF(NOT(ISNUMBER(A674)),"월을 2026-09-01 처럼",IF(ISNA(MATCH(B674,메뉴판이름,0)),"메뉴판에 없는 이름",IF(OR(NOT(ISNUMBER(C674)),C674&lt;0,C674&lt;&gt;INT(N(C674))),"수량을 확인하세요",IF(OR(NOT(ISNUMBER(D674)),D674&lt;0),"매출을 확인하세요",IF(COUNTIFS(메뉴_월,"&gt;="&amp;DATE(YEAR(A674),MONTH(A674),1),메뉴_월,"&lt;="&amp;DATE(YEAR(A674),MONTH(A674)+1,0),메뉴_이름,B674)&gt;1,"같은 달·같은 메뉴가 또 있어요",""))))))</f>
        <v/>
      </c>
    </row>
    <row r="675">
      <c r="A675" s="49" t="n"/>
      <c r="B675" s="17" t="n"/>
      <c r="C675" s="14" t="n"/>
      <c r="D675" s="14" t="n"/>
      <c r="E675" s="18">
        <f>IF(COUNTA(A675:D675)=0,"",IF(NOT(ISNUMBER(A675)),"월을 2026-09-01 처럼",IF(ISNA(MATCH(B675,메뉴판이름,0)),"메뉴판에 없는 이름",IF(OR(NOT(ISNUMBER(C675)),C675&lt;0,C675&lt;&gt;INT(N(C675))),"수량을 확인하세요",IF(OR(NOT(ISNUMBER(D675)),D675&lt;0),"매출을 확인하세요",IF(COUNTIFS(메뉴_월,"&gt;="&amp;DATE(YEAR(A675),MONTH(A675),1),메뉴_월,"&lt;="&amp;DATE(YEAR(A675),MONTH(A675)+1,0),메뉴_이름,B675)&gt;1,"같은 달·같은 메뉴가 또 있어요",""))))))</f>
        <v/>
      </c>
    </row>
    <row r="676">
      <c r="A676" s="49" t="n"/>
      <c r="B676" s="17" t="n"/>
      <c r="C676" s="14" t="n"/>
      <c r="D676" s="14" t="n"/>
      <c r="E676" s="18">
        <f>IF(COUNTA(A676:D676)=0,"",IF(NOT(ISNUMBER(A676)),"월을 2026-09-01 처럼",IF(ISNA(MATCH(B676,메뉴판이름,0)),"메뉴판에 없는 이름",IF(OR(NOT(ISNUMBER(C676)),C676&lt;0,C676&lt;&gt;INT(N(C676))),"수량을 확인하세요",IF(OR(NOT(ISNUMBER(D676)),D676&lt;0),"매출을 확인하세요",IF(COUNTIFS(메뉴_월,"&gt;="&amp;DATE(YEAR(A676),MONTH(A676),1),메뉴_월,"&lt;="&amp;DATE(YEAR(A676),MONTH(A676)+1,0),메뉴_이름,B676)&gt;1,"같은 달·같은 메뉴가 또 있어요",""))))))</f>
        <v/>
      </c>
    </row>
    <row r="677">
      <c r="A677" s="49" t="n"/>
      <c r="B677" s="17" t="n"/>
      <c r="C677" s="14" t="n"/>
      <c r="D677" s="14" t="n"/>
      <c r="E677" s="18">
        <f>IF(COUNTA(A677:D677)=0,"",IF(NOT(ISNUMBER(A677)),"월을 2026-09-01 처럼",IF(ISNA(MATCH(B677,메뉴판이름,0)),"메뉴판에 없는 이름",IF(OR(NOT(ISNUMBER(C677)),C677&lt;0,C677&lt;&gt;INT(N(C677))),"수량을 확인하세요",IF(OR(NOT(ISNUMBER(D677)),D677&lt;0),"매출을 확인하세요",IF(COUNTIFS(메뉴_월,"&gt;="&amp;DATE(YEAR(A677),MONTH(A677),1),메뉴_월,"&lt;="&amp;DATE(YEAR(A677),MONTH(A677)+1,0),메뉴_이름,B677)&gt;1,"같은 달·같은 메뉴가 또 있어요",""))))))</f>
        <v/>
      </c>
    </row>
    <row r="678">
      <c r="A678" s="49" t="n"/>
      <c r="B678" s="17" t="n"/>
      <c r="C678" s="14" t="n"/>
      <c r="D678" s="14" t="n"/>
      <c r="E678" s="18">
        <f>IF(COUNTA(A678:D678)=0,"",IF(NOT(ISNUMBER(A678)),"월을 2026-09-01 처럼",IF(ISNA(MATCH(B678,메뉴판이름,0)),"메뉴판에 없는 이름",IF(OR(NOT(ISNUMBER(C678)),C678&lt;0,C678&lt;&gt;INT(N(C678))),"수량을 확인하세요",IF(OR(NOT(ISNUMBER(D678)),D678&lt;0),"매출을 확인하세요",IF(COUNTIFS(메뉴_월,"&gt;="&amp;DATE(YEAR(A678),MONTH(A678),1),메뉴_월,"&lt;="&amp;DATE(YEAR(A678),MONTH(A678)+1,0),메뉴_이름,B678)&gt;1,"같은 달·같은 메뉴가 또 있어요",""))))))</f>
        <v/>
      </c>
    </row>
    <row r="679">
      <c r="A679" s="49" t="n"/>
      <c r="B679" s="17" t="n"/>
      <c r="C679" s="14" t="n"/>
      <c r="D679" s="14" t="n"/>
      <c r="E679" s="18">
        <f>IF(COUNTA(A679:D679)=0,"",IF(NOT(ISNUMBER(A679)),"월을 2026-09-01 처럼",IF(ISNA(MATCH(B679,메뉴판이름,0)),"메뉴판에 없는 이름",IF(OR(NOT(ISNUMBER(C679)),C679&lt;0,C679&lt;&gt;INT(N(C679))),"수량을 확인하세요",IF(OR(NOT(ISNUMBER(D679)),D679&lt;0),"매출을 확인하세요",IF(COUNTIFS(메뉴_월,"&gt;="&amp;DATE(YEAR(A679),MONTH(A679),1),메뉴_월,"&lt;="&amp;DATE(YEAR(A679),MONTH(A679)+1,0),메뉴_이름,B679)&gt;1,"같은 달·같은 메뉴가 또 있어요",""))))))</f>
        <v/>
      </c>
    </row>
    <row r="680">
      <c r="A680" s="49" t="n"/>
      <c r="B680" s="17" t="n"/>
      <c r="C680" s="14" t="n"/>
      <c r="D680" s="14" t="n"/>
      <c r="E680" s="18">
        <f>IF(COUNTA(A680:D680)=0,"",IF(NOT(ISNUMBER(A680)),"월을 2026-09-01 처럼",IF(ISNA(MATCH(B680,메뉴판이름,0)),"메뉴판에 없는 이름",IF(OR(NOT(ISNUMBER(C680)),C680&lt;0,C680&lt;&gt;INT(N(C680))),"수량을 확인하세요",IF(OR(NOT(ISNUMBER(D680)),D680&lt;0),"매출을 확인하세요",IF(COUNTIFS(메뉴_월,"&gt;="&amp;DATE(YEAR(A680),MONTH(A680),1),메뉴_월,"&lt;="&amp;DATE(YEAR(A680),MONTH(A680)+1,0),메뉴_이름,B680)&gt;1,"같은 달·같은 메뉴가 또 있어요",""))))))</f>
        <v/>
      </c>
    </row>
    <row r="681">
      <c r="A681" s="49" t="n"/>
      <c r="B681" s="17" t="n"/>
      <c r="C681" s="14" t="n"/>
      <c r="D681" s="14" t="n"/>
      <c r="E681" s="18">
        <f>IF(COUNTA(A681:D681)=0,"",IF(NOT(ISNUMBER(A681)),"월을 2026-09-01 처럼",IF(ISNA(MATCH(B681,메뉴판이름,0)),"메뉴판에 없는 이름",IF(OR(NOT(ISNUMBER(C681)),C681&lt;0,C681&lt;&gt;INT(N(C681))),"수량을 확인하세요",IF(OR(NOT(ISNUMBER(D681)),D681&lt;0),"매출을 확인하세요",IF(COUNTIFS(메뉴_월,"&gt;="&amp;DATE(YEAR(A681),MONTH(A681),1),메뉴_월,"&lt;="&amp;DATE(YEAR(A681),MONTH(A681)+1,0),메뉴_이름,B681)&gt;1,"같은 달·같은 메뉴가 또 있어요",""))))))</f>
        <v/>
      </c>
    </row>
    <row r="682">
      <c r="A682" s="49" t="n"/>
      <c r="B682" s="17" t="n"/>
      <c r="C682" s="14" t="n"/>
      <c r="D682" s="14" t="n"/>
      <c r="E682" s="18">
        <f>IF(COUNTA(A682:D682)=0,"",IF(NOT(ISNUMBER(A682)),"월을 2026-09-01 처럼",IF(ISNA(MATCH(B682,메뉴판이름,0)),"메뉴판에 없는 이름",IF(OR(NOT(ISNUMBER(C682)),C682&lt;0,C682&lt;&gt;INT(N(C682))),"수량을 확인하세요",IF(OR(NOT(ISNUMBER(D682)),D682&lt;0),"매출을 확인하세요",IF(COUNTIFS(메뉴_월,"&gt;="&amp;DATE(YEAR(A682),MONTH(A682),1),메뉴_월,"&lt;="&amp;DATE(YEAR(A682),MONTH(A682)+1,0),메뉴_이름,B682)&gt;1,"같은 달·같은 메뉴가 또 있어요",""))))))</f>
        <v/>
      </c>
    </row>
    <row r="683">
      <c r="A683" s="49" t="n"/>
      <c r="B683" s="17" t="n"/>
      <c r="C683" s="14" t="n"/>
      <c r="D683" s="14" t="n"/>
      <c r="E683" s="18">
        <f>IF(COUNTA(A683:D683)=0,"",IF(NOT(ISNUMBER(A683)),"월을 2026-09-01 처럼",IF(ISNA(MATCH(B683,메뉴판이름,0)),"메뉴판에 없는 이름",IF(OR(NOT(ISNUMBER(C683)),C683&lt;0,C683&lt;&gt;INT(N(C683))),"수량을 확인하세요",IF(OR(NOT(ISNUMBER(D683)),D683&lt;0),"매출을 확인하세요",IF(COUNTIFS(메뉴_월,"&gt;="&amp;DATE(YEAR(A683),MONTH(A683),1),메뉴_월,"&lt;="&amp;DATE(YEAR(A683),MONTH(A683)+1,0),메뉴_이름,B683)&gt;1,"같은 달·같은 메뉴가 또 있어요",""))))))</f>
        <v/>
      </c>
    </row>
    <row r="684">
      <c r="A684" s="49" t="n"/>
      <c r="B684" s="17" t="n"/>
      <c r="C684" s="14" t="n"/>
      <c r="D684" s="14" t="n"/>
      <c r="E684" s="18">
        <f>IF(COUNTA(A684:D684)=0,"",IF(NOT(ISNUMBER(A684)),"월을 2026-09-01 처럼",IF(ISNA(MATCH(B684,메뉴판이름,0)),"메뉴판에 없는 이름",IF(OR(NOT(ISNUMBER(C684)),C684&lt;0,C684&lt;&gt;INT(N(C684))),"수량을 확인하세요",IF(OR(NOT(ISNUMBER(D684)),D684&lt;0),"매출을 확인하세요",IF(COUNTIFS(메뉴_월,"&gt;="&amp;DATE(YEAR(A684),MONTH(A684),1),메뉴_월,"&lt;="&amp;DATE(YEAR(A684),MONTH(A684)+1,0),메뉴_이름,B684)&gt;1,"같은 달·같은 메뉴가 또 있어요",""))))))</f>
        <v/>
      </c>
    </row>
    <row r="685">
      <c r="A685" s="49" t="n"/>
      <c r="B685" s="17" t="n"/>
      <c r="C685" s="14" t="n"/>
      <c r="D685" s="14" t="n"/>
      <c r="E685" s="18">
        <f>IF(COUNTA(A685:D685)=0,"",IF(NOT(ISNUMBER(A685)),"월을 2026-09-01 처럼",IF(ISNA(MATCH(B685,메뉴판이름,0)),"메뉴판에 없는 이름",IF(OR(NOT(ISNUMBER(C685)),C685&lt;0,C685&lt;&gt;INT(N(C685))),"수량을 확인하세요",IF(OR(NOT(ISNUMBER(D685)),D685&lt;0),"매출을 확인하세요",IF(COUNTIFS(메뉴_월,"&gt;="&amp;DATE(YEAR(A685),MONTH(A685),1),메뉴_월,"&lt;="&amp;DATE(YEAR(A685),MONTH(A685)+1,0),메뉴_이름,B685)&gt;1,"같은 달·같은 메뉴가 또 있어요",""))))))</f>
        <v/>
      </c>
    </row>
    <row r="686">
      <c r="A686" s="49" t="n"/>
      <c r="B686" s="17" t="n"/>
      <c r="C686" s="14" t="n"/>
      <c r="D686" s="14" t="n"/>
      <c r="E686" s="18">
        <f>IF(COUNTA(A686:D686)=0,"",IF(NOT(ISNUMBER(A686)),"월을 2026-09-01 처럼",IF(ISNA(MATCH(B686,메뉴판이름,0)),"메뉴판에 없는 이름",IF(OR(NOT(ISNUMBER(C686)),C686&lt;0,C686&lt;&gt;INT(N(C686))),"수량을 확인하세요",IF(OR(NOT(ISNUMBER(D686)),D686&lt;0),"매출을 확인하세요",IF(COUNTIFS(메뉴_월,"&gt;="&amp;DATE(YEAR(A686),MONTH(A686),1),메뉴_월,"&lt;="&amp;DATE(YEAR(A686),MONTH(A686)+1,0),메뉴_이름,B686)&gt;1,"같은 달·같은 메뉴가 또 있어요",""))))))</f>
        <v/>
      </c>
    </row>
    <row r="687">
      <c r="A687" s="49" t="n"/>
      <c r="B687" s="17" t="n"/>
      <c r="C687" s="14" t="n"/>
      <c r="D687" s="14" t="n"/>
      <c r="E687" s="18">
        <f>IF(COUNTA(A687:D687)=0,"",IF(NOT(ISNUMBER(A687)),"월을 2026-09-01 처럼",IF(ISNA(MATCH(B687,메뉴판이름,0)),"메뉴판에 없는 이름",IF(OR(NOT(ISNUMBER(C687)),C687&lt;0,C687&lt;&gt;INT(N(C687))),"수량을 확인하세요",IF(OR(NOT(ISNUMBER(D687)),D687&lt;0),"매출을 확인하세요",IF(COUNTIFS(메뉴_월,"&gt;="&amp;DATE(YEAR(A687),MONTH(A687),1),메뉴_월,"&lt;="&amp;DATE(YEAR(A687),MONTH(A687)+1,0),메뉴_이름,B687)&gt;1,"같은 달·같은 메뉴가 또 있어요",""))))))</f>
        <v/>
      </c>
    </row>
    <row r="688">
      <c r="A688" s="49" t="n"/>
      <c r="B688" s="17" t="n"/>
      <c r="C688" s="14" t="n"/>
      <c r="D688" s="14" t="n"/>
      <c r="E688" s="18">
        <f>IF(COUNTA(A688:D688)=0,"",IF(NOT(ISNUMBER(A688)),"월을 2026-09-01 처럼",IF(ISNA(MATCH(B688,메뉴판이름,0)),"메뉴판에 없는 이름",IF(OR(NOT(ISNUMBER(C688)),C688&lt;0,C688&lt;&gt;INT(N(C688))),"수량을 확인하세요",IF(OR(NOT(ISNUMBER(D688)),D688&lt;0),"매출을 확인하세요",IF(COUNTIFS(메뉴_월,"&gt;="&amp;DATE(YEAR(A688),MONTH(A688),1),메뉴_월,"&lt;="&amp;DATE(YEAR(A688),MONTH(A688)+1,0),메뉴_이름,B688)&gt;1,"같은 달·같은 메뉴가 또 있어요",""))))))</f>
        <v/>
      </c>
    </row>
    <row r="689">
      <c r="A689" s="49" t="n"/>
      <c r="B689" s="17" t="n"/>
      <c r="C689" s="14" t="n"/>
      <c r="D689" s="14" t="n"/>
      <c r="E689" s="18">
        <f>IF(COUNTA(A689:D689)=0,"",IF(NOT(ISNUMBER(A689)),"월을 2026-09-01 처럼",IF(ISNA(MATCH(B689,메뉴판이름,0)),"메뉴판에 없는 이름",IF(OR(NOT(ISNUMBER(C689)),C689&lt;0,C689&lt;&gt;INT(N(C689))),"수량을 확인하세요",IF(OR(NOT(ISNUMBER(D689)),D689&lt;0),"매출을 확인하세요",IF(COUNTIFS(메뉴_월,"&gt;="&amp;DATE(YEAR(A689),MONTH(A689),1),메뉴_월,"&lt;="&amp;DATE(YEAR(A689),MONTH(A689)+1,0),메뉴_이름,B689)&gt;1,"같은 달·같은 메뉴가 또 있어요",""))))))</f>
        <v/>
      </c>
    </row>
    <row r="690">
      <c r="A690" s="49" t="n"/>
      <c r="B690" s="17" t="n"/>
      <c r="C690" s="14" t="n"/>
      <c r="D690" s="14" t="n"/>
      <c r="E690" s="18">
        <f>IF(COUNTA(A690:D690)=0,"",IF(NOT(ISNUMBER(A690)),"월을 2026-09-01 처럼",IF(ISNA(MATCH(B690,메뉴판이름,0)),"메뉴판에 없는 이름",IF(OR(NOT(ISNUMBER(C690)),C690&lt;0,C690&lt;&gt;INT(N(C690))),"수량을 확인하세요",IF(OR(NOT(ISNUMBER(D690)),D690&lt;0),"매출을 확인하세요",IF(COUNTIFS(메뉴_월,"&gt;="&amp;DATE(YEAR(A690),MONTH(A690),1),메뉴_월,"&lt;="&amp;DATE(YEAR(A690),MONTH(A690)+1,0),메뉴_이름,B690)&gt;1,"같은 달·같은 메뉴가 또 있어요",""))))))</f>
        <v/>
      </c>
    </row>
    <row r="691">
      <c r="A691" s="49" t="n"/>
      <c r="B691" s="17" t="n"/>
      <c r="C691" s="14" t="n"/>
      <c r="D691" s="14" t="n"/>
      <c r="E691" s="18">
        <f>IF(COUNTA(A691:D691)=0,"",IF(NOT(ISNUMBER(A691)),"월을 2026-09-01 처럼",IF(ISNA(MATCH(B691,메뉴판이름,0)),"메뉴판에 없는 이름",IF(OR(NOT(ISNUMBER(C691)),C691&lt;0,C691&lt;&gt;INT(N(C691))),"수량을 확인하세요",IF(OR(NOT(ISNUMBER(D691)),D691&lt;0),"매출을 확인하세요",IF(COUNTIFS(메뉴_월,"&gt;="&amp;DATE(YEAR(A691),MONTH(A691),1),메뉴_월,"&lt;="&amp;DATE(YEAR(A691),MONTH(A691)+1,0),메뉴_이름,B691)&gt;1,"같은 달·같은 메뉴가 또 있어요",""))))))</f>
        <v/>
      </c>
    </row>
    <row r="692">
      <c r="A692" s="49" t="n"/>
      <c r="B692" s="17" t="n"/>
      <c r="C692" s="14" t="n"/>
      <c r="D692" s="14" t="n"/>
      <c r="E692" s="18">
        <f>IF(COUNTA(A692:D692)=0,"",IF(NOT(ISNUMBER(A692)),"월을 2026-09-01 처럼",IF(ISNA(MATCH(B692,메뉴판이름,0)),"메뉴판에 없는 이름",IF(OR(NOT(ISNUMBER(C692)),C692&lt;0,C692&lt;&gt;INT(N(C692))),"수량을 확인하세요",IF(OR(NOT(ISNUMBER(D692)),D692&lt;0),"매출을 확인하세요",IF(COUNTIFS(메뉴_월,"&gt;="&amp;DATE(YEAR(A692),MONTH(A692),1),메뉴_월,"&lt;="&amp;DATE(YEAR(A692),MONTH(A692)+1,0),메뉴_이름,B692)&gt;1,"같은 달·같은 메뉴가 또 있어요",""))))))</f>
        <v/>
      </c>
    </row>
    <row r="693">
      <c r="A693" s="49" t="n"/>
      <c r="B693" s="17" t="n"/>
      <c r="C693" s="14" t="n"/>
      <c r="D693" s="14" t="n"/>
      <c r="E693" s="18">
        <f>IF(COUNTA(A693:D693)=0,"",IF(NOT(ISNUMBER(A693)),"월을 2026-09-01 처럼",IF(ISNA(MATCH(B693,메뉴판이름,0)),"메뉴판에 없는 이름",IF(OR(NOT(ISNUMBER(C693)),C693&lt;0,C693&lt;&gt;INT(N(C693))),"수량을 확인하세요",IF(OR(NOT(ISNUMBER(D693)),D693&lt;0),"매출을 확인하세요",IF(COUNTIFS(메뉴_월,"&gt;="&amp;DATE(YEAR(A693),MONTH(A693),1),메뉴_월,"&lt;="&amp;DATE(YEAR(A693),MONTH(A693)+1,0),메뉴_이름,B693)&gt;1,"같은 달·같은 메뉴가 또 있어요",""))))))</f>
        <v/>
      </c>
    </row>
    <row r="694">
      <c r="A694" s="49" t="n"/>
      <c r="B694" s="17" t="n"/>
      <c r="C694" s="14" t="n"/>
      <c r="D694" s="14" t="n"/>
      <c r="E694" s="18">
        <f>IF(COUNTA(A694:D694)=0,"",IF(NOT(ISNUMBER(A694)),"월을 2026-09-01 처럼",IF(ISNA(MATCH(B694,메뉴판이름,0)),"메뉴판에 없는 이름",IF(OR(NOT(ISNUMBER(C694)),C694&lt;0,C694&lt;&gt;INT(N(C694))),"수량을 확인하세요",IF(OR(NOT(ISNUMBER(D694)),D694&lt;0),"매출을 확인하세요",IF(COUNTIFS(메뉴_월,"&gt;="&amp;DATE(YEAR(A694),MONTH(A694),1),메뉴_월,"&lt;="&amp;DATE(YEAR(A694),MONTH(A694)+1,0),메뉴_이름,B694)&gt;1,"같은 달·같은 메뉴가 또 있어요",""))))))</f>
        <v/>
      </c>
    </row>
    <row r="695">
      <c r="A695" s="49" t="n"/>
      <c r="B695" s="17" t="n"/>
      <c r="C695" s="14" t="n"/>
      <c r="D695" s="14" t="n"/>
      <c r="E695" s="18">
        <f>IF(COUNTA(A695:D695)=0,"",IF(NOT(ISNUMBER(A695)),"월을 2026-09-01 처럼",IF(ISNA(MATCH(B695,메뉴판이름,0)),"메뉴판에 없는 이름",IF(OR(NOT(ISNUMBER(C695)),C695&lt;0,C695&lt;&gt;INT(N(C695))),"수량을 확인하세요",IF(OR(NOT(ISNUMBER(D695)),D695&lt;0),"매출을 확인하세요",IF(COUNTIFS(메뉴_월,"&gt;="&amp;DATE(YEAR(A695),MONTH(A695),1),메뉴_월,"&lt;="&amp;DATE(YEAR(A695),MONTH(A695)+1,0),메뉴_이름,B695)&gt;1,"같은 달·같은 메뉴가 또 있어요",""))))))</f>
        <v/>
      </c>
    </row>
    <row r="696">
      <c r="A696" s="49" t="n"/>
      <c r="B696" s="17" t="n"/>
      <c r="C696" s="14" t="n"/>
      <c r="D696" s="14" t="n"/>
      <c r="E696" s="18">
        <f>IF(COUNTA(A696:D696)=0,"",IF(NOT(ISNUMBER(A696)),"월을 2026-09-01 처럼",IF(ISNA(MATCH(B696,메뉴판이름,0)),"메뉴판에 없는 이름",IF(OR(NOT(ISNUMBER(C696)),C696&lt;0,C696&lt;&gt;INT(N(C696))),"수량을 확인하세요",IF(OR(NOT(ISNUMBER(D696)),D696&lt;0),"매출을 확인하세요",IF(COUNTIFS(메뉴_월,"&gt;="&amp;DATE(YEAR(A696),MONTH(A696),1),메뉴_월,"&lt;="&amp;DATE(YEAR(A696),MONTH(A696)+1,0),메뉴_이름,B696)&gt;1,"같은 달·같은 메뉴가 또 있어요",""))))))</f>
        <v/>
      </c>
    </row>
    <row r="697">
      <c r="A697" s="49" t="n"/>
      <c r="B697" s="17" t="n"/>
      <c r="C697" s="14" t="n"/>
      <c r="D697" s="14" t="n"/>
      <c r="E697" s="18">
        <f>IF(COUNTA(A697:D697)=0,"",IF(NOT(ISNUMBER(A697)),"월을 2026-09-01 처럼",IF(ISNA(MATCH(B697,메뉴판이름,0)),"메뉴판에 없는 이름",IF(OR(NOT(ISNUMBER(C697)),C697&lt;0,C697&lt;&gt;INT(N(C697))),"수량을 확인하세요",IF(OR(NOT(ISNUMBER(D697)),D697&lt;0),"매출을 확인하세요",IF(COUNTIFS(메뉴_월,"&gt;="&amp;DATE(YEAR(A697),MONTH(A697),1),메뉴_월,"&lt;="&amp;DATE(YEAR(A697),MONTH(A697)+1,0),메뉴_이름,B697)&gt;1,"같은 달·같은 메뉴가 또 있어요",""))))))</f>
        <v/>
      </c>
    </row>
    <row r="698">
      <c r="A698" s="49" t="n"/>
      <c r="B698" s="17" t="n"/>
      <c r="C698" s="14" t="n"/>
      <c r="D698" s="14" t="n"/>
      <c r="E698" s="18">
        <f>IF(COUNTA(A698:D698)=0,"",IF(NOT(ISNUMBER(A698)),"월을 2026-09-01 처럼",IF(ISNA(MATCH(B698,메뉴판이름,0)),"메뉴판에 없는 이름",IF(OR(NOT(ISNUMBER(C698)),C698&lt;0,C698&lt;&gt;INT(N(C698))),"수량을 확인하세요",IF(OR(NOT(ISNUMBER(D698)),D698&lt;0),"매출을 확인하세요",IF(COUNTIFS(메뉴_월,"&gt;="&amp;DATE(YEAR(A698),MONTH(A698),1),메뉴_월,"&lt;="&amp;DATE(YEAR(A698),MONTH(A698)+1,0),메뉴_이름,B698)&gt;1,"같은 달·같은 메뉴가 또 있어요",""))))))</f>
        <v/>
      </c>
    </row>
    <row r="699">
      <c r="A699" s="49" t="n"/>
      <c r="B699" s="17" t="n"/>
      <c r="C699" s="14" t="n"/>
      <c r="D699" s="14" t="n"/>
      <c r="E699" s="18">
        <f>IF(COUNTA(A699:D699)=0,"",IF(NOT(ISNUMBER(A699)),"월을 2026-09-01 처럼",IF(ISNA(MATCH(B699,메뉴판이름,0)),"메뉴판에 없는 이름",IF(OR(NOT(ISNUMBER(C699)),C699&lt;0,C699&lt;&gt;INT(N(C699))),"수량을 확인하세요",IF(OR(NOT(ISNUMBER(D699)),D699&lt;0),"매출을 확인하세요",IF(COUNTIFS(메뉴_월,"&gt;="&amp;DATE(YEAR(A699),MONTH(A699),1),메뉴_월,"&lt;="&amp;DATE(YEAR(A699),MONTH(A699)+1,0),메뉴_이름,B699)&gt;1,"같은 달·같은 메뉴가 또 있어요",""))))))</f>
        <v/>
      </c>
    </row>
    <row r="700">
      <c r="A700" s="49" t="n"/>
      <c r="B700" s="17" t="n"/>
      <c r="C700" s="14" t="n"/>
      <c r="D700" s="14" t="n"/>
      <c r="E700" s="18">
        <f>IF(COUNTA(A700:D700)=0,"",IF(NOT(ISNUMBER(A700)),"월을 2026-09-01 처럼",IF(ISNA(MATCH(B700,메뉴판이름,0)),"메뉴판에 없는 이름",IF(OR(NOT(ISNUMBER(C700)),C700&lt;0,C700&lt;&gt;INT(N(C700))),"수량을 확인하세요",IF(OR(NOT(ISNUMBER(D700)),D700&lt;0),"매출을 확인하세요",IF(COUNTIFS(메뉴_월,"&gt;="&amp;DATE(YEAR(A700),MONTH(A700),1),메뉴_월,"&lt;="&amp;DATE(YEAR(A700),MONTH(A700)+1,0),메뉴_이름,B700)&gt;1,"같은 달·같은 메뉴가 또 있어요",""))))))</f>
        <v/>
      </c>
    </row>
    <row r="701">
      <c r="A701" s="49" t="n"/>
      <c r="B701" s="17" t="n"/>
      <c r="C701" s="14" t="n"/>
      <c r="D701" s="14" t="n"/>
      <c r="E701" s="18">
        <f>IF(COUNTA(A701:D701)=0,"",IF(NOT(ISNUMBER(A701)),"월을 2026-09-01 처럼",IF(ISNA(MATCH(B701,메뉴판이름,0)),"메뉴판에 없는 이름",IF(OR(NOT(ISNUMBER(C701)),C701&lt;0,C701&lt;&gt;INT(N(C701))),"수량을 확인하세요",IF(OR(NOT(ISNUMBER(D701)),D701&lt;0),"매출을 확인하세요",IF(COUNTIFS(메뉴_월,"&gt;="&amp;DATE(YEAR(A701),MONTH(A701),1),메뉴_월,"&lt;="&amp;DATE(YEAR(A701),MONTH(A701)+1,0),메뉴_이름,B701)&gt;1,"같은 달·같은 메뉴가 또 있어요",""))))))</f>
        <v/>
      </c>
    </row>
    <row r="702">
      <c r="A702" s="49" t="n"/>
      <c r="B702" s="17" t="n"/>
      <c r="C702" s="14" t="n"/>
      <c r="D702" s="14" t="n"/>
      <c r="E702" s="18">
        <f>IF(COUNTA(A702:D702)=0,"",IF(NOT(ISNUMBER(A702)),"월을 2026-09-01 처럼",IF(ISNA(MATCH(B702,메뉴판이름,0)),"메뉴판에 없는 이름",IF(OR(NOT(ISNUMBER(C702)),C702&lt;0,C702&lt;&gt;INT(N(C702))),"수량을 확인하세요",IF(OR(NOT(ISNUMBER(D702)),D702&lt;0),"매출을 확인하세요",IF(COUNTIFS(메뉴_월,"&gt;="&amp;DATE(YEAR(A702),MONTH(A702),1),메뉴_월,"&lt;="&amp;DATE(YEAR(A702),MONTH(A702)+1,0),메뉴_이름,B702)&gt;1,"같은 달·같은 메뉴가 또 있어요",""))))))</f>
        <v/>
      </c>
    </row>
    <row r="703">
      <c r="A703" s="49" t="n"/>
      <c r="B703" s="17" t="n"/>
      <c r="C703" s="14" t="n"/>
      <c r="D703" s="14" t="n"/>
      <c r="E703" s="18">
        <f>IF(COUNTA(A703:D703)=0,"",IF(NOT(ISNUMBER(A703)),"월을 2026-09-01 처럼",IF(ISNA(MATCH(B703,메뉴판이름,0)),"메뉴판에 없는 이름",IF(OR(NOT(ISNUMBER(C703)),C703&lt;0,C703&lt;&gt;INT(N(C703))),"수량을 확인하세요",IF(OR(NOT(ISNUMBER(D703)),D703&lt;0),"매출을 확인하세요",IF(COUNTIFS(메뉴_월,"&gt;="&amp;DATE(YEAR(A703),MONTH(A703),1),메뉴_월,"&lt;="&amp;DATE(YEAR(A703),MONTH(A703)+1,0),메뉴_이름,B703)&gt;1,"같은 달·같은 메뉴가 또 있어요",""))))))</f>
        <v/>
      </c>
    </row>
    <row r="704">
      <c r="A704" s="49" t="n"/>
      <c r="B704" s="17" t="n"/>
      <c r="C704" s="14" t="n"/>
      <c r="D704" s="14" t="n"/>
      <c r="E704" s="18">
        <f>IF(COUNTA(A704:D704)=0,"",IF(NOT(ISNUMBER(A704)),"월을 2026-09-01 처럼",IF(ISNA(MATCH(B704,메뉴판이름,0)),"메뉴판에 없는 이름",IF(OR(NOT(ISNUMBER(C704)),C704&lt;0,C704&lt;&gt;INT(N(C704))),"수량을 확인하세요",IF(OR(NOT(ISNUMBER(D704)),D704&lt;0),"매출을 확인하세요",IF(COUNTIFS(메뉴_월,"&gt;="&amp;DATE(YEAR(A704),MONTH(A704),1),메뉴_월,"&lt;="&amp;DATE(YEAR(A704),MONTH(A704)+1,0),메뉴_이름,B704)&gt;1,"같은 달·같은 메뉴가 또 있어요",""))))))</f>
        <v/>
      </c>
    </row>
    <row r="705">
      <c r="A705" s="49" t="n"/>
      <c r="B705" s="17" t="n"/>
      <c r="C705" s="14" t="n"/>
      <c r="D705" s="14" t="n"/>
      <c r="E705" s="18">
        <f>IF(COUNTA(A705:D705)=0,"",IF(NOT(ISNUMBER(A705)),"월을 2026-09-01 처럼",IF(ISNA(MATCH(B705,메뉴판이름,0)),"메뉴판에 없는 이름",IF(OR(NOT(ISNUMBER(C705)),C705&lt;0,C705&lt;&gt;INT(N(C705))),"수량을 확인하세요",IF(OR(NOT(ISNUMBER(D705)),D705&lt;0),"매출을 확인하세요",IF(COUNTIFS(메뉴_월,"&gt;="&amp;DATE(YEAR(A705),MONTH(A705),1),메뉴_월,"&lt;="&amp;DATE(YEAR(A705),MONTH(A705)+1,0),메뉴_이름,B705)&gt;1,"같은 달·같은 메뉴가 또 있어요",""))))))</f>
        <v/>
      </c>
    </row>
    <row r="706">
      <c r="A706" s="49" t="n"/>
      <c r="B706" s="17" t="n"/>
      <c r="C706" s="14" t="n"/>
      <c r="D706" s="14" t="n"/>
      <c r="E706" s="18">
        <f>IF(COUNTA(A706:D706)=0,"",IF(NOT(ISNUMBER(A706)),"월을 2026-09-01 처럼",IF(ISNA(MATCH(B706,메뉴판이름,0)),"메뉴판에 없는 이름",IF(OR(NOT(ISNUMBER(C706)),C706&lt;0,C706&lt;&gt;INT(N(C706))),"수량을 확인하세요",IF(OR(NOT(ISNUMBER(D706)),D706&lt;0),"매출을 확인하세요",IF(COUNTIFS(메뉴_월,"&gt;="&amp;DATE(YEAR(A706),MONTH(A706),1),메뉴_월,"&lt;="&amp;DATE(YEAR(A706),MONTH(A706)+1,0),메뉴_이름,B706)&gt;1,"같은 달·같은 메뉴가 또 있어요",""))))))</f>
        <v/>
      </c>
    </row>
    <row r="707">
      <c r="A707" s="49" t="n"/>
      <c r="B707" s="17" t="n"/>
      <c r="C707" s="14" t="n"/>
      <c r="D707" s="14" t="n"/>
      <c r="E707" s="18">
        <f>IF(COUNTA(A707:D707)=0,"",IF(NOT(ISNUMBER(A707)),"월을 2026-09-01 처럼",IF(ISNA(MATCH(B707,메뉴판이름,0)),"메뉴판에 없는 이름",IF(OR(NOT(ISNUMBER(C707)),C707&lt;0,C707&lt;&gt;INT(N(C707))),"수량을 확인하세요",IF(OR(NOT(ISNUMBER(D707)),D707&lt;0),"매출을 확인하세요",IF(COUNTIFS(메뉴_월,"&gt;="&amp;DATE(YEAR(A707),MONTH(A707),1),메뉴_월,"&lt;="&amp;DATE(YEAR(A707),MONTH(A707)+1,0),메뉴_이름,B707)&gt;1,"같은 달·같은 메뉴가 또 있어요",""))))))</f>
        <v/>
      </c>
    </row>
    <row r="708">
      <c r="A708" s="49" t="n"/>
      <c r="B708" s="17" t="n"/>
      <c r="C708" s="14" t="n"/>
      <c r="D708" s="14" t="n"/>
      <c r="E708" s="18">
        <f>IF(COUNTA(A708:D708)=0,"",IF(NOT(ISNUMBER(A708)),"월을 2026-09-01 처럼",IF(ISNA(MATCH(B708,메뉴판이름,0)),"메뉴판에 없는 이름",IF(OR(NOT(ISNUMBER(C708)),C708&lt;0,C708&lt;&gt;INT(N(C708))),"수량을 확인하세요",IF(OR(NOT(ISNUMBER(D708)),D708&lt;0),"매출을 확인하세요",IF(COUNTIFS(메뉴_월,"&gt;="&amp;DATE(YEAR(A708),MONTH(A708),1),메뉴_월,"&lt;="&amp;DATE(YEAR(A708),MONTH(A708)+1,0),메뉴_이름,B708)&gt;1,"같은 달·같은 메뉴가 또 있어요",""))))))</f>
        <v/>
      </c>
    </row>
    <row r="709">
      <c r="A709" s="49" t="n"/>
      <c r="B709" s="17" t="n"/>
      <c r="C709" s="14" t="n"/>
      <c r="D709" s="14" t="n"/>
      <c r="E709" s="18">
        <f>IF(COUNTA(A709:D709)=0,"",IF(NOT(ISNUMBER(A709)),"월을 2026-09-01 처럼",IF(ISNA(MATCH(B709,메뉴판이름,0)),"메뉴판에 없는 이름",IF(OR(NOT(ISNUMBER(C709)),C709&lt;0,C709&lt;&gt;INT(N(C709))),"수량을 확인하세요",IF(OR(NOT(ISNUMBER(D709)),D709&lt;0),"매출을 확인하세요",IF(COUNTIFS(메뉴_월,"&gt;="&amp;DATE(YEAR(A709),MONTH(A709),1),메뉴_월,"&lt;="&amp;DATE(YEAR(A709),MONTH(A709)+1,0),메뉴_이름,B709)&gt;1,"같은 달·같은 메뉴가 또 있어요",""))))))</f>
        <v/>
      </c>
    </row>
    <row r="710">
      <c r="A710" s="49" t="n"/>
      <c r="B710" s="17" t="n"/>
      <c r="C710" s="14" t="n"/>
      <c r="D710" s="14" t="n"/>
      <c r="E710" s="18">
        <f>IF(COUNTA(A710:D710)=0,"",IF(NOT(ISNUMBER(A710)),"월을 2026-09-01 처럼",IF(ISNA(MATCH(B710,메뉴판이름,0)),"메뉴판에 없는 이름",IF(OR(NOT(ISNUMBER(C710)),C710&lt;0,C710&lt;&gt;INT(N(C710))),"수량을 확인하세요",IF(OR(NOT(ISNUMBER(D710)),D710&lt;0),"매출을 확인하세요",IF(COUNTIFS(메뉴_월,"&gt;="&amp;DATE(YEAR(A710),MONTH(A710),1),메뉴_월,"&lt;="&amp;DATE(YEAR(A710),MONTH(A710)+1,0),메뉴_이름,B710)&gt;1,"같은 달·같은 메뉴가 또 있어요",""))))))</f>
        <v/>
      </c>
    </row>
    <row r="711">
      <c r="A711" s="49" t="n"/>
      <c r="B711" s="17" t="n"/>
      <c r="C711" s="14" t="n"/>
      <c r="D711" s="14" t="n"/>
      <c r="E711" s="18">
        <f>IF(COUNTA(A711:D711)=0,"",IF(NOT(ISNUMBER(A711)),"월을 2026-09-01 처럼",IF(ISNA(MATCH(B711,메뉴판이름,0)),"메뉴판에 없는 이름",IF(OR(NOT(ISNUMBER(C711)),C711&lt;0,C711&lt;&gt;INT(N(C711))),"수량을 확인하세요",IF(OR(NOT(ISNUMBER(D711)),D711&lt;0),"매출을 확인하세요",IF(COUNTIFS(메뉴_월,"&gt;="&amp;DATE(YEAR(A711),MONTH(A711),1),메뉴_월,"&lt;="&amp;DATE(YEAR(A711),MONTH(A711)+1,0),메뉴_이름,B711)&gt;1,"같은 달·같은 메뉴가 또 있어요",""))))))</f>
        <v/>
      </c>
    </row>
    <row r="712">
      <c r="A712" s="49" t="n"/>
      <c r="B712" s="17" t="n"/>
      <c r="C712" s="14" t="n"/>
      <c r="D712" s="14" t="n"/>
      <c r="E712" s="18">
        <f>IF(COUNTA(A712:D712)=0,"",IF(NOT(ISNUMBER(A712)),"월을 2026-09-01 처럼",IF(ISNA(MATCH(B712,메뉴판이름,0)),"메뉴판에 없는 이름",IF(OR(NOT(ISNUMBER(C712)),C712&lt;0,C712&lt;&gt;INT(N(C712))),"수량을 확인하세요",IF(OR(NOT(ISNUMBER(D712)),D712&lt;0),"매출을 확인하세요",IF(COUNTIFS(메뉴_월,"&gt;="&amp;DATE(YEAR(A712),MONTH(A712),1),메뉴_월,"&lt;="&amp;DATE(YEAR(A712),MONTH(A712)+1,0),메뉴_이름,B712)&gt;1,"같은 달·같은 메뉴가 또 있어요",""))))))</f>
        <v/>
      </c>
    </row>
    <row r="713">
      <c r="A713" s="49" t="n"/>
      <c r="B713" s="17" t="n"/>
      <c r="C713" s="14" t="n"/>
      <c r="D713" s="14" t="n"/>
      <c r="E713" s="18">
        <f>IF(COUNTA(A713:D713)=0,"",IF(NOT(ISNUMBER(A713)),"월을 2026-09-01 처럼",IF(ISNA(MATCH(B713,메뉴판이름,0)),"메뉴판에 없는 이름",IF(OR(NOT(ISNUMBER(C713)),C713&lt;0,C713&lt;&gt;INT(N(C713))),"수량을 확인하세요",IF(OR(NOT(ISNUMBER(D713)),D713&lt;0),"매출을 확인하세요",IF(COUNTIFS(메뉴_월,"&gt;="&amp;DATE(YEAR(A713),MONTH(A713),1),메뉴_월,"&lt;="&amp;DATE(YEAR(A713),MONTH(A713)+1,0),메뉴_이름,B713)&gt;1,"같은 달·같은 메뉴가 또 있어요",""))))))</f>
        <v/>
      </c>
    </row>
    <row r="714">
      <c r="A714" s="49" t="n"/>
      <c r="B714" s="17" t="n"/>
      <c r="C714" s="14" t="n"/>
      <c r="D714" s="14" t="n"/>
      <c r="E714" s="18">
        <f>IF(COUNTA(A714:D714)=0,"",IF(NOT(ISNUMBER(A714)),"월을 2026-09-01 처럼",IF(ISNA(MATCH(B714,메뉴판이름,0)),"메뉴판에 없는 이름",IF(OR(NOT(ISNUMBER(C714)),C714&lt;0,C714&lt;&gt;INT(N(C714))),"수량을 확인하세요",IF(OR(NOT(ISNUMBER(D714)),D714&lt;0),"매출을 확인하세요",IF(COUNTIFS(메뉴_월,"&gt;="&amp;DATE(YEAR(A714),MONTH(A714),1),메뉴_월,"&lt;="&amp;DATE(YEAR(A714),MONTH(A714)+1,0),메뉴_이름,B714)&gt;1,"같은 달·같은 메뉴가 또 있어요",""))))))</f>
        <v/>
      </c>
    </row>
    <row r="715">
      <c r="A715" s="49" t="n"/>
      <c r="B715" s="17" t="n"/>
      <c r="C715" s="14" t="n"/>
      <c r="D715" s="14" t="n"/>
      <c r="E715" s="18">
        <f>IF(COUNTA(A715:D715)=0,"",IF(NOT(ISNUMBER(A715)),"월을 2026-09-01 처럼",IF(ISNA(MATCH(B715,메뉴판이름,0)),"메뉴판에 없는 이름",IF(OR(NOT(ISNUMBER(C715)),C715&lt;0,C715&lt;&gt;INT(N(C715))),"수량을 확인하세요",IF(OR(NOT(ISNUMBER(D715)),D715&lt;0),"매출을 확인하세요",IF(COUNTIFS(메뉴_월,"&gt;="&amp;DATE(YEAR(A715),MONTH(A715),1),메뉴_월,"&lt;="&amp;DATE(YEAR(A715),MONTH(A715)+1,0),메뉴_이름,B715)&gt;1,"같은 달·같은 메뉴가 또 있어요",""))))))</f>
        <v/>
      </c>
    </row>
    <row r="716">
      <c r="A716" s="49" t="n"/>
      <c r="B716" s="17" t="n"/>
      <c r="C716" s="14" t="n"/>
      <c r="D716" s="14" t="n"/>
      <c r="E716" s="18">
        <f>IF(COUNTA(A716:D716)=0,"",IF(NOT(ISNUMBER(A716)),"월을 2026-09-01 처럼",IF(ISNA(MATCH(B716,메뉴판이름,0)),"메뉴판에 없는 이름",IF(OR(NOT(ISNUMBER(C716)),C716&lt;0,C716&lt;&gt;INT(N(C716))),"수량을 확인하세요",IF(OR(NOT(ISNUMBER(D716)),D716&lt;0),"매출을 확인하세요",IF(COUNTIFS(메뉴_월,"&gt;="&amp;DATE(YEAR(A716),MONTH(A716),1),메뉴_월,"&lt;="&amp;DATE(YEAR(A716),MONTH(A716)+1,0),메뉴_이름,B716)&gt;1,"같은 달·같은 메뉴가 또 있어요",""))))))</f>
        <v/>
      </c>
    </row>
    <row r="717">
      <c r="A717" s="49" t="n"/>
      <c r="B717" s="17" t="n"/>
      <c r="C717" s="14" t="n"/>
      <c r="D717" s="14" t="n"/>
      <c r="E717" s="18">
        <f>IF(COUNTA(A717:D717)=0,"",IF(NOT(ISNUMBER(A717)),"월을 2026-09-01 처럼",IF(ISNA(MATCH(B717,메뉴판이름,0)),"메뉴판에 없는 이름",IF(OR(NOT(ISNUMBER(C717)),C717&lt;0,C717&lt;&gt;INT(N(C717))),"수량을 확인하세요",IF(OR(NOT(ISNUMBER(D717)),D717&lt;0),"매출을 확인하세요",IF(COUNTIFS(메뉴_월,"&gt;="&amp;DATE(YEAR(A717),MONTH(A717),1),메뉴_월,"&lt;="&amp;DATE(YEAR(A717),MONTH(A717)+1,0),메뉴_이름,B717)&gt;1,"같은 달·같은 메뉴가 또 있어요",""))))))</f>
        <v/>
      </c>
    </row>
    <row r="718">
      <c r="A718" s="49" t="n"/>
      <c r="B718" s="17" t="n"/>
      <c r="C718" s="14" t="n"/>
      <c r="D718" s="14" t="n"/>
      <c r="E718" s="18">
        <f>IF(COUNTA(A718:D718)=0,"",IF(NOT(ISNUMBER(A718)),"월을 2026-09-01 처럼",IF(ISNA(MATCH(B718,메뉴판이름,0)),"메뉴판에 없는 이름",IF(OR(NOT(ISNUMBER(C718)),C718&lt;0,C718&lt;&gt;INT(N(C718))),"수량을 확인하세요",IF(OR(NOT(ISNUMBER(D718)),D718&lt;0),"매출을 확인하세요",IF(COUNTIFS(메뉴_월,"&gt;="&amp;DATE(YEAR(A718),MONTH(A718),1),메뉴_월,"&lt;="&amp;DATE(YEAR(A718),MONTH(A718)+1,0),메뉴_이름,B718)&gt;1,"같은 달·같은 메뉴가 또 있어요",""))))))</f>
        <v/>
      </c>
    </row>
    <row r="719">
      <c r="A719" s="49" t="n"/>
      <c r="B719" s="17" t="n"/>
      <c r="C719" s="14" t="n"/>
      <c r="D719" s="14" t="n"/>
      <c r="E719" s="18">
        <f>IF(COUNTA(A719:D719)=0,"",IF(NOT(ISNUMBER(A719)),"월을 2026-09-01 처럼",IF(ISNA(MATCH(B719,메뉴판이름,0)),"메뉴판에 없는 이름",IF(OR(NOT(ISNUMBER(C719)),C719&lt;0,C719&lt;&gt;INT(N(C719))),"수량을 확인하세요",IF(OR(NOT(ISNUMBER(D719)),D719&lt;0),"매출을 확인하세요",IF(COUNTIFS(메뉴_월,"&gt;="&amp;DATE(YEAR(A719),MONTH(A719),1),메뉴_월,"&lt;="&amp;DATE(YEAR(A719),MONTH(A719)+1,0),메뉴_이름,B719)&gt;1,"같은 달·같은 메뉴가 또 있어요",""))))))</f>
        <v/>
      </c>
    </row>
    <row r="720">
      <c r="A720" s="49" t="n"/>
      <c r="B720" s="17" t="n"/>
      <c r="C720" s="14" t="n"/>
      <c r="D720" s="14" t="n"/>
      <c r="E720" s="18">
        <f>IF(COUNTA(A720:D720)=0,"",IF(NOT(ISNUMBER(A720)),"월을 2026-09-01 처럼",IF(ISNA(MATCH(B720,메뉴판이름,0)),"메뉴판에 없는 이름",IF(OR(NOT(ISNUMBER(C720)),C720&lt;0,C720&lt;&gt;INT(N(C720))),"수량을 확인하세요",IF(OR(NOT(ISNUMBER(D720)),D720&lt;0),"매출을 확인하세요",IF(COUNTIFS(메뉴_월,"&gt;="&amp;DATE(YEAR(A720),MONTH(A720),1),메뉴_월,"&lt;="&amp;DATE(YEAR(A720),MONTH(A720)+1,0),메뉴_이름,B720)&gt;1,"같은 달·같은 메뉴가 또 있어요",""))))))</f>
        <v/>
      </c>
    </row>
    <row r="721">
      <c r="A721" s="49" t="n"/>
      <c r="B721" s="17" t="n"/>
      <c r="C721" s="14" t="n"/>
      <c r="D721" s="14" t="n"/>
      <c r="E721" s="18">
        <f>IF(COUNTA(A721:D721)=0,"",IF(NOT(ISNUMBER(A721)),"월을 2026-09-01 처럼",IF(ISNA(MATCH(B721,메뉴판이름,0)),"메뉴판에 없는 이름",IF(OR(NOT(ISNUMBER(C721)),C721&lt;0,C721&lt;&gt;INT(N(C721))),"수량을 확인하세요",IF(OR(NOT(ISNUMBER(D721)),D721&lt;0),"매출을 확인하세요",IF(COUNTIFS(메뉴_월,"&gt;="&amp;DATE(YEAR(A721),MONTH(A721),1),메뉴_월,"&lt;="&amp;DATE(YEAR(A721),MONTH(A721)+1,0),메뉴_이름,B721)&gt;1,"같은 달·같은 메뉴가 또 있어요",""))))))</f>
        <v/>
      </c>
    </row>
    <row r="722">
      <c r="A722" s="49" t="n"/>
      <c r="B722" s="17" t="n"/>
      <c r="C722" s="14" t="n"/>
      <c r="D722" s="14" t="n"/>
      <c r="E722" s="18">
        <f>IF(COUNTA(A722:D722)=0,"",IF(NOT(ISNUMBER(A722)),"월을 2026-09-01 처럼",IF(ISNA(MATCH(B722,메뉴판이름,0)),"메뉴판에 없는 이름",IF(OR(NOT(ISNUMBER(C722)),C722&lt;0,C722&lt;&gt;INT(N(C722))),"수량을 확인하세요",IF(OR(NOT(ISNUMBER(D722)),D722&lt;0),"매출을 확인하세요",IF(COUNTIFS(메뉴_월,"&gt;="&amp;DATE(YEAR(A722),MONTH(A722),1),메뉴_월,"&lt;="&amp;DATE(YEAR(A722),MONTH(A722)+1,0),메뉴_이름,B722)&gt;1,"같은 달·같은 메뉴가 또 있어요",""))))))</f>
        <v/>
      </c>
    </row>
    <row r="723">
      <c r="A723" s="49" t="n"/>
      <c r="B723" s="17" t="n"/>
      <c r="C723" s="14" t="n"/>
      <c r="D723" s="14" t="n"/>
      <c r="E723" s="18">
        <f>IF(COUNTA(A723:D723)=0,"",IF(NOT(ISNUMBER(A723)),"월을 2026-09-01 처럼",IF(ISNA(MATCH(B723,메뉴판이름,0)),"메뉴판에 없는 이름",IF(OR(NOT(ISNUMBER(C723)),C723&lt;0,C723&lt;&gt;INT(N(C723))),"수량을 확인하세요",IF(OR(NOT(ISNUMBER(D723)),D723&lt;0),"매출을 확인하세요",IF(COUNTIFS(메뉴_월,"&gt;="&amp;DATE(YEAR(A723),MONTH(A723),1),메뉴_월,"&lt;="&amp;DATE(YEAR(A723),MONTH(A723)+1,0),메뉴_이름,B723)&gt;1,"같은 달·같은 메뉴가 또 있어요",""))))))</f>
        <v/>
      </c>
    </row>
    <row r="724">
      <c r="A724" s="49" t="n"/>
      <c r="B724" s="17" t="n"/>
      <c r="C724" s="14" t="n"/>
      <c r="D724" s="14" t="n"/>
      <c r="E724" s="18">
        <f>IF(COUNTA(A724:D724)=0,"",IF(NOT(ISNUMBER(A724)),"월을 2026-09-01 처럼",IF(ISNA(MATCH(B724,메뉴판이름,0)),"메뉴판에 없는 이름",IF(OR(NOT(ISNUMBER(C724)),C724&lt;0,C724&lt;&gt;INT(N(C724))),"수량을 확인하세요",IF(OR(NOT(ISNUMBER(D724)),D724&lt;0),"매출을 확인하세요",IF(COUNTIFS(메뉴_월,"&gt;="&amp;DATE(YEAR(A724),MONTH(A724),1),메뉴_월,"&lt;="&amp;DATE(YEAR(A724),MONTH(A724)+1,0),메뉴_이름,B724)&gt;1,"같은 달·같은 메뉴가 또 있어요",""))))))</f>
        <v/>
      </c>
    </row>
    <row r="725">
      <c r="A725" s="49" t="n"/>
      <c r="B725" s="17" t="n"/>
      <c r="C725" s="14" t="n"/>
      <c r="D725" s="14" t="n"/>
      <c r="E725" s="18">
        <f>IF(COUNTA(A725:D725)=0,"",IF(NOT(ISNUMBER(A725)),"월을 2026-09-01 처럼",IF(ISNA(MATCH(B725,메뉴판이름,0)),"메뉴판에 없는 이름",IF(OR(NOT(ISNUMBER(C725)),C725&lt;0,C725&lt;&gt;INT(N(C725))),"수량을 확인하세요",IF(OR(NOT(ISNUMBER(D725)),D725&lt;0),"매출을 확인하세요",IF(COUNTIFS(메뉴_월,"&gt;="&amp;DATE(YEAR(A725),MONTH(A725),1),메뉴_월,"&lt;="&amp;DATE(YEAR(A725),MONTH(A725)+1,0),메뉴_이름,B725)&gt;1,"같은 달·같은 메뉴가 또 있어요",""))))))</f>
        <v/>
      </c>
    </row>
    <row r="726">
      <c r="A726" s="49" t="n"/>
      <c r="B726" s="17" t="n"/>
      <c r="C726" s="14" t="n"/>
      <c r="D726" s="14" t="n"/>
      <c r="E726" s="18">
        <f>IF(COUNTA(A726:D726)=0,"",IF(NOT(ISNUMBER(A726)),"월을 2026-09-01 처럼",IF(ISNA(MATCH(B726,메뉴판이름,0)),"메뉴판에 없는 이름",IF(OR(NOT(ISNUMBER(C726)),C726&lt;0,C726&lt;&gt;INT(N(C726))),"수량을 확인하세요",IF(OR(NOT(ISNUMBER(D726)),D726&lt;0),"매출을 확인하세요",IF(COUNTIFS(메뉴_월,"&gt;="&amp;DATE(YEAR(A726),MONTH(A726),1),메뉴_월,"&lt;="&amp;DATE(YEAR(A726),MONTH(A726)+1,0),메뉴_이름,B726)&gt;1,"같은 달·같은 메뉴가 또 있어요",""))))))</f>
        <v/>
      </c>
    </row>
    <row r="727">
      <c r="A727" s="49" t="n"/>
      <c r="B727" s="17" t="n"/>
      <c r="C727" s="14" t="n"/>
      <c r="D727" s="14" t="n"/>
      <c r="E727" s="18">
        <f>IF(COUNTA(A727:D727)=0,"",IF(NOT(ISNUMBER(A727)),"월을 2026-09-01 처럼",IF(ISNA(MATCH(B727,메뉴판이름,0)),"메뉴판에 없는 이름",IF(OR(NOT(ISNUMBER(C727)),C727&lt;0,C727&lt;&gt;INT(N(C727))),"수량을 확인하세요",IF(OR(NOT(ISNUMBER(D727)),D727&lt;0),"매출을 확인하세요",IF(COUNTIFS(메뉴_월,"&gt;="&amp;DATE(YEAR(A727),MONTH(A727),1),메뉴_월,"&lt;="&amp;DATE(YEAR(A727),MONTH(A727)+1,0),메뉴_이름,B727)&gt;1,"같은 달·같은 메뉴가 또 있어요",""))))))</f>
        <v/>
      </c>
    </row>
    <row r="728">
      <c r="A728" s="49" t="n"/>
      <c r="B728" s="17" t="n"/>
      <c r="C728" s="14" t="n"/>
      <c r="D728" s="14" t="n"/>
      <c r="E728" s="18">
        <f>IF(COUNTA(A728:D728)=0,"",IF(NOT(ISNUMBER(A728)),"월을 2026-09-01 처럼",IF(ISNA(MATCH(B728,메뉴판이름,0)),"메뉴판에 없는 이름",IF(OR(NOT(ISNUMBER(C728)),C728&lt;0,C728&lt;&gt;INT(N(C728))),"수량을 확인하세요",IF(OR(NOT(ISNUMBER(D728)),D728&lt;0),"매출을 확인하세요",IF(COUNTIFS(메뉴_월,"&gt;="&amp;DATE(YEAR(A728),MONTH(A728),1),메뉴_월,"&lt;="&amp;DATE(YEAR(A728),MONTH(A728)+1,0),메뉴_이름,B728)&gt;1,"같은 달·같은 메뉴가 또 있어요",""))))))</f>
        <v/>
      </c>
    </row>
    <row r="729">
      <c r="A729" s="49" t="n"/>
      <c r="B729" s="17" t="n"/>
      <c r="C729" s="14" t="n"/>
      <c r="D729" s="14" t="n"/>
      <c r="E729" s="18">
        <f>IF(COUNTA(A729:D729)=0,"",IF(NOT(ISNUMBER(A729)),"월을 2026-09-01 처럼",IF(ISNA(MATCH(B729,메뉴판이름,0)),"메뉴판에 없는 이름",IF(OR(NOT(ISNUMBER(C729)),C729&lt;0,C729&lt;&gt;INT(N(C729))),"수량을 확인하세요",IF(OR(NOT(ISNUMBER(D729)),D729&lt;0),"매출을 확인하세요",IF(COUNTIFS(메뉴_월,"&gt;="&amp;DATE(YEAR(A729),MONTH(A729),1),메뉴_월,"&lt;="&amp;DATE(YEAR(A729),MONTH(A729)+1,0),메뉴_이름,B729)&gt;1,"같은 달·같은 메뉴가 또 있어요",""))))))</f>
        <v/>
      </c>
    </row>
    <row r="730">
      <c r="A730" s="49" t="n"/>
      <c r="B730" s="17" t="n"/>
      <c r="C730" s="14" t="n"/>
      <c r="D730" s="14" t="n"/>
      <c r="E730" s="18">
        <f>IF(COUNTA(A730:D730)=0,"",IF(NOT(ISNUMBER(A730)),"월을 2026-09-01 처럼",IF(ISNA(MATCH(B730,메뉴판이름,0)),"메뉴판에 없는 이름",IF(OR(NOT(ISNUMBER(C730)),C730&lt;0,C730&lt;&gt;INT(N(C730))),"수량을 확인하세요",IF(OR(NOT(ISNUMBER(D730)),D730&lt;0),"매출을 확인하세요",IF(COUNTIFS(메뉴_월,"&gt;="&amp;DATE(YEAR(A730),MONTH(A730),1),메뉴_월,"&lt;="&amp;DATE(YEAR(A730),MONTH(A730)+1,0),메뉴_이름,B730)&gt;1,"같은 달·같은 메뉴가 또 있어요",""))))))</f>
        <v/>
      </c>
    </row>
    <row r="731">
      <c r="A731" s="49" t="n"/>
      <c r="B731" s="17" t="n"/>
      <c r="C731" s="14" t="n"/>
      <c r="D731" s="14" t="n"/>
      <c r="E731" s="18">
        <f>IF(COUNTA(A731:D731)=0,"",IF(NOT(ISNUMBER(A731)),"월을 2026-09-01 처럼",IF(ISNA(MATCH(B731,메뉴판이름,0)),"메뉴판에 없는 이름",IF(OR(NOT(ISNUMBER(C731)),C731&lt;0,C731&lt;&gt;INT(N(C731))),"수량을 확인하세요",IF(OR(NOT(ISNUMBER(D731)),D731&lt;0),"매출을 확인하세요",IF(COUNTIFS(메뉴_월,"&gt;="&amp;DATE(YEAR(A731),MONTH(A731),1),메뉴_월,"&lt;="&amp;DATE(YEAR(A731),MONTH(A731)+1,0),메뉴_이름,B731)&gt;1,"같은 달·같은 메뉴가 또 있어요",""))))))</f>
        <v/>
      </c>
    </row>
    <row r="732">
      <c r="A732" s="49" t="n"/>
      <c r="B732" s="17" t="n"/>
      <c r="C732" s="14" t="n"/>
      <c r="D732" s="14" t="n"/>
      <c r="E732" s="18">
        <f>IF(COUNTA(A732:D732)=0,"",IF(NOT(ISNUMBER(A732)),"월을 2026-09-01 처럼",IF(ISNA(MATCH(B732,메뉴판이름,0)),"메뉴판에 없는 이름",IF(OR(NOT(ISNUMBER(C732)),C732&lt;0,C732&lt;&gt;INT(N(C732))),"수량을 확인하세요",IF(OR(NOT(ISNUMBER(D732)),D732&lt;0),"매출을 확인하세요",IF(COUNTIFS(메뉴_월,"&gt;="&amp;DATE(YEAR(A732),MONTH(A732),1),메뉴_월,"&lt;="&amp;DATE(YEAR(A732),MONTH(A732)+1,0),메뉴_이름,B732)&gt;1,"같은 달·같은 메뉴가 또 있어요",""))))))</f>
        <v/>
      </c>
    </row>
    <row r="733">
      <c r="A733" s="49" t="n"/>
      <c r="B733" s="17" t="n"/>
      <c r="C733" s="14" t="n"/>
      <c r="D733" s="14" t="n"/>
      <c r="E733" s="18">
        <f>IF(COUNTA(A733:D733)=0,"",IF(NOT(ISNUMBER(A733)),"월을 2026-09-01 처럼",IF(ISNA(MATCH(B733,메뉴판이름,0)),"메뉴판에 없는 이름",IF(OR(NOT(ISNUMBER(C733)),C733&lt;0,C733&lt;&gt;INT(N(C733))),"수량을 확인하세요",IF(OR(NOT(ISNUMBER(D733)),D733&lt;0),"매출을 확인하세요",IF(COUNTIFS(메뉴_월,"&gt;="&amp;DATE(YEAR(A733),MONTH(A733),1),메뉴_월,"&lt;="&amp;DATE(YEAR(A733),MONTH(A733)+1,0),메뉴_이름,B733)&gt;1,"같은 달·같은 메뉴가 또 있어요",""))))))</f>
        <v/>
      </c>
    </row>
    <row r="734">
      <c r="A734" s="49" t="n"/>
      <c r="B734" s="17" t="n"/>
      <c r="C734" s="14" t="n"/>
      <c r="D734" s="14" t="n"/>
      <c r="E734" s="18">
        <f>IF(COUNTA(A734:D734)=0,"",IF(NOT(ISNUMBER(A734)),"월을 2026-09-01 처럼",IF(ISNA(MATCH(B734,메뉴판이름,0)),"메뉴판에 없는 이름",IF(OR(NOT(ISNUMBER(C734)),C734&lt;0,C734&lt;&gt;INT(N(C734))),"수량을 확인하세요",IF(OR(NOT(ISNUMBER(D734)),D734&lt;0),"매출을 확인하세요",IF(COUNTIFS(메뉴_월,"&gt;="&amp;DATE(YEAR(A734),MONTH(A734),1),메뉴_월,"&lt;="&amp;DATE(YEAR(A734),MONTH(A734)+1,0),메뉴_이름,B734)&gt;1,"같은 달·같은 메뉴가 또 있어요",""))))))</f>
        <v/>
      </c>
    </row>
    <row r="735">
      <c r="A735" s="49" t="n"/>
      <c r="B735" s="17" t="n"/>
      <c r="C735" s="14" t="n"/>
      <c r="D735" s="14" t="n"/>
      <c r="E735" s="18">
        <f>IF(COUNTA(A735:D735)=0,"",IF(NOT(ISNUMBER(A735)),"월을 2026-09-01 처럼",IF(ISNA(MATCH(B735,메뉴판이름,0)),"메뉴판에 없는 이름",IF(OR(NOT(ISNUMBER(C735)),C735&lt;0,C735&lt;&gt;INT(N(C735))),"수량을 확인하세요",IF(OR(NOT(ISNUMBER(D735)),D735&lt;0),"매출을 확인하세요",IF(COUNTIFS(메뉴_월,"&gt;="&amp;DATE(YEAR(A735),MONTH(A735),1),메뉴_월,"&lt;="&amp;DATE(YEAR(A735),MONTH(A735)+1,0),메뉴_이름,B735)&gt;1,"같은 달·같은 메뉴가 또 있어요",""))))))</f>
        <v/>
      </c>
    </row>
    <row r="736">
      <c r="A736" s="49" t="n"/>
      <c r="B736" s="17" t="n"/>
      <c r="C736" s="14" t="n"/>
      <c r="D736" s="14" t="n"/>
      <c r="E736" s="18">
        <f>IF(COUNTA(A736:D736)=0,"",IF(NOT(ISNUMBER(A736)),"월을 2026-09-01 처럼",IF(ISNA(MATCH(B736,메뉴판이름,0)),"메뉴판에 없는 이름",IF(OR(NOT(ISNUMBER(C736)),C736&lt;0,C736&lt;&gt;INT(N(C736))),"수량을 확인하세요",IF(OR(NOT(ISNUMBER(D736)),D736&lt;0),"매출을 확인하세요",IF(COUNTIFS(메뉴_월,"&gt;="&amp;DATE(YEAR(A736),MONTH(A736),1),메뉴_월,"&lt;="&amp;DATE(YEAR(A736),MONTH(A736)+1,0),메뉴_이름,B736)&gt;1,"같은 달·같은 메뉴가 또 있어요",""))))))</f>
        <v/>
      </c>
    </row>
    <row r="737">
      <c r="A737" s="49" t="n"/>
      <c r="B737" s="17" t="n"/>
      <c r="C737" s="14" t="n"/>
      <c r="D737" s="14" t="n"/>
      <c r="E737" s="18">
        <f>IF(COUNTA(A737:D737)=0,"",IF(NOT(ISNUMBER(A737)),"월을 2026-09-01 처럼",IF(ISNA(MATCH(B737,메뉴판이름,0)),"메뉴판에 없는 이름",IF(OR(NOT(ISNUMBER(C737)),C737&lt;0,C737&lt;&gt;INT(N(C737))),"수량을 확인하세요",IF(OR(NOT(ISNUMBER(D737)),D737&lt;0),"매출을 확인하세요",IF(COUNTIFS(메뉴_월,"&gt;="&amp;DATE(YEAR(A737),MONTH(A737),1),메뉴_월,"&lt;="&amp;DATE(YEAR(A737),MONTH(A737)+1,0),메뉴_이름,B737)&gt;1,"같은 달·같은 메뉴가 또 있어요",""))))))</f>
        <v/>
      </c>
    </row>
    <row r="738">
      <c r="A738" s="49" t="n"/>
      <c r="B738" s="17" t="n"/>
      <c r="C738" s="14" t="n"/>
      <c r="D738" s="14" t="n"/>
      <c r="E738" s="18">
        <f>IF(COUNTA(A738:D738)=0,"",IF(NOT(ISNUMBER(A738)),"월을 2026-09-01 처럼",IF(ISNA(MATCH(B738,메뉴판이름,0)),"메뉴판에 없는 이름",IF(OR(NOT(ISNUMBER(C738)),C738&lt;0,C738&lt;&gt;INT(N(C738))),"수량을 확인하세요",IF(OR(NOT(ISNUMBER(D738)),D738&lt;0),"매출을 확인하세요",IF(COUNTIFS(메뉴_월,"&gt;="&amp;DATE(YEAR(A738),MONTH(A738),1),메뉴_월,"&lt;="&amp;DATE(YEAR(A738),MONTH(A738)+1,0),메뉴_이름,B738)&gt;1,"같은 달·같은 메뉴가 또 있어요",""))))))</f>
        <v/>
      </c>
    </row>
    <row r="739">
      <c r="A739" s="49" t="n"/>
      <c r="B739" s="17" t="n"/>
      <c r="C739" s="14" t="n"/>
      <c r="D739" s="14" t="n"/>
      <c r="E739" s="18">
        <f>IF(COUNTA(A739:D739)=0,"",IF(NOT(ISNUMBER(A739)),"월을 2026-09-01 처럼",IF(ISNA(MATCH(B739,메뉴판이름,0)),"메뉴판에 없는 이름",IF(OR(NOT(ISNUMBER(C739)),C739&lt;0,C739&lt;&gt;INT(N(C739))),"수량을 확인하세요",IF(OR(NOT(ISNUMBER(D739)),D739&lt;0),"매출을 확인하세요",IF(COUNTIFS(메뉴_월,"&gt;="&amp;DATE(YEAR(A739),MONTH(A739),1),메뉴_월,"&lt;="&amp;DATE(YEAR(A739),MONTH(A739)+1,0),메뉴_이름,B739)&gt;1,"같은 달·같은 메뉴가 또 있어요",""))))))</f>
        <v/>
      </c>
    </row>
    <row r="740">
      <c r="A740" s="49" t="n"/>
      <c r="B740" s="17" t="n"/>
      <c r="C740" s="14" t="n"/>
      <c r="D740" s="14" t="n"/>
      <c r="E740" s="18">
        <f>IF(COUNTA(A740:D740)=0,"",IF(NOT(ISNUMBER(A740)),"월을 2026-09-01 처럼",IF(ISNA(MATCH(B740,메뉴판이름,0)),"메뉴판에 없는 이름",IF(OR(NOT(ISNUMBER(C740)),C740&lt;0,C740&lt;&gt;INT(N(C740))),"수량을 확인하세요",IF(OR(NOT(ISNUMBER(D740)),D740&lt;0),"매출을 확인하세요",IF(COUNTIFS(메뉴_월,"&gt;="&amp;DATE(YEAR(A740),MONTH(A740),1),메뉴_월,"&lt;="&amp;DATE(YEAR(A740),MONTH(A740)+1,0),메뉴_이름,B740)&gt;1,"같은 달·같은 메뉴가 또 있어요",""))))))</f>
        <v/>
      </c>
    </row>
    <row r="741">
      <c r="A741" s="49" t="n"/>
      <c r="B741" s="17" t="n"/>
      <c r="C741" s="14" t="n"/>
      <c r="D741" s="14" t="n"/>
      <c r="E741" s="18">
        <f>IF(COUNTA(A741:D741)=0,"",IF(NOT(ISNUMBER(A741)),"월을 2026-09-01 처럼",IF(ISNA(MATCH(B741,메뉴판이름,0)),"메뉴판에 없는 이름",IF(OR(NOT(ISNUMBER(C741)),C741&lt;0,C741&lt;&gt;INT(N(C741))),"수량을 확인하세요",IF(OR(NOT(ISNUMBER(D741)),D741&lt;0),"매출을 확인하세요",IF(COUNTIFS(메뉴_월,"&gt;="&amp;DATE(YEAR(A741),MONTH(A741),1),메뉴_월,"&lt;="&amp;DATE(YEAR(A741),MONTH(A741)+1,0),메뉴_이름,B741)&gt;1,"같은 달·같은 메뉴가 또 있어요",""))))))</f>
        <v/>
      </c>
    </row>
    <row r="742">
      <c r="A742" s="49" t="n"/>
      <c r="B742" s="17" t="n"/>
      <c r="C742" s="14" t="n"/>
      <c r="D742" s="14" t="n"/>
      <c r="E742" s="18">
        <f>IF(COUNTA(A742:D742)=0,"",IF(NOT(ISNUMBER(A742)),"월을 2026-09-01 처럼",IF(ISNA(MATCH(B742,메뉴판이름,0)),"메뉴판에 없는 이름",IF(OR(NOT(ISNUMBER(C742)),C742&lt;0,C742&lt;&gt;INT(N(C742))),"수량을 확인하세요",IF(OR(NOT(ISNUMBER(D742)),D742&lt;0),"매출을 확인하세요",IF(COUNTIFS(메뉴_월,"&gt;="&amp;DATE(YEAR(A742),MONTH(A742),1),메뉴_월,"&lt;="&amp;DATE(YEAR(A742),MONTH(A742)+1,0),메뉴_이름,B742)&gt;1,"같은 달·같은 메뉴가 또 있어요",""))))))</f>
        <v/>
      </c>
    </row>
    <row r="743">
      <c r="A743" s="49" t="n"/>
      <c r="B743" s="17" t="n"/>
      <c r="C743" s="14" t="n"/>
      <c r="D743" s="14" t="n"/>
      <c r="E743" s="18">
        <f>IF(COUNTA(A743:D743)=0,"",IF(NOT(ISNUMBER(A743)),"월을 2026-09-01 처럼",IF(ISNA(MATCH(B743,메뉴판이름,0)),"메뉴판에 없는 이름",IF(OR(NOT(ISNUMBER(C743)),C743&lt;0,C743&lt;&gt;INT(N(C743))),"수량을 확인하세요",IF(OR(NOT(ISNUMBER(D743)),D743&lt;0),"매출을 확인하세요",IF(COUNTIFS(메뉴_월,"&gt;="&amp;DATE(YEAR(A743),MONTH(A743),1),메뉴_월,"&lt;="&amp;DATE(YEAR(A743),MONTH(A743)+1,0),메뉴_이름,B743)&gt;1,"같은 달·같은 메뉴가 또 있어요",""))))))</f>
        <v/>
      </c>
    </row>
    <row r="744">
      <c r="A744" s="49" t="n"/>
      <c r="B744" s="17" t="n"/>
      <c r="C744" s="14" t="n"/>
      <c r="D744" s="14" t="n"/>
      <c r="E744" s="18">
        <f>IF(COUNTA(A744:D744)=0,"",IF(NOT(ISNUMBER(A744)),"월을 2026-09-01 처럼",IF(ISNA(MATCH(B744,메뉴판이름,0)),"메뉴판에 없는 이름",IF(OR(NOT(ISNUMBER(C744)),C744&lt;0,C744&lt;&gt;INT(N(C744))),"수량을 확인하세요",IF(OR(NOT(ISNUMBER(D744)),D744&lt;0),"매출을 확인하세요",IF(COUNTIFS(메뉴_월,"&gt;="&amp;DATE(YEAR(A744),MONTH(A744),1),메뉴_월,"&lt;="&amp;DATE(YEAR(A744),MONTH(A744)+1,0),메뉴_이름,B744)&gt;1,"같은 달·같은 메뉴가 또 있어요",""))))))</f>
        <v/>
      </c>
    </row>
    <row r="745">
      <c r="A745" s="49" t="n"/>
      <c r="B745" s="17" t="n"/>
      <c r="C745" s="14" t="n"/>
      <c r="D745" s="14" t="n"/>
      <c r="E745" s="18">
        <f>IF(COUNTA(A745:D745)=0,"",IF(NOT(ISNUMBER(A745)),"월을 2026-09-01 처럼",IF(ISNA(MATCH(B745,메뉴판이름,0)),"메뉴판에 없는 이름",IF(OR(NOT(ISNUMBER(C745)),C745&lt;0,C745&lt;&gt;INT(N(C745))),"수량을 확인하세요",IF(OR(NOT(ISNUMBER(D745)),D745&lt;0),"매출을 확인하세요",IF(COUNTIFS(메뉴_월,"&gt;="&amp;DATE(YEAR(A745),MONTH(A745),1),메뉴_월,"&lt;="&amp;DATE(YEAR(A745),MONTH(A745)+1,0),메뉴_이름,B745)&gt;1,"같은 달·같은 메뉴가 또 있어요",""))))))</f>
        <v/>
      </c>
    </row>
    <row r="746">
      <c r="A746" s="49" t="n"/>
      <c r="B746" s="17" t="n"/>
      <c r="C746" s="14" t="n"/>
      <c r="D746" s="14" t="n"/>
      <c r="E746" s="18">
        <f>IF(COUNTA(A746:D746)=0,"",IF(NOT(ISNUMBER(A746)),"월을 2026-09-01 처럼",IF(ISNA(MATCH(B746,메뉴판이름,0)),"메뉴판에 없는 이름",IF(OR(NOT(ISNUMBER(C746)),C746&lt;0,C746&lt;&gt;INT(N(C746))),"수량을 확인하세요",IF(OR(NOT(ISNUMBER(D746)),D746&lt;0),"매출을 확인하세요",IF(COUNTIFS(메뉴_월,"&gt;="&amp;DATE(YEAR(A746),MONTH(A746),1),메뉴_월,"&lt;="&amp;DATE(YEAR(A746),MONTH(A746)+1,0),메뉴_이름,B746)&gt;1,"같은 달·같은 메뉴가 또 있어요",""))))))</f>
        <v/>
      </c>
    </row>
    <row r="747">
      <c r="A747" s="49" t="n"/>
      <c r="B747" s="17" t="n"/>
      <c r="C747" s="14" t="n"/>
      <c r="D747" s="14" t="n"/>
      <c r="E747" s="18">
        <f>IF(COUNTA(A747:D747)=0,"",IF(NOT(ISNUMBER(A747)),"월을 2026-09-01 처럼",IF(ISNA(MATCH(B747,메뉴판이름,0)),"메뉴판에 없는 이름",IF(OR(NOT(ISNUMBER(C747)),C747&lt;0,C747&lt;&gt;INT(N(C747))),"수량을 확인하세요",IF(OR(NOT(ISNUMBER(D747)),D747&lt;0),"매출을 확인하세요",IF(COUNTIFS(메뉴_월,"&gt;="&amp;DATE(YEAR(A747),MONTH(A747),1),메뉴_월,"&lt;="&amp;DATE(YEAR(A747),MONTH(A747)+1,0),메뉴_이름,B747)&gt;1,"같은 달·같은 메뉴가 또 있어요",""))))))</f>
        <v/>
      </c>
    </row>
    <row r="748">
      <c r="A748" s="49" t="n"/>
      <c r="B748" s="17" t="n"/>
      <c r="C748" s="14" t="n"/>
      <c r="D748" s="14" t="n"/>
      <c r="E748" s="18">
        <f>IF(COUNTA(A748:D748)=0,"",IF(NOT(ISNUMBER(A748)),"월을 2026-09-01 처럼",IF(ISNA(MATCH(B748,메뉴판이름,0)),"메뉴판에 없는 이름",IF(OR(NOT(ISNUMBER(C748)),C748&lt;0,C748&lt;&gt;INT(N(C748))),"수량을 확인하세요",IF(OR(NOT(ISNUMBER(D748)),D748&lt;0),"매출을 확인하세요",IF(COUNTIFS(메뉴_월,"&gt;="&amp;DATE(YEAR(A748),MONTH(A748),1),메뉴_월,"&lt;="&amp;DATE(YEAR(A748),MONTH(A748)+1,0),메뉴_이름,B748)&gt;1,"같은 달·같은 메뉴가 또 있어요",""))))))</f>
        <v/>
      </c>
    </row>
    <row r="749">
      <c r="A749" s="49" t="n"/>
      <c r="B749" s="17" t="n"/>
      <c r="C749" s="14" t="n"/>
      <c r="D749" s="14" t="n"/>
      <c r="E749" s="18">
        <f>IF(COUNTA(A749:D749)=0,"",IF(NOT(ISNUMBER(A749)),"월을 2026-09-01 처럼",IF(ISNA(MATCH(B749,메뉴판이름,0)),"메뉴판에 없는 이름",IF(OR(NOT(ISNUMBER(C749)),C749&lt;0,C749&lt;&gt;INT(N(C749))),"수량을 확인하세요",IF(OR(NOT(ISNUMBER(D749)),D749&lt;0),"매출을 확인하세요",IF(COUNTIFS(메뉴_월,"&gt;="&amp;DATE(YEAR(A749),MONTH(A749),1),메뉴_월,"&lt;="&amp;DATE(YEAR(A749),MONTH(A749)+1,0),메뉴_이름,B749)&gt;1,"같은 달·같은 메뉴가 또 있어요",""))))))</f>
        <v/>
      </c>
    </row>
    <row r="750">
      <c r="A750" s="49" t="n"/>
      <c r="B750" s="17" t="n"/>
      <c r="C750" s="14" t="n"/>
      <c r="D750" s="14" t="n"/>
      <c r="E750" s="18">
        <f>IF(COUNTA(A750:D750)=0,"",IF(NOT(ISNUMBER(A750)),"월을 2026-09-01 처럼",IF(ISNA(MATCH(B750,메뉴판이름,0)),"메뉴판에 없는 이름",IF(OR(NOT(ISNUMBER(C750)),C750&lt;0,C750&lt;&gt;INT(N(C750))),"수량을 확인하세요",IF(OR(NOT(ISNUMBER(D750)),D750&lt;0),"매출을 확인하세요",IF(COUNTIFS(메뉴_월,"&gt;="&amp;DATE(YEAR(A750),MONTH(A750),1),메뉴_월,"&lt;="&amp;DATE(YEAR(A750),MONTH(A750)+1,0),메뉴_이름,B750)&gt;1,"같은 달·같은 메뉴가 또 있어요",""))))))</f>
        <v/>
      </c>
    </row>
    <row r="751">
      <c r="A751" s="49" t="n"/>
      <c r="B751" s="17" t="n"/>
      <c r="C751" s="14" t="n"/>
      <c r="D751" s="14" t="n"/>
      <c r="E751" s="18">
        <f>IF(COUNTA(A751:D751)=0,"",IF(NOT(ISNUMBER(A751)),"월을 2026-09-01 처럼",IF(ISNA(MATCH(B751,메뉴판이름,0)),"메뉴판에 없는 이름",IF(OR(NOT(ISNUMBER(C751)),C751&lt;0,C751&lt;&gt;INT(N(C751))),"수량을 확인하세요",IF(OR(NOT(ISNUMBER(D751)),D751&lt;0),"매출을 확인하세요",IF(COUNTIFS(메뉴_월,"&gt;="&amp;DATE(YEAR(A751),MONTH(A751),1),메뉴_월,"&lt;="&amp;DATE(YEAR(A751),MONTH(A751)+1,0),메뉴_이름,B751)&gt;1,"같은 달·같은 메뉴가 또 있어요",""))))))</f>
        <v/>
      </c>
    </row>
    <row r="752">
      <c r="A752" s="49" t="n"/>
      <c r="B752" s="17" t="n"/>
      <c r="C752" s="14" t="n"/>
      <c r="D752" s="14" t="n"/>
      <c r="E752" s="18">
        <f>IF(COUNTA(A752:D752)=0,"",IF(NOT(ISNUMBER(A752)),"월을 2026-09-01 처럼",IF(ISNA(MATCH(B752,메뉴판이름,0)),"메뉴판에 없는 이름",IF(OR(NOT(ISNUMBER(C752)),C752&lt;0,C752&lt;&gt;INT(N(C752))),"수량을 확인하세요",IF(OR(NOT(ISNUMBER(D752)),D752&lt;0),"매출을 확인하세요",IF(COUNTIFS(메뉴_월,"&gt;="&amp;DATE(YEAR(A752),MONTH(A752),1),메뉴_월,"&lt;="&amp;DATE(YEAR(A752),MONTH(A752)+1,0),메뉴_이름,B752)&gt;1,"같은 달·같은 메뉴가 또 있어요",""))))))</f>
        <v/>
      </c>
    </row>
    <row r="753">
      <c r="A753" s="49" t="n"/>
      <c r="B753" s="17" t="n"/>
      <c r="C753" s="14" t="n"/>
      <c r="D753" s="14" t="n"/>
      <c r="E753" s="18">
        <f>IF(COUNTA(A753:D753)=0,"",IF(NOT(ISNUMBER(A753)),"월을 2026-09-01 처럼",IF(ISNA(MATCH(B753,메뉴판이름,0)),"메뉴판에 없는 이름",IF(OR(NOT(ISNUMBER(C753)),C753&lt;0,C753&lt;&gt;INT(N(C753))),"수량을 확인하세요",IF(OR(NOT(ISNUMBER(D753)),D753&lt;0),"매출을 확인하세요",IF(COUNTIFS(메뉴_월,"&gt;="&amp;DATE(YEAR(A753),MONTH(A753),1),메뉴_월,"&lt;="&amp;DATE(YEAR(A753),MONTH(A753)+1,0),메뉴_이름,B753)&gt;1,"같은 달·같은 메뉴가 또 있어요",""))))))</f>
        <v/>
      </c>
    </row>
    <row r="754">
      <c r="A754" s="49" t="n"/>
      <c r="B754" s="17" t="n"/>
      <c r="C754" s="14" t="n"/>
      <c r="D754" s="14" t="n"/>
      <c r="E754" s="18">
        <f>IF(COUNTA(A754:D754)=0,"",IF(NOT(ISNUMBER(A754)),"월을 2026-09-01 처럼",IF(ISNA(MATCH(B754,메뉴판이름,0)),"메뉴판에 없는 이름",IF(OR(NOT(ISNUMBER(C754)),C754&lt;0,C754&lt;&gt;INT(N(C754))),"수량을 확인하세요",IF(OR(NOT(ISNUMBER(D754)),D754&lt;0),"매출을 확인하세요",IF(COUNTIFS(메뉴_월,"&gt;="&amp;DATE(YEAR(A754),MONTH(A754),1),메뉴_월,"&lt;="&amp;DATE(YEAR(A754),MONTH(A754)+1,0),메뉴_이름,B754)&gt;1,"같은 달·같은 메뉴가 또 있어요",""))))))</f>
        <v/>
      </c>
    </row>
    <row r="755">
      <c r="A755" s="49" t="n"/>
      <c r="B755" s="17" t="n"/>
      <c r="C755" s="14" t="n"/>
      <c r="D755" s="14" t="n"/>
      <c r="E755" s="18">
        <f>IF(COUNTA(A755:D755)=0,"",IF(NOT(ISNUMBER(A755)),"월을 2026-09-01 처럼",IF(ISNA(MATCH(B755,메뉴판이름,0)),"메뉴판에 없는 이름",IF(OR(NOT(ISNUMBER(C755)),C755&lt;0,C755&lt;&gt;INT(N(C755))),"수량을 확인하세요",IF(OR(NOT(ISNUMBER(D755)),D755&lt;0),"매출을 확인하세요",IF(COUNTIFS(메뉴_월,"&gt;="&amp;DATE(YEAR(A755),MONTH(A755),1),메뉴_월,"&lt;="&amp;DATE(YEAR(A755),MONTH(A755)+1,0),메뉴_이름,B755)&gt;1,"같은 달·같은 메뉴가 또 있어요",""))))))</f>
        <v/>
      </c>
    </row>
    <row r="756">
      <c r="A756" s="49" t="n"/>
      <c r="B756" s="17" t="n"/>
      <c r="C756" s="14" t="n"/>
      <c r="D756" s="14" t="n"/>
      <c r="E756" s="18">
        <f>IF(COUNTA(A756:D756)=0,"",IF(NOT(ISNUMBER(A756)),"월을 2026-09-01 처럼",IF(ISNA(MATCH(B756,메뉴판이름,0)),"메뉴판에 없는 이름",IF(OR(NOT(ISNUMBER(C756)),C756&lt;0,C756&lt;&gt;INT(N(C756))),"수량을 확인하세요",IF(OR(NOT(ISNUMBER(D756)),D756&lt;0),"매출을 확인하세요",IF(COUNTIFS(메뉴_월,"&gt;="&amp;DATE(YEAR(A756),MONTH(A756),1),메뉴_월,"&lt;="&amp;DATE(YEAR(A756),MONTH(A756)+1,0),메뉴_이름,B756)&gt;1,"같은 달·같은 메뉴가 또 있어요",""))))))</f>
        <v/>
      </c>
    </row>
    <row r="757">
      <c r="A757" s="49" t="n"/>
      <c r="B757" s="17" t="n"/>
      <c r="C757" s="14" t="n"/>
      <c r="D757" s="14" t="n"/>
      <c r="E757" s="18">
        <f>IF(COUNTA(A757:D757)=0,"",IF(NOT(ISNUMBER(A757)),"월을 2026-09-01 처럼",IF(ISNA(MATCH(B757,메뉴판이름,0)),"메뉴판에 없는 이름",IF(OR(NOT(ISNUMBER(C757)),C757&lt;0,C757&lt;&gt;INT(N(C757))),"수량을 확인하세요",IF(OR(NOT(ISNUMBER(D757)),D757&lt;0),"매출을 확인하세요",IF(COUNTIFS(메뉴_월,"&gt;="&amp;DATE(YEAR(A757),MONTH(A757),1),메뉴_월,"&lt;="&amp;DATE(YEAR(A757),MONTH(A757)+1,0),메뉴_이름,B757)&gt;1,"같은 달·같은 메뉴가 또 있어요",""))))))</f>
        <v/>
      </c>
    </row>
    <row r="758">
      <c r="A758" s="49" t="n"/>
      <c r="B758" s="17" t="n"/>
      <c r="C758" s="14" t="n"/>
      <c r="D758" s="14" t="n"/>
      <c r="E758" s="18">
        <f>IF(COUNTA(A758:D758)=0,"",IF(NOT(ISNUMBER(A758)),"월을 2026-09-01 처럼",IF(ISNA(MATCH(B758,메뉴판이름,0)),"메뉴판에 없는 이름",IF(OR(NOT(ISNUMBER(C758)),C758&lt;0,C758&lt;&gt;INT(N(C758))),"수량을 확인하세요",IF(OR(NOT(ISNUMBER(D758)),D758&lt;0),"매출을 확인하세요",IF(COUNTIFS(메뉴_월,"&gt;="&amp;DATE(YEAR(A758),MONTH(A758),1),메뉴_월,"&lt;="&amp;DATE(YEAR(A758),MONTH(A758)+1,0),메뉴_이름,B758)&gt;1,"같은 달·같은 메뉴가 또 있어요",""))))))</f>
        <v/>
      </c>
    </row>
    <row r="759">
      <c r="A759" s="49" t="n"/>
      <c r="B759" s="17" t="n"/>
      <c r="C759" s="14" t="n"/>
      <c r="D759" s="14" t="n"/>
      <c r="E759" s="18">
        <f>IF(COUNTA(A759:D759)=0,"",IF(NOT(ISNUMBER(A759)),"월을 2026-09-01 처럼",IF(ISNA(MATCH(B759,메뉴판이름,0)),"메뉴판에 없는 이름",IF(OR(NOT(ISNUMBER(C759)),C759&lt;0,C759&lt;&gt;INT(N(C759))),"수량을 확인하세요",IF(OR(NOT(ISNUMBER(D759)),D759&lt;0),"매출을 확인하세요",IF(COUNTIFS(메뉴_월,"&gt;="&amp;DATE(YEAR(A759),MONTH(A759),1),메뉴_월,"&lt;="&amp;DATE(YEAR(A759),MONTH(A759)+1,0),메뉴_이름,B759)&gt;1,"같은 달·같은 메뉴가 또 있어요",""))))))</f>
        <v/>
      </c>
    </row>
    <row r="760">
      <c r="A760" s="49" t="n"/>
      <c r="B760" s="17" t="n"/>
      <c r="C760" s="14" t="n"/>
      <c r="D760" s="14" t="n"/>
      <c r="E760" s="18">
        <f>IF(COUNTA(A760:D760)=0,"",IF(NOT(ISNUMBER(A760)),"월을 2026-09-01 처럼",IF(ISNA(MATCH(B760,메뉴판이름,0)),"메뉴판에 없는 이름",IF(OR(NOT(ISNUMBER(C760)),C760&lt;0,C760&lt;&gt;INT(N(C760))),"수량을 확인하세요",IF(OR(NOT(ISNUMBER(D760)),D760&lt;0),"매출을 확인하세요",IF(COUNTIFS(메뉴_월,"&gt;="&amp;DATE(YEAR(A760),MONTH(A760),1),메뉴_월,"&lt;="&amp;DATE(YEAR(A760),MONTH(A760)+1,0),메뉴_이름,B760)&gt;1,"같은 달·같은 메뉴가 또 있어요",""))))))</f>
        <v/>
      </c>
    </row>
    <row r="761">
      <c r="A761" s="49" t="n"/>
      <c r="B761" s="17" t="n"/>
      <c r="C761" s="14" t="n"/>
      <c r="D761" s="14" t="n"/>
      <c r="E761" s="18">
        <f>IF(COUNTA(A761:D761)=0,"",IF(NOT(ISNUMBER(A761)),"월을 2026-09-01 처럼",IF(ISNA(MATCH(B761,메뉴판이름,0)),"메뉴판에 없는 이름",IF(OR(NOT(ISNUMBER(C761)),C761&lt;0,C761&lt;&gt;INT(N(C761))),"수량을 확인하세요",IF(OR(NOT(ISNUMBER(D761)),D761&lt;0),"매출을 확인하세요",IF(COUNTIFS(메뉴_월,"&gt;="&amp;DATE(YEAR(A761),MONTH(A761),1),메뉴_월,"&lt;="&amp;DATE(YEAR(A761),MONTH(A761)+1,0),메뉴_이름,B761)&gt;1,"같은 달·같은 메뉴가 또 있어요",""))))))</f>
        <v/>
      </c>
    </row>
    <row r="762">
      <c r="A762" s="49" t="n"/>
      <c r="B762" s="17" t="n"/>
      <c r="C762" s="14" t="n"/>
      <c r="D762" s="14" t="n"/>
      <c r="E762" s="18">
        <f>IF(COUNTA(A762:D762)=0,"",IF(NOT(ISNUMBER(A762)),"월을 2026-09-01 처럼",IF(ISNA(MATCH(B762,메뉴판이름,0)),"메뉴판에 없는 이름",IF(OR(NOT(ISNUMBER(C762)),C762&lt;0,C762&lt;&gt;INT(N(C762))),"수량을 확인하세요",IF(OR(NOT(ISNUMBER(D762)),D762&lt;0),"매출을 확인하세요",IF(COUNTIFS(메뉴_월,"&gt;="&amp;DATE(YEAR(A762),MONTH(A762),1),메뉴_월,"&lt;="&amp;DATE(YEAR(A762),MONTH(A762)+1,0),메뉴_이름,B762)&gt;1,"같은 달·같은 메뉴가 또 있어요",""))))))</f>
        <v/>
      </c>
    </row>
    <row r="763">
      <c r="A763" s="49" t="n"/>
      <c r="B763" s="17" t="n"/>
      <c r="C763" s="14" t="n"/>
      <c r="D763" s="14" t="n"/>
      <c r="E763" s="18">
        <f>IF(COUNTA(A763:D763)=0,"",IF(NOT(ISNUMBER(A763)),"월을 2026-09-01 처럼",IF(ISNA(MATCH(B763,메뉴판이름,0)),"메뉴판에 없는 이름",IF(OR(NOT(ISNUMBER(C763)),C763&lt;0,C763&lt;&gt;INT(N(C763))),"수량을 확인하세요",IF(OR(NOT(ISNUMBER(D763)),D763&lt;0),"매출을 확인하세요",IF(COUNTIFS(메뉴_월,"&gt;="&amp;DATE(YEAR(A763),MONTH(A763),1),메뉴_월,"&lt;="&amp;DATE(YEAR(A763),MONTH(A763)+1,0),메뉴_이름,B763)&gt;1,"같은 달·같은 메뉴가 또 있어요",""))))))</f>
        <v/>
      </c>
    </row>
    <row r="764">
      <c r="A764" s="49" t="n"/>
      <c r="B764" s="17" t="n"/>
      <c r="C764" s="14" t="n"/>
      <c r="D764" s="14" t="n"/>
      <c r="E764" s="18">
        <f>IF(COUNTA(A764:D764)=0,"",IF(NOT(ISNUMBER(A764)),"월을 2026-09-01 처럼",IF(ISNA(MATCH(B764,메뉴판이름,0)),"메뉴판에 없는 이름",IF(OR(NOT(ISNUMBER(C764)),C764&lt;0,C764&lt;&gt;INT(N(C764))),"수량을 확인하세요",IF(OR(NOT(ISNUMBER(D764)),D764&lt;0),"매출을 확인하세요",IF(COUNTIFS(메뉴_월,"&gt;="&amp;DATE(YEAR(A764),MONTH(A764),1),메뉴_월,"&lt;="&amp;DATE(YEAR(A764),MONTH(A764)+1,0),메뉴_이름,B764)&gt;1,"같은 달·같은 메뉴가 또 있어요",""))))))</f>
        <v/>
      </c>
    </row>
    <row r="765">
      <c r="A765" s="49" t="n"/>
      <c r="B765" s="17" t="n"/>
      <c r="C765" s="14" t="n"/>
      <c r="D765" s="14" t="n"/>
      <c r="E765" s="18">
        <f>IF(COUNTA(A765:D765)=0,"",IF(NOT(ISNUMBER(A765)),"월을 2026-09-01 처럼",IF(ISNA(MATCH(B765,메뉴판이름,0)),"메뉴판에 없는 이름",IF(OR(NOT(ISNUMBER(C765)),C765&lt;0,C765&lt;&gt;INT(N(C765))),"수량을 확인하세요",IF(OR(NOT(ISNUMBER(D765)),D765&lt;0),"매출을 확인하세요",IF(COUNTIFS(메뉴_월,"&gt;="&amp;DATE(YEAR(A765),MONTH(A765),1),메뉴_월,"&lt;="&amp;DATE(YEAR(A765),MONTH(A765)+1,0),메뉴_이름,B765)&gt;1,"같은 달·같은 메뉴가 또 있어요",""))))))</f>
        <v/>
      </c>
    </row>
    <row r="766">
      <c r="A766" s="49" t="n"/>
      <c r="B766" s="17" t="n"/>
      <c r="C766" s="14" t="n"/>
      <c r="D766" s="14" t="n"/>
      <c r="E766" s="18">
        <f>IF(COUNTA(A766:D766)=0,"",IF(NOT(ISNUMBER(A766)),"월을 2026-09-01 처럼",IF(ISNA(MATCH(B766,메뉴판이름,0)),"메뉴판에 없는 이름",IF(OR(NOT(ISNUMBER(C766)),C766&lt;0,C766&lt;&gt;INT(N(C766))),"수량을 확인하세요",IF(OR(NOT(ISNUMBER(D766)),D766&lt;0),"매출을 확인하세요",IF(COUNTIFS(메뉴_월,"&gt;="&amp;DATE(YEAR(A766),MONTH(A766),1),메뉴_월,"&lt;="&amp;DATE(YEAR(A766),MONTH(A766)+1,0),메뉴_이름,B766)&gt;1,"같은 달·같은 메뉴가 또 있어요",""))))))</f>
        <v/>
      </c>
    </row>
    <row r="767">
      <c r="A767" s="49" t="n"/>
      <c r="B767" s="17" t="n"/>
      <c r="C767" s="14" t="n"/>
      <c r="D767" s="14" t="n"/>
      <c r="E767" s="18">
        <f>IF(COUNTA(A767:D767)=0,"",IF(NOT(ISNUMBER(A767)),"월을 2026-09-01 처럼",IF(ISNA(MATCH(B767,메뉴판이름,0)),"메뉴판에 없는 이름",IF(OR(NOT(ISNUMBER(C767)),C767&lt;0,C767&lt;&gt;INT(N(C767))),"수량을 확인하세요",IF(OR(NOT(ISNUMBER(D767)),D767&lt;0),"매출을 확인하세요",IF(COUNTIFS(메뉴_월,"&gt;="&amp;DATE(YEAR(A767),MONTH(A767),1),메뉴_월,"&lt;="&amp;DATE(YEAR(A767),MONTH(A767)+1,0),메뉴_이름,B767)&gt;1,"같은 달·같은 메뉴가 또 있어요",""))))))</f>
        <v/>
      </c>
    </row>
    <row r="768">
      <c r="A768" s="49" t="n"/>
      <c r="B768" s="17" t="n"/>
      <c r="C768" s="14" t="n"/>
      <c r="D768" s="14" t="n"/>
      <c r="E768" s="18">
        <f>IF(COUNTA(A768:D768)=0,"",IF(NOT(ISNUMBER(A768)),"월을 2026-09-01 처럼",IF(ISNA(MATCH(B768,메뉴판이름,0)),"메뉴판에 없는 이름",IF(OR(NOT(ISNUMBER(C768)),C768&lt;0,C768&lt;&gt;INT(N(C768))),"수량을 확인하세요",IF(OR(NOT(ISNUMBER(D768)),D768&lt;0),"매출을 확인하세요",IF(COUNTIFS(메뉴_월,"&gt;="&amp;DATE(YEAR(A768),MONTH(A768),1),메뉴_월,"&lt;="&amp;DATE(YEAR(A768),MONTH(A768)+1,0),메뉴_이름,B768)&gt;1,"같은 달·같은 메뉴가 또 있어요",""))))))</f>
        <v/>
      </c>
    </row>
    <row r="769">
      <c r="A769" s="49" t="n"/>
      <c r="B769" s="17" t="n"/>
      <c r="C769" s="14" t="n"/>
      <c r="D769" s="14" t="n"/>
      <c r="E769" s="18">
        <f>IF(COUNTA(A769:D769)=0,"",IF(NOT(ISNUMBER(A769)),"월을 2026-09-01 처럼",IF(ISNA(MATCH(B769,메뉴판이름,0)),"메뉴판에 없는 이름",IF(OR(NOT(ISNUMBER(C769)),C769&lt;0,C769&lt;&gt;INT(N(C769))),"수량을 확인하세요",IF(OR(NOT(ISNUMBER(D769)),D769&lt;0),"매출을 확인하세요",IF(COUNTIFS(메뉴_월,"&gt;="&amp;DATE(YEAR(A769),MONTH(A769),1),메뉴_월,"&lt;="&amp;DATE(YEAR(A769),MONTH(A769)+1,0),메뉴_이름,B769)&gt;1,"같은 달·같은 메뉴가 또 있어요",""))))))</f>
        <v/>
      </c>
    </row>
    <row r="770">
      <c r="A770" s="49" t="n"/>
      <c r="B770" s="17" t="n"/>
      <c r="C770" s="14" t="n"/>
      <c r="D770" s="14" t="n"/>
      <c r="E770" s="18">
        <f>IF(COUNTA(A770:D770)=0,"",IF(NOT(ISNUMBER(A770)),"월을 2026-09-01 처럼",IF(ISNA(MATCH(B770,메뉴판이름,0)),"메뉴판에 없는 이름",IF(OR(NOT(ISNUMBER(C770)),C770&lt;0,C770&lt;&gt;INT(N(C770))),"수량을 확인하세요",IF(OR(NOT(ISNUMBER(D770)),D770&lt;0),"매출을 확인하세요",IF(COUNTIFS(메뉴_월,"&gt;="&amp;DATE(YEAR(A770),MONTH(A770),1),메뉴_월,"&lt;="&amp;DATE(YEAR(A770),MONTH(A770)+1,0),메뉴_이름,B770)&gt;1,"같은 달·같은 메뉴가 또 있어요",""))))))</f>
        <v/>
      </c>
    </row>
    <row r="771">
      <c r="A771" s="49" t="n"/>
      <c r="B771" s="17" t="n"/>
      <c r="C771" s="14" t="n"/>
      <c r="D771" s="14" t="n"/>
      <c r="E771" s="18">
        <f>IF(COUNTA(A771:D771)=0,"",IF(NOT(ISNUMBER(A771)),"월을 2026-09-01 처럼",IF(ISNA(MATCH(B771,메뉴판이름,0)),"메뉴판에 없는 이름",IF(OR(NOT(ISNUMBER(C771)),C771&lt;0,C771&lt;&gt;INT(N(C771))),"수량을 확인하세요",IF(OR(NOT(ISNUMBER(D771)),D771&lt;0),"매출을 확인하세요",IF(COUNTIFS(메뉴_월,"&gt;="&amp;DATE(YEAR(A771),MONTH(A771),1),메뉴_월,"&lt;="&amp;DATE(YEAR(A771),MONTH(A771)+1,0),메뉴_이름,B771)&gt;1,"같은 달·같은 메뉴가 또 있어요",""))))))</f>
        <v/>
      </c>
    </row>
    <row r="772">
      <c r="A772" s="49" t="n"/>
      <c r="B772" s="17" t="n"/>
      <c r="C772" s="14" t="n"/>
      <c r="D772" s="14" t="n"/>
      <c r="E772" s="18">
        <f>IF(COUNTA(A772:D772)=0,"",IF(NOT(ISNUMBER(A772)),"월을 2026-09-01 처럼",IF(ISNA(MATCH(B772,메뉴판이름,0)),"메뉴판에 없는 이름",IF(OR(NOT(ISNUMBER(C772)),C772&lt;0,C772&lt;&gt;INT(N(C772))),"수량을 확인하세요",IF(OR(NOT(ISNUMBER(D772)),D772&lt;0),"매출을 확인하세요",IF(COUNTIFS(메뉴_월,"&gt;="&amp;DATE(YEAR(A772),MONTH(A772),1),메뉴_월,"&lt;="&amp;DATE(YEAR(A772),MONTH(A772)+1,0),메뉴_이름,B772)&gt;1,"같은 달·같은 메뉴가 또 있어요",""))))))</f>
        <v/>
      </c>
    </row>
    <row r="773">
      <c r="A773" s="49" t="n"/>
      <c r="B773" s="17" t="n"/>
      <c r="C773" s="14" t="n"/>
      <c r="D773" s="14" t="n"/>
      <c r="E773" s="18">
        <f>IF(COUNTA(A773:D773)=0,"",IF(NOT(ISNUMBER(A773)),"월을 2026-09-01 처럼",IF(ISNA(MATCH(B773,메뉴판이름,0)),"메뉴판에 없는 이름",IF(OR(NOT(ISNUMBER(C773)),C773&lt;0,C773&lt;&gt;INT(N(C773))),"수량을 확인하세요",IF(OR(NOT(ISNUMBER(D773)),D773&lt;0),"매출을 확인하세요",IF(COUNTIFS(메뉴_월,"&gt;="&amp;DATE(YEAR(A773),MONTH(A773),1),메뉴_월,"&lt;="&amp;DATE(YEAR(A773),MONTH(A773)+1,0),메뉴_이름,B773)&gt;1,"같은 달·같은 메뉴가 또 있어요",""))))))</f>
        <v/>
      </c>
    </row>
    <row r="774">
      <c r="A774" s="49" t="n"/>
      <c r="B774" s="17" t="n"/>
      <c r="C774" s="14" t="n"/>
      <c r="D774" s="14" t="n"/>
      <c r="E774" s="18">
        <f>IF(COUNTA(A774:D774)=0,"",IF(NOT(ISNUMBER(A774)),"월을 2026-09-01 처럼",IF(ISNA(MATCH(B774,메뉴판이름,0)),"메뉴판에 없는 이름",IF(OR(NOT(ISNUMBER(C774)),C774&lt;0,C774&lt;&gt;INT(N(C774))),"수량을 확인하세요",IF(OR(NOT(ISNUMBER(D774)),D774&lt;0),"매출을 확인하세요",IF(COUNTIFS(메뉴_월,"&gt;="&amp;DATE(YEAR(A774),MONTH(A774),1),메뉴_월,"&lt;="&amp;DATE(YEAR(A774),MONTH(A774)+1,0),메뉴_이름,B774)&gt;1,"같은 달·같은 메뉴가 또 있어요",""))))))</f>
        <v/>
      </c>
    </row>
    <row r="775">
      <c r="A775" s="49" t="n"/>
      <c r="B775" s="17" t="n"/>
      <c r="C775" s="14" t="n"/>
      <c r="D775" s="14" t="n"/>
      <c r="E775" s="18">
        <f>IF(COUNTA(A775:D775)=0,"",IF(NOT(ISNUMBER(A775)),"월을 2026-09-01 처럼",IF(ISNA(MATCH(B775,메뉴판이름,0)),"메뉴판에 없는 이름",IF(OR(NOT(ISNUMBER(C775)),C775&lt;0,C775&lt;&gt;INT(N(C775))),"수량을 확인하세요",IF(OR(NOT(ISNUMBER(D775)),D775&lt;0),"매출을 확인하세요",IF(COUNTIFS(메뉴_월,"&gt;="&amp;DATE(YEAR(A775),MONTH(A775),1),메뉴_월,"&lt;="&amp;DATE(YEAR(A775),MONTH(A775)+1,0),메뉴_이름,B775)&gt;1,"같은 달·같은 메뉴가 또 있어요",""))))))</f>
        <v/>
      </c>
    </row>
    <row r="776">
      <c r="A776" s="49" t="n"/>
      <c r="B776" s="17" t="n"/>
      <c r="C776" s="14" t="n"/>
      <c r="D776" s="14" t="n"/>
      <c r="E776" s="18">
        <f>IF(COUNTA(A776:D776)=0,"",IF(NOT(ISNUMBER(A776)),"월을 2026-09-01 처럼",IF(ISNA(MATCH(B776,메뉴판이름,0)),"메뉴판에 없는 이름",IF(OR(NOT(ISNUMBER(C776)),C776&lt;0,C776&lt;&gt;INT(N(C776))),"수량을 확인하세요",IF(OR(NOT(ISNUMBER(D776)),D776&lt;0),"매출을 확인하세요",IF(COUNTIFS(메뉴_월,"&gt;="&amp;DATE(YEAR(A776),MONTH(A776),1),메뉴_월,"&lt;="&amp;DATE(YEAR(A776),MONTH(A776)+1,0),메뉴_이름,B776)&gt;1,"같은 달·같은 메뉴가 또 있어요",""))))))</f>
        <v/>
      </c>
    </row>
    <row r="777">
      <c r="A777" s="49" t="n"/>
      <c r="B777" s="17" t="n"/>
      <c r="C777" s="14" t="n"/>
      <c r="D777" s="14" t="n"/>
      <c r="E777" s="18">
        <f>IF(COUNTA(A777:D777)=0,"",IF(NOT(ISNUMBER(A777)),"월을 2026-09-01 처럼",IF(ISNA(MATCH(B777,메뉴판이름,0)),"메뉴판에 없는 이름",IF(OR(NOT(ISNUMBER(C777)),C777&lt;0,C777&lt;&gt;INT(N(C777))),"수량을 확인하세요",IF(OR(NOT(ISNUMBER(D777)),D777&lt;0),"매출을 확인하세요",IF(COUNTIFS(메뉴_월,"&gt;="&amp;DATE(YEAR(A777),MONTH(A777),1),메뉴_월,"&lt;="&amp;DATE(YEAR(A777),MONTH(A777)+1,0),메뉴_이름,B777)&gt;1,"같은 달·같은 메뉴가 또 있어요",""))))))</f>
        <v/>
      </c>
    </row>
    <row r="778">
      <c r="A778" s="49" t="n"/>
      <c r="B778" s="17" t="n"/>
      <c r="C778" s="14" t="n"/>
      <c r="D778" s="14" t="n"/>
      <c r="E778" s="18">
        <f>IF(COUNTA(A778:D778)=0,"",IF(NOT(ISNUMBER(A778)),"월을 2026-09-01 처럼",IF(ISNA(MATCH(B778,메뉴판이름,0)),"메뉴판에 없는 이름",IF(OR(NOT(ISNUMBER(C778)),C778&lt;0,C778&lt;&gt;INT(N(C778))),"수량을 확인하세요",IF(OR(NOT(ISNUMBER(D778)),D778&lt;0),"매출을 확인하세요",IF(COUNTIFS(메뉴_월,"&gt;="&amp;DATE(YEAR(A778),MONTH(A778),1),메뉴_월,"&lt;="&amp;DATE(YEAR(A778),MONTH(A778)+1,0),메뉴_이름,B778)&gt;1,"같은 달·같은 메뉴가 또 있어요",""))))))</f>
        <v/>
      </c>
    </row>
    <row r="779">
      <c r="A779" s="49" t="n"/>
      <c r="B779" s="17" t="n"/>
      <c r="C779" s="14" t="n"/>
      <c r="D779" s="14" t="n"/>
      <c r="E779" s="18">
        <f>IF(COUNTA(A779:D779)=0,"",IF(NOT(ISNUMBER(A779)),"월을 2026-09-01 처럼",IF(ISNA(MATCH(B779,메뉴판이름,0)),"메뉴판에 없는 이름",IF(OR(NOT(ISNUMBER(C779)),C779&lt;0,C779&lt;&gt;INT(N(C779))),"수량을 확인하세요",IF(OR(NOT(ISNUMBER(D779)),D779&lt;0),"매출을 확인하세요",IF(COUNTIFS(메뉴_월,"&gt;="&amp;DATE(YEAR(A779),MONTH(A779),1),메뉴_월,"&lt;="&amp;DATE(YEAR(A779),MONTH(A779)+1,0),메뉴_이름,B779)&gt;1,"같은 달·같은 메뉴가 또 있어요",""))))))</f>
        <v/>
      </c>
    </row>
    <row r="780">
      <c r="A780" s="49" t="n"/>
      <c r="B780" s="17" t="n"/>
      <c r="C780" s="14" t="n"/>
      <c r="D780" s="14" t="n"/>
      <c r="E780" s="18">
        <f>IF(COUNTA(A780:D780)=0,"",IF(NOT(ISNUMBER(A780)),"월을 2026-09-01 처럼",IF(ISNA(MATCH(B780,메뉴판이름,0)),"메뉴판에 없는 이름",IF(OR(NOT(ISNUMBER(C780)),C780&lt;0,C780&lt;&gt;INT(N(C780))),"수량을 확인하세요",IF(OR(NOT(ISNUMBER(D780)),D780&lt;0),"매출을 확인하세요",IF(COUNTIFS(메뉴_월,"&gt;="&amp;DATE(YEAR(A780),MONTH(A780),1),메뉴_월,"&lt;="&amp;DATE(YEAR(A780),MONTH(A780)+1,0),메뉴_이름,B780)&gt;1,"같은 달·같은 메뉴가 또 있어요",""))))))</f>
        <v/>
      </c>
    </row>
    <row r="781">
      <c r="A781" s="49" t="n"/>
      <c r="B781" s="17" t="n"/>
      <c r="C781" s="14" t="n"/>
      <c r="D781" s="14" t="n"/>
      <c r="E781" s="18">
        <f>IF(COUNTA(A781:D781)=0,"",IF(NOT(ISNUMBER(A781)),"월을 2026-09-01 처럼",IF(ISNA(MATCH(B781,메뉴판이름,0)),"메뉴판에 없는 이름",IF(OR(NOT(ISNUMBER(C781)),C781&lt;0,C781&lt;&gt;INT(N(C781))),"수량을 확인하세요",IF(OR(NOT(ISNUMBER(D781)),D781&lt;0),"매출을 확인하세요",IF(COUNTIFS(메뉴_월,"&gt;="&amp;DATE(YEAR(A781),MONTH(A781),1),메뉴_월,"&lt;="&amp;DATE(YEAR(A781),MONTH(A781)+1,0),메뉴_이름,B781)&gt;1,"같은 달·같은 메뉴가 또 있어요",""))))))</f>
        <v/>
      </c>
    </row>
    <row r="782">
      <c r="A782" s="49" t="n"/>
      <c r="B782" s="17" t="n"/>
      <c r="C782" s="14" t="n"/>
      <c r="D782" s="14" t="n"/>
      <c r="E782" s="18">
        <f>IF(COUNTA(A782:D782)=0,"",IF(NOT(ISNUMBER(A782)),"월을 2026-09-01 처럼",IF(ISNA(MATCH(B782,메뉴판이름,0)),"메뉴판에 없는 이름",IF(OR(NOT(ISNUMBER(C782)),C782&lt;0,C782&lt;&gt;INT(N(C782))),"수량을 확인하세요",IF(OR(NOT(ISNUMBER(D782)),D782&lt;0),"매출을 확인하세요",IF(COUNTIFS(메뉴_월,"&gt;="&amp;DATE(YEAR(A782),MONTH(A782),1),메뉴_월,"&lt;="&amp;DATE(YEAR(A782),MONTH(A782)+1,0),메뉴_이름,B782)&gt;1,"같은 달·같은 메뉴가 또 있어요",""))))))</f>
        <v/>
      </c>
    </row>
    <row r="783">
      <c r="A783" s="49" t="n"/>
      <c r="B783" s="17" t="n"/>
      <c r="C783" s="14" t="n"/>
      <c r="D783" s="14" t="n"/>
      <c r="E783" s="18">
        <f>IF(COUNTA(A783:D783)=0,"",IF(NOT(ISNUMBER(A783)),"월을 2026-09-01 처럼",IF(ISNA(MATCH(B783,메뉴판이름,0)),"메뉴판에 없는 이름",IF(OR(NOT(ISNUMBER(C783)),C783&lt;0,C783&lt;&gt;INT(N(C783))),"수량을 확인하세요",IF(OR(NOT(ISNUMBER(D783)),D783&lt;0),"매출을 확인하세요",IF(COUNTIFS(메뉴_월,"&gt;="&amp;DATE(YEAR(A783),MONTH(A783),1),메뉴_월,"&lt;="&amp;DATE(YEAR(A783),MONTH(A783)+1,0),메뉴_이름,B783)&gt;1,"같은 달·같은 메뉴가 또 있어요",""))))))</f>
        <v/>
      </c>
    </row>
    <row r="784">
      <c r="A784" s="49" t="n"/>
      <c r="B784" s="17" t="n"/>
      <c r="C784" s="14" t="n"/>
      <c r="D784" s="14" t="n"/>
      <c r="E784" s="18">
        <f>IF(COUNTA(A784:D784)=0,"",IF(NOT(ISNUMBER(A784)),"월을 2026-09-01 처럼",IF(ISNA(MATCH(B784,메뉴판이름,0)),"메뉴판에 없는 이름",IF(OR(NOT(ISNUMBER(C784)),C784&lt;0,C784&lt;&gt;INT(N(C784))),"수량을 확인하세요",IF(OR(NOT(ISNUMBER(D784)),D784&lt;0),"매출을 확인하세요",IF(COUNTIFS(메뉴_월,"&gt;="&amp;DATE(YEAR(A784),MONTH(A784),1),메뉴_월,"&lt;="&amp;DATE(YEAR(A784),MONTH(A784)+1,0),메뉴_이름,B784)&gt;1,"같은 달·같은 메뉴가 또 있어요",""))))))</f>
        <v/>
      </c>
    </row>
    <row r="785">
      <c r="A785" s="49" t="n"/>
      <c r="B785" s="17" t="n"/>
      <c r="C785" s="14" t="n"/>
      <c r="D785" s="14" t="n"/>
      <c r="E785" s="18">
        <f>IF(COUNTA(A785:D785)=0,"",IF(NOT(ISNUMBER(A785)),"월을 2026-09-01 처럼",IF(ISNA(MATCH(B785,메뉴판이름,0)),"메뉴판에 없는 이름",IF(OR(NOT(ISNUMBER(C785)),C785&lt;0,C785&lt;&gt;INT(N(C785))),"수량을 확인하세요",IF(OR(NOT(ISNUMBER(D785)),D785&lt;0),"매출을 확인하세요",IF(COUNTIFS(메뉴_월,"&gt;="&amp;DATE(YEAR(A785),MONTH(A785),1),메뉴_월,"&lt;="&amp;DATE(YEAR(A785),MONTH(A785)+1,0),메뉴_이름,B785)&gt;1,"같은 달·같은 메뉴가 또 있어요",""))))))</f>
        <v/>
      </c>
    </row>
    <row r="786">
      <c r="A786" s="49" t="n"/>
      <c r="B786" s="17" t="n"/>
      <c r="C786" s="14" t="n"/>
      <c r="D786" s="14" t="n"/>
      <c r="E786" s="18">
        <f>IF(COUNTA(A786:D786)=0,"",IF(NOT(ISNUMBER(A786)),"월을 2026-09-01 처럼",IF(ISNA(MATCH(B786,메뉴판이름,0)),"메뉴판에 없는 이름",IF(OR(NOT(ISNUMBER(C786)),C786&lt;0,C786&lt;&gt;INT(N(C786))),"수량을 확인하세요",IF(OR(NOT(ISNUMBER(D786)),D786&lt;0),"매출을 확인하세요",IF(COUNTIFS(메뉴_월,"&gt;="&amp;DATE(YEAR(A786),MONTH(A786),1),메뉴_월,"&lt;="&amp;DATE(YEAR(A786),MONTH(A786)+1,0),메뉴_이름,B786)&gt;1,"같은 달·같은 메뉴가 또 있어요",""))))))</f>
        <v/>
      </c>
    </row>
    <row r="787">
      <c r="A787" s="49" t="n"/>
      <c r="B787" s="17" t="n"/>
      <c r="C787" s="14" t="n"/>
      <c r="D787" s="14" t="n"/>
      <c r="E787" s="18">
        <f>IF(COUNTA(A787:D787)=0,"",IF(NOT(ISNUMBER(A787)),"월을 2026-09-01 처럼",IF(ISNA(MATCH(B787,메뉴판이름,0)),"메뉴판에 없는 이름",IF(OR(NOT(ISNUMBER(C787)),C787&lt;0,C787&lt;&gt;INT(N(C787))),"수량을 확인하세요",IF(OR(NOT(ISNUMBER(D787)),D787&lt;0),"매출을 확인하세요",IF(COUNTIFS(메뉴_월,"&gt;="&amp;DATE(YEAR(A787),MONTH(A787),1),메뉴_월,"&lt;="&amp;DATE(YEAR(A787),MONTH(A787)+1,0),메뉴_이름,B787)&gt;1,"같은 달·같은 메뉴가 또 있어요",""))))))</f>
        <v/>
      </c>
    </row>
    <row r="788">
      <c r="A788" s="49" t="n"/>
      <c r="B788" s="17" t="n"/>
      <c r="C788" s="14" t="n"/>
      <c r="D788" s="14" t="n"/>
      <c r="E788" s="18">
        <f>IF(COUNTA(A788:D788)=0,"",IF(NOT(ISNUMBER(A788)),"월을 2026-09-01 처럼",IF(ISNA(MATCH(B788,메뉴판이름,0)),"메뉴판에 없는 이름",IF(OR(NOT(ISNUMBER(C788)),C788&lt;0,C788&lt;&gt;INT(N(C788))),"수량을 확인하세요",IF(OR(NOT(ISNUMBER(D788)),D788&lt;0),"매출을 확인하세요",IF(COUNTIFS(메뉴_월,"&gt;="&amp;DATE(YEAR(A788),MONTH(A788),1),메뉴_월,"&lt;="&amp;DATE(YEAR(A788),MONTH(A788)+1,0),메뉴_이름,B788)&gt;1,"같은 달·같은 메뉴가 또 있어요",""))))))</f>
        <v/>
      </c>
    </row>
    <row r="789">
      <c r="A789" s="49" t="n"/>
      <c r="B789" s="17" t="n"/>
      <c r="C789" s="14" t="n"/>
      <c r="D789" s="14" t="n"/>
      <c r="E789" s="18">
        <f>IF(COUNTA(A789:D789)=0,"",IF(NOT(ISNUMBER(A789)),"월을 2026-09-01 처럼",IF(ISNA(MATCH(B789,메뉴판이름,0)),"메뉴판에 없는 이름",IF(OR(NOT(ISNUMBER(C789)),C789&lt;0,C789&lt;&gt;INT(N(C789))),"수량을 확인하세요",IF(OR(NOT(ISNUMBER(D789)),D789&lt;0),"매출을 확인하세요",IF(COUNTIFS(메뉴_월,"&gt;="&amp;DATE(YEAR(A789),MONTH(A789),1),메뉴_월,"&lt;="&amp;DATE(YEAR(A789),MONTH(A789)+1,0),메뉴_이름,B789)&gt;1,"같은 달·같은 메뉴가 또 있어요",""))))))</f>
        <v/>
      </c>
    </row>
    <row r="790">
      <c r="A790" s="49" t="n"/>
      <c r="B790" s="17" t="n"/>
      <c r="C790" s="14" t="n"/>
      <c r="D790" s="14" t="n"/>
      <c r="E790" s="18">
        <f>IF(COUNTA(A790:D790)=0,"",IF(NOT(ISNUMBER(A790)),"월을 2026-09-01 처럼",IF(ISNA(MATCH(B790,메뉴판이름,0)),"메뉴판에 없는 이름",IF(OR(NOT(ISNUMBER(C790)),C790&lt;0,C790&lt;&gt;INT(N(C790))),"수량을 확인하세요",IF(OR(NOT(ISNUMBER(D790)),D790&lt;0),"매출을 확인하세요",IF(COUNTIFS(메뉴_월,"&gt;="&amp;DATE(YEAR(A790),MONTH(A790),1),메뉴_월,"&lt;="&amp;DATE(YEAR(A790),MONTH(A790)+1,0),메뉴_이름,B790)&gt;1,"같은 달·같은 메뉴가 또 있어요",""))))))</f>
        <v/>
      </c>
    </row>
    <row r="791">
      <c r="A791" s="49" t="n"/>
      <c r="B791" s="17" t="n"/>
      <c r="C791" s="14" t="n"/>
      <c r="D791" s="14" t="n"/>
      <c r="E791" s="18">
        <f>IF(COUNTA(A791:D791)=0,"",IF(NOT(ISNUMBER(A791)),"월을 2026-09-01 처럼",IF(ISNA(MATCH(B791,메뉴판이름,0)),"메뉴판에 없는 이름",IF(OR(NOT(ISNUMBER(C791)),C791&lt;0,C791&lt;&gt;INT(N(C791))),"수량을 확인하세요",IF(OR(NOT(ISNUMBER(D791)),D791&lt;0),"매출을 확인하세요",IF(COUNTIFS(메뉴_월,"&gt;="&amp;DATE(YEAR(A791),MONTH(A791),1),메뉴_월,"&lt;="&amp;DATE(YEAR(A791),MONTH(A791)+1,0),메뉴_이름,B791)&gt;1,"같은 달·같은 메뉴가 또 있어요",""))))))</f>
        <v/>
      </c>
    </row>
    <row r="792">
      <c r="A792" s="49" t="n"/>
      <c r="B792" s="17" t="n"/>
      <c r="C792" s="14" t="n"/>
      <c r="D792" s="14" t="n"/>
      <c r="E792" s="18">
        <f>IF(COUNTA(A792:D792)=0,"",IF(NOT(ISNUMBER(A792)),"월을 2026-09-01 처럼",IF(ISNA(MATCH(B792,메뉴판이름,0)),"메뉴판에 없는 이름",IF(OR(NOT(ISNUMBER(C792)),C792&lt;0,C792&lt;&gt;INT(N(C792))),"수량을 확인하세요",IF(OR(NOT(ISNUMBER(D792)),D792&lt;0),"매출을 확인하세요",IF(COUNTIFS(메뉴_월,"&gt;="&amp;DATE(YEAR(A792),MONTH(A792),1),메뉴_월,"&lt;="&amp;DATE(YEAR(A792),MONTH(A792)+1,0),메뉴_이름,B792)&gt;1,"같은 달·같은 메뉴가 또 있어요",""))))))</f>
        <v/>
      </c>
    </row>
    <row r="793">
      <c r="A793" s="49" t="n"/>
      <c r="B793" s="17" t="n"/>
      <c r="C793" s="14" t="n"/>
      <c r="D793" s="14" t="n"/>
      <c r="E793" s="18">
        <f>IF(COUNTA(A793:D793)=0,"",IF(NOT(ISNUMBER(A793)),"월을 2026-09-01 처럼",IF(ISNA(MATCH(B793,메뉴판이름,0)),"메뉴판에 없는 이름",IF(OR(NOT(ISNUMBER(C793)),C793&lt;0,C793&lt;&gt;INT(N(C793))),"수량을 확인하세요",IF(OR(NOT(ISNUMBER(D793)),D793&lt;0),"매출을 확인하세요",IF(COUNTIFS(메뉴_월,"&gt;="&amp;DATE(YEAR(A793),MONTH(A793),1),메뉴_월,"&lt;="&amp;DATE(YEAR(A793),MONTH(A793)+1,0),메뉴_이름,B793)&gt;1,"같은 달·같은 메뉴가 또 있어요",""))))))</f>
        <v/>
      </c>
    </row>
    <row r="794">
      <c r="A794" s="49" t="n"/>
      <c r="B794" s="17" t="n"/>
      <c r="C794" s="14" t="n"/>
      <c r="D794" s="14" t="n"/>
      <c r="E794" s="18">
        <f>IF(COUNTA(A794:D794)=0,"",IF(NOT(ISNUMBER(A794)),"월을 2026-09-01 처럼",IF(ISNA(MATCH(B794,메뉴판이름,0)),"메뉴판에 없는 이름",IF(OR(NOT(ISNUMBER(C794)),C794&lt;0,C794&lt;&gt;INT(N(C794))),"수량을 확인하세요",IF(OR(NOT(ISNUMBER(D794)),D794&lt;0),"매출을 확인하세요",IF(COUNTIFS(메뉴_월,"&gt;="&amp;DATE(YEAR(A794),MONTH(A794),1),메뉴_월,"&lt;="&amp;DATE(YEAR(A794),MONTH(A794)+1,0),메뉴_이름,B794)&gt;1,"같은 달·같은 메뉴가 또 있어요",""))))))</f>
        <v/>
      </c>
    </row>
    <row r="795">
      <c r="A795" s="49" t="n"/>
      <c r="B795" s="17" t="n"/>
      <c r="C795" s="14" t="n"/>
      <c r="D795" s="14" t="n"/>
      <c r="E795" s="18">
        <f>IF(COUNTA(A795:D795)=0,"",IF(NOT(ISNUMBER(A795)),"월을 2026-09-01 처럼",IF(ISNA(MATCH(B795,메뉴판이름,0)),"메뉴판에 없는 이름",IF(OR(NOT(ISNUMBER(C795)),C795&lt;0,C795&lt;&gt;INT(N(C795))),"수량을 확인하세요",IF(OR(NOT(ISNUMBER(D795)),D795&lt;0),"매출을 확인하세요",IF(COUNTIFS(메뉴_월,"&gt;="&amp;DATE(YEAR(A795),MONTH(A795),1),메뉴_월,"&lt;="&amp;DATE(YEAR(A795),MONTH(A795)+1,0),메뉴_이름,B795)&gt;1,"같은 달·같은 메뉴가 또 있어요",""))))))</f>
        <v/>
      </c>
    </row>
    <row r="796">
      <c r="A796" s="49" t="n"/>
      <c r="B796" s="17" t="n"/>
      <c r="C796" s="14" t="n"/>
      <c r="D796" s="14" t="n"/>
      <c r="E796" s="18">
        <f>IF(COUNTA(A796:D796)=0,"",IF(NOT(ISNUMBER(A796)),"월을 2026-09-01 처럼",IF(ISNA(MATCH(B796,메뉴판이름,0)),"메뉴판에 없는 이름",IF(OR(NOT(ISNUMBER(C796)),C796&lt;0,C796&lt;&gt;INT(N(C796))),"수량을 확인하세요",IF(OR(NOT(ISNUMBER(D796)),D796&lt;0),"매출을 확인하세요",IF(COUNTIFS(메뉴_월,"&gt;="&amp;DATE(YEAR(A796),MONTH(A796),1),메뉴_월,"&lt;="&amp;DATE(YEAR(A796),MONTH(A796)+1,0),메뉴_이름,B796)&gt;1,"같은 달·같은 메뉴가 또 있어요",""))))))</f>
        <v/>
      </c>
    </row>
    <row r="797">
      <c r="A797" s="49" t="n"/>
      <c r="B797" s="17" t="n"/>
      <c r="C797" s="14" t="n"/>
      <c r="D797" s="14" t="n"/>
      <c r="E797" s="18">
        <f>IF(COUNTA(A797:D797)=0,"",IF(NOT(ISNUMBER(A797)),"월을 2026-09-01 처럼",IF(ISNA(MATCH(B797,메뉴판이름,0)),"메뉴판에 없는 이름",IF(OR(NOT(ISNUMBER(C797)),C797&lt;0,C797&lt;&gt;INT(N(C797))),"수량을 확인하세요",IF(OR(NOT(ISNUMBER(D797)),D797&lt;0),"매출을 확인하세요",IF(COUNTIFS(메뉴_월,"&gt;="&amp;DATE(YEAR(A797),MONTH(A797),1),메뉴_월,"&lt;="&amp;DATE(YEAR(A797),MONTH(A797)+1,0),메뉴_이름,B797)&gt;1,"같은 달·같은 메뉴가 또 있어요",""))))))</f>
        <v/>
      </c>
    </row>
    <row r="798">
      <c r="A798" s="49" t="n"/>
      <c r="B798" s="17" t="n"/>
      <c r="C798" s="14" t="n"/>
      <c r="D798" s="14" t="n"/>
      <c r="E798" s="18">
        <f>IF(COUNTA(A798:D798)=0,"",IF(NOT(ISNUMBER(A798)),"월을 2026-09-01 처럼",IF(ISNA(MATCH(B798,메뉴판이름,0)),"메뉴판에 없는 이름",IF(OR(NOT(ISNUMBER(C798)),C798&lt;0,C798&lt;&gt;INT(N(C798))),"수량을 확인하세요",IF(OR(NOT(ISNUMBER(D798)),D798&lt;0),"매출을 확인하세요",IF(COUNTIFS(메뉴_월,"&gt;="&amp;DATE(YEAR(A798),MONTH(A798),1),메뉴_월,"&lt;="&amp;DATE(YEAR(A798),MONTH(A798)+1,0),메뉴_이름,B798)&gt;1,"같은 달·같은 메뉴가 또 있어요",""))))))</f>
        <v/>
      </c>
    </row>
    <row r="799">
      <c r="A799" s="49" t="n"/>
      <c r="B799" s="17" t="n"/>
      <c r="C799" s="14" t="n"/>
      <c r="D799" s="14" t="n"/>
      <c r="E799" s="18">
        <f>IF(COUNTA(A799:D799)=0,"",IF(NOT(ISNUMBER(A799)),"월을 2026-09-01 처럼",IF(ISNA(MATCH(B799,메뉴판이름,0)),"메뉴판에 없는 이름",IF(OR(NOT(ISNUMBER(C799)),C799&lt;0,C799&lt;&gt;INT(N(C799))),"수량을 확인하세요",IF(OR(NOT(ISNUMBER(D799)),D799&lt;0),"매출을 확인하세요",IF(COUNTIFS(메뉴_월,"&gt;="&amp;DATE(YEAR(A799),MONTH(A799),1),메뉴_월,"&lt;="&amp;DATE(YEAR(A799),MONTH(A799)+1,0),메뉴_이름,B799)&gt;1,"같은 달·같은 메뉴가 또 있어요",""))))))</f>
        <v/>
      </c>
    </row>
    <row r="800">
      <c r="A800" s="49" t="n"/>
      <c r="B800" s="17" t="n"/>
      <c r="C800" s="14" t="n"/>
      <c r="D800" s="14" t="n"/>
      <c r="E800" s="18">
        <f>IF(COUNTA(A800:D800)=0,"",IF(NOT(ISNUMBER(A800)),"월을 2026-09-01 처럼",IF(ISNA(MATCH(B800,메뉴판이름,0)),"메뉴판에 없는 이름",IF(OR(NOT(ISNUMBER(C800)),C800&lt;0,C800&lt;&gt;INT(N(C800))),"수량을 확인하세요",IF(OR(NOT(ISNUMBER(D800)),D800&lt;0),"매출을 확인하세요",IF(COUNTIFS(메뉴_월,"&gt;="&amp;DATE(YEAR(A800),MONTH(A800),1),메뉴_월,"&lt;="&amp;DATE(YEAR(A800),MONTH(A800)+1,0),메뉴_이름,B800)&gt;1,"같은 달·같은 메뉴가 또 있어요",""))))))</f>
        <v/>
      </c>
    </row>
    <row r="801">
      <c r="A801" s="49" t="n"/>
      <c r="B801" s="17" t="n"/>
      <c r="C801" s="14" t="n"/>
      <c r="D801" s="14" t="n"/>
      <c r="E801" s="18">
        <f>IF(COUNTA(A801:D801)=0,"",IF(NOT(ISNUMBER(A801)),"월을 2026-09-01 처럼",IF(ISNA(MATCH(B801,메뉴판이름,0)),"메뉴판에 없는 이름",IF(OR(NOT(ISNUMBER(C801)),C801&lt;0,C801&lt;&gt;INT(N(C801))),"수량을 확인하세요",IF(OR(NOT(ISNUMBER(D801)),D801&lt;0),"매출을 확인하세요",IF(COUNTIFS(메뉴_월,"&gt;="&amp;DATE(YEAR(A801),MONTH(A801),1),메뉴_월,"&lt;="&amp;DATE(YEAR(A801),MONTH(A801)+1,0),메뉴_이름,B801)&gt;1,"같은 달·같은 메뉴가 또 있어요",""))))))</f>
        <v/>
      </c>
    </row>
    <row r="802">
      <c r="A802" s="49" t="n"/>
      <c r="B802" s="17" t="n"/>
      <c r="C802" s="14" t="n"/>
      <c r="D802" s="14" t="n"/>
      <c r="E802" s="18">
        <f>IF(COUNTA(A802:D802)=0,"",IF(NOT(ISNUMBER(A802)),"월을 2026-09-01 처럼",IF(ISNA(MATCH(B802,메뉴판이름,0)),"메뉴판에 없는 이름",IF(OR(NOT(ISNUMBER(C802)),C802&lt;0,C802&lt;&gt;INT(N(C802))),"수량을 확인하세요",IF(OR(NOT(ISNUMBER(D802)),D802&lt;0),"매출을 확인하세요",IF(COUNTIFS(메뉴_월,"&gt;="&amp;DATE(YEAR(A802),MONTH(A802),1),메뉴_월,"&lt;="&amp;DATE(YEAR(A802),MONTH(A802)+1,0),메뉴_이름,B802)&gt;1,"같은 달·같은 메뉴가 또 있어요",""))))))</f>
        <v/>
      </c>
    </row>
    <row r="803">
      <c r="A803" s="49" t="n"/>
      <c r="B803" s="17" t="n"/>
      <c r="C803" s="14" t="n"/>
      <c r="D803" s="14" t="n"/>
      <c r="E803" s="18">
        <f>IF(COUNTA(A803:D803)=0,"",IF(NOT(ISNUMBER(A803)),"월을 2026-09-01 처럼",IF(ISNA(MATCH(B803,메뉴판이름,0)),"메뉴판에 없는 이름",IF(OR(NOT(ISNUMBER(C803)),C803&lt;0,C803&lt;&gt;INT(N(C803))),"수량을 확인하세요",IF(OR(NOT(ISNUMBER(D803)),D803&lt;0),"매출을 확인하세요",IF(COUNTIFS(메뉴_월,"&gt;="&amp;DATE(YEAR(A803),MONTH(A803),1),메뉴_월,"&lt;="&amp;DATE(YEAR(A803),MONTH(A803)+1,0),메뉴_이름,B803)&gt;1,"같은 달·같은 메뉴가 또 있어요",""))))))</f>
        <v/>
      </c>
    </row>
    <row r="804">
      <c r="A804" s="49" t="n"/>
      <c r="B804" s="17" t="n"/>
      <c r="C804" s="14" t="n"/>
      <c r="D804" s="14" t="n"/>
      <c r="E804" s="18">
        <f>IF(COUNTA(A804:D804)=0,"",IF(NOT(ISNUMBER(A804)),"월을 2026-09-01 처럼",IF(ISNA(MATCH(B804,메뉴판이름,0)),"메뉴판에 없는 이름",IF(OR(NOT(ISNUMBER(C804)),C804&lt;0,C804&lt;&gt;INT(N(C804))),"수량을 확인하세요",IF(OR(NOT(ISNUMBER(D804)),D804&lt;0),"매출을 확인하세요",IF(COUNTIFS(메뉴_월,"&gt;="&amp;DATE(YEAR(A804),MONTH(A804),1),메뉴_월,"&lt;="&amp;DATE(YEAR(A804),MONTH(A804)+1,0),메뉴_이름,B804)&gt;1,"같은 달·같은 메뉴가 또 있어요",""))))))</f>
        <v/>
      </c>
    </row>
    <row r="805">
      <c r="A805" s="49" t="n"/>
      <c r="B805" s="17" t="n"/>
      <c r="C805" s="14" t="n"/>
      <c r="D805" s="14" t="n"/>
      <c r="E805" s="18">
        <f>IF(COUNTA(A805:D805)=0,"",IF(NOT(ISNUMBER(A805)),"월을 2026-09-01 처럼",IF(ISNA(MATCH(B805,메뉴판이름,0)),"메뉴판에 없는 이름",IF(OR(NOT(ISNUMBER(C805)),C805&lt;0,C805&lt;&gt;INT(N(C805))),"수량을 확인하세요",IF(OR(NOT(ISNUMBER(D805)),D805&lt;0),"매출을 확인하세요",IF(COUNTIFS(메뉴_월,"&gt;="&amp;DATE(YEAR(A805),MONTH(A805),1),메뉴_월,"&lt;="&amp;DATE(YEAR(A805),MONTH(A805)+1,0),메뉴_이름,B805)&gt;1,"같은 달·같은 메뉴가 또 있어요",""))))))</f>
        <v/>
      </c>
    </row>
    <row r="806">
      <c r="A806" s="49" t="n"/>
      <c r="B806" s="17" t="n"/>
      <c r="C806" s="14" t="n"/>
      <c r="D806" s="14" t="n"/>
      <c r="E806" s="18">
        <f>IF(COUNTA(A806:D806)=0,"",IF(NOT(ISNUMBER(A806)),"월을 2026-09-01 처럼",IF(ISNA(MATCH(B806,메뉴판이름,0)),"메뉴판에 없는 이름",IF(OR(NOT(ISNUMBER(C806)),C806&lt;0,C806&lt;&gt;INT(N(C806))),"수량을 확인하세요",IF(OR(NOT(ISNUMBER(D806)),D806&lt;0),"매출을 확인하세요",IF(COUNTIFS(메뉴_월,"&gt;="&amp;DATE(YEAR(A806),MONTH(A806),1),메뉴_월,"&lt;="&amp;DATE(YEAR(A806),MONTH(A806)+1,0),메뉴_이름,B806)&gt;1,"같은 달·같은 메뉴가 또 있어요",""))))))</f>
        <v/>
      </c>
    </row>
    <row r="807">
      <c r="A807" s="49" t="n"/>
      <c r="B807" s="17" t="n"/>
      <c r="C807" s="14" t="n"/>
      <c r="D807" s="14" t="n"/>
      <c r="E807" s="18">
        <f>IF(COUNTA(A807:D807)=0,"",IF(NOT(ISNUMBER(A807)),"월을 2026-09-01 처럼",IF(ISNA(MATCH(B807,메뉴판이름,0)),"메뉴판에 없는 이름",IF(OR(NOT(ISNUMBER(C807)),C807&lt;0,C807&lt;&gt;INT(N(C807))),"수량을 확인하세요",IF(OR(NOT(ISNUMBER(D807)),D807&lt;0),"매출을 확인하세요",IF(COUNTIFS(메뉴_월,"&gt;="&amp;DATE(YEAR(A807),MONTH(A807),1),메뉴_월,"&lt;="&amp;DATE(YEAR(A807),MONTH(A807)+1,0),메뉴_이름,B807)&gt;1,"같은 달·같은 메뉴가 또 있어요",""))))))</f>
        <v/>
      </c>
    </row>
    <row r="808">
      <c r="A808" s="49" t="n"/>
      <c r="B808" s="17" t="n"/>
      <c r="C808" s="14" t="n"/>
      <c r="D808" s="14" t="n"/>
      <c r="E808" s="18">
        <f>IF(COUNTA(A808:D808)=0,"",IF(NOT(ISNUMBER(A808)),"월을 2026-09-01 처럼",IF(ISNA(MATCH(B808,메뉴판이름,0)),"메뉴판에 없는 이름",IF(OR(NOT(ISNUMBER(C808)),C808&lt;0,C808&lt;&gt;INT(N(C808))),"수량을 확인하세요",IF(OR(NOT(ISNUMBER(D808)),D808&lt;0),"매출을 확인하세요",IF(COUNTIFS(메뉴_월,"&gt;="&amp;DATE(YEAR(A808),MONTH(A808),1),메뉴_월,"&lt;="&amp;DATE(YEAR(A808),MONTH(A808)+1,0),메뉴_이름,B808)&gt;1,"같은 달·같은 메뉴가 또 있어요",""))))))</f>
        <v/>
      </c>
    </row>
    <row r="809">
      <c r="A809" s="49" t="n"/>
      <c r="B809" s="17" t="n"/>
      <c r="C809" s="14" t="n"/>
      <c r="D809" s="14" t="n"/>
      <c r="E809" s="18">
        <f>IF(COUNTA(A809:D809)=0,"",IF(NOT(ISNUMBER(A809)),"월을 2026-09-01 처럼",IF(ISNA(MATCH(B809,메뉴판이름,0)),"메뉴판에 없는 이름",IF(OR(NOT(ISNUMBER(C809)),C809&lt;0,C809&lt;&gt;INT(N(C809))),"수량을 확인하세요",IF(OR(NOT(ISNUMBER(D809)),D809&lt;0),"매출을 확인하세요",IF(COUNTIFS(메뉴_월,"&gt;="&amp;DATE(YEAR(A809),MONTH(A809),1),메뉴_월,"&lt;="&amp;DATE(YEAR(A809),MONTH(A809)+1,0),메뉴_이름,B809)&gt;1,"같은 달·같은 메뉴가 또 있어요",""))))))</f>
        <v/>
      </c>
    </row>
    <row r="810">
      <c r="A810" s="49" t="n"/>
      <c r="B810" s="17" t="n"/>
      <c r="C810" s="14" t="n"/>
      <c r="D810" s="14" t="n"/>
      <c r="E810" s="18">
        <f>IF(COUNTA(A810:D810)=0,"",IF(NOT(ISNUMBER(A810)),"월을 2026-09-01 처럼",IF(ISNA(MATCH(B810,메뉴판이름,0)),"메뉴판에 없는 이름",IF(OR(NOT(ISNUMBER(C810)),C810&lt;0,C810&lt;&gt;INT(N(C810))),"수량을 확인하세요",IF(OR(NOT(ISNUMBER(D810)),D810&lt;0),"매출을 확인하세요",IF(COUNTIFS(메뉴_월,"&gt;="&amp;DATE(YEAR(A810),MONTH(A810),1),메뉴_월,"&lt;="&amp;DATE(YEAR(A810),MONTH(A810)+1,0),메뉴_이름,B810)&gt;1,"같은 달·같은 메뉴가 또 있어요",""))))))</f>
        <v/>
      </c>
    </row>
    <row r="811">
      <c r="A811" s="49" t="n"/>
      <c r="B811" s="17" t="n"/>
      <c r="C811" s="14" t="n"/>
      <c r="D811" s="14" t="n"/>
      <c r="E811" s="18">
        <f>IF(COUNTA(A811:D811)=0,"",IF(NOT(ISNUMBER(A811)),"월을 2026-09-01 처럼",IF(ISNA(MATCH(B811,메뉴판이름,0)),"메뉴판에 없는 이름",IF(OR(NOT(ISNUMBER(C811)),C811&lt;0,C811&lt;&gt;INT(N(C811))),"수량을 확인하세요",IF(OR(NOT(ISNUMBER(D811)),D811&lt;0),"매출을 확인하세요",IF(COUNTIFS(메뉴_월,"&gt;="&amp;DATE(YEAR(A811),MONTH(A811),1),메뉴_월,"&lt;="&amp;DATE(YEAR(A811),MONTH(A811)+1,0),메뉴_이름,B811)&gt;1,"같은 달·같은 메뉴가 또 있어요",""))))))</f>
        <v/>
      </c>
    </row>
    <row r="812">
      <c r="A812" s="49" t="n"/>
      <c r="B812" s="17" t="n"/>
      <c r="C812" s="14" t="n"/>
      <c r="D812" s="14" t="n"/>
      <c r="E812" s="18">
        <f>IF(COUNTA(A812:D812)=0,"",IF(NOT(ISNUMBER(A812)),"월을 2026-09-01 처럼",IF(ISNA(MATCH(B812,메뉴판이름,0)),"메뉴판에 없는 이름",IF(OR(NOT(ISNUMBER(C812)),C812&lt;0,C812&lt;&gt;INT(N(C812))),"수량을 확인하세요",IF(OR(NOT(ISNUMBER(D812)),D812&lt;0),"매출을 확인하세요",IF(COUNTIFS(메뉴_월,"&gt;="&amp;DATE(YEAR(A812),MONTH(A812),1),메뉴_월,"&lt;="&amp;DATE(YEAR(A812),MONTH(A812)+1,0),메뉴_이름,B812)&gt;1,"같은 달·같은 메뉴가 또 있어요",""))))))</f>
        <v/>
      </c>
    </row>
    <row r="813">
      <c r="A813" s="49" t="n"/>
      <c r="B813" s="17" t="n"/>
      <c r="C813" s="14" t="n"/>
      <c r="D813" s="14" t="n"/>
      <c r="E813" s="18">
        <f>IF(COUNTA(A813:D813)=0,"",IF(NOT(ISNUMBER(A813)),"월을 2026-09-01 처럼",IF(ISNA(MATCH(B813,메뉴판이름,0)),"메뉴판에 없는 이름",IF(OR(NOT(ISNUMBER(C813)),C813&lt;0,C813&lt;&gt;INT(N(C813))),"수량을 확인하세요",IF(OR(NOT(ISNUMBER(D813)),D813&lt;0),"매출을 확인하세요",IF(COUNTIFS(메뉴_월,"&gt;="&amp;DATE(YEAR(A813),MONTH(A813),1),메뉴_월,"&lt;="&amp;DATE(YEAR(A813),MONTH(A813)+1,0),메뉴_이름,B813)&gt;1,"같은 달·같은 메뉴가 또 있어요",""))))))</f>
        <v/>
      </c>
    </row>
    <row r="814">
      <c r="A814" s="49" t="n"/>
      <c r="B814" s="17" t="n"/>
      <c r="C814" s="14" t="n"/>
      <c r="D814" s="14" t="n"/>
      <c r="E814" s="18">
        <f>IF(COUNTA(A814:D814)=0,"",IF(NOT(ISNUMBER(A814)),"월을 2026-09-01 처럼",IF(ISNA(MATCH(B814,메뉴판이름,0)),"메뉴판에 없는 이름",IF(OR(NOT(ISNUMBER(C814)),C814&lt;0,C814&lt;&gt;INT(N(C814))),"수량을 확인하세요",IF(OR(NOT(ISNUMBER(D814)),D814&lt;0),"매출을 확인하세요",IF(COUNTIFS(메뉴_월,"&gt;="&amp;DATE(YEAR(A814),MONTH(A814),1),메뉴_월,"&lt;="&amp;DATE(YEAR(A814),MONTH(A814)+1,0),메뉴_이름,B814)&gt;1,"같은 달·같은 메뉴가 또 있어요",""))))))</f>
        <v/>
      </c>
    </row>
    <row r="815">
      <c r="A815" s="49" t="n"/>
      <c r="B815" s="17" t="n"/>
      <c r="C815" s="14" t="n"/>
      <c r="D815" s="14" t="n"/>
      <c r="E815" s="18">
        <f>IF(COUNTA(A815:D815)=0,"",IF(NOT(ISNUMBER(A815)),"월을 2026-09-01 처럼",IF(ISNA(MATCH(B815,메뉴판이름,0)),"메뉴판에 없는 이름",IF(OR(NOT(ISNUMBER(C815)),C815&lt;0,C815&lt;&gt;INT(N(C815))),"수량을 확인하세요",IF(OR(NOT(ISNUMBER(D815)),D815&lt;0),"매출을 확인하세요",IF(COUNTIFS(메뉴_월,"&gt;="&amp;DATE(YEAR(A815),MONTH(A815),1),메뉴_월,"&lt;="&amp;DATE(YEAR(A815),MONTH(A815)+1,0),메뉴_이름,B815)&gt;1,"같은 달·같은 메뉴가 또 있어요",""))))))</f>
        <v/>
      </c>
    </row>
    <row r="816">
      <c r="A816" s="49" t="n"/>
      <c r="B816" s="17" t="n"/>
      <c r="C816" s="14" t="n"/>
      <c r="D816" s="14" t="n"/>
      <c r="E816" s="18">
        <f>IF(COUNTA(A816:D816)=0,"",IF(NOT(ISNUMBER(A816)),"월을 2026-09-01 처럼",IF(ISNA(MATCH(B816,메뉴판이름,0)),"메뉴판에 없는 이름",IF(OR(NOT(ISNUMBER(C816)),C816&lt;0,C816&lt;&gt;INT(N(C816))),"수량을 확인하세요",IF(OR(NOT(ISNUMBER(D816)),D816&lt;0),"매출을 확인하세요",IF(COUNTIFS(메뉴_월,"&gt;="&amp;DATE(YEAR(A816),MONTH(A816),1),메뉴_월,"&lt;="&amp;DATE(YEAR(A816),MONTH(A816)+1,0),메뉴_이름,B816)&gt;1,"같은 달·같은 메뉴가 또 있어요",""))))))</f>
        <v/>
      </c>
    </row>
    <row r="817">
      <c r="A817" s="49" t="n"/>
      <c r="B817" s="17" t="n"/>
      <c r="C817" s="14" t="n"/>
      <c r="D817" s="14" t="n"/>
      <c r="E817" s="18">
        <f>IF(COUNTA(A817:D817)=0,"",IF(NOT(ISNUMBER(A817)),"월을 2026-09-01 처럼",IF(ISNA(MATCH(B817,메뉴판이름,0)),"메뉴판에 없는 이름",IF(OR(NOT(ISNUMBER(C817)),C817&lt;0,C817&lt;&gt;INT(N(C817))),"수량을 확인하세요",IF(OR(NOT(ISNUMBER(D817)),D817&lt;0),"매출을 확인하세요",IF(COUNTIFS(메뉴_월,"&gt;="&amp;DATE(YEAR(A817),MONTH(A817),1),메뉴_월,"&lt;="&amp;DATE(YEAR(A817),MONTH(A817)+1,0),메뉴_이름,B817)&gt;1,"같은 달·같은 메뉴가 또 있어요",""))))))</f>
        <v/>
      </c>
    </row>
    <row r="818">
      <c r="A818" s="49" t="n"/>
      <c r="B818" s="17" t="n"/>
      <c r="C818" s="14" t="n"/>
      <c r="D818" s="14" t="n"/>
      <c r="E818" s="18">
        <f>IF(COUNTA(A818:D818)=0,"",IF(NOT(ISNUMBER(A818)),"월을 2026-09-01 처럼",IF(ISNA(MATCH(B818,메뉴판이름,0)),"메뉴판에 없는 이름",IF(OR(NOT(ISNUMBER(C818)),C818&lt;0,C818&lt;&gt;INT(N(C818))),"수량을 확인하세요",IF(OR(NOT(ISNUMBER(D818)),D818&lt;0),"매출을 확인하세요",IF(COUNTIFS(메뉴_월,"&gt;="&amp;DATE(YEAR(A818),MONTH(A818),1),메뉴_월,"&lt;="&amp;DATE(YEAR(A818),MONTH(A818)+1,0),메뉴_이름,B818)&gt;1,"같은 달·같은 메뉴가 또 있어요",""))))))</f>
        <v/>
      </c>
    </row>
    <row r="819">
      <c r="A819" s="49" t="n"/>
      <c r="B819" s="17" t="n"/>
      <c r="C819" s="14" t="n"/>
      <c r="D819" s="14" t="n"/>
      <c r="E819" s="18">
        <f>IF(COUNTA(A819:D819)=0,"",IF(NOT(ISNUMBER(A819)),"월을 2026-09-01 처럼",IF(ISNA(MATCH(B819,메뉴판이름,0)),"메뉴판에 없는 이름",IF(OR(NOT(ISNUMBER(C819)),C819&lt;0,C819&lt;&gt;INT(N(C819))),"수량을 확인하세요",IF(OR(NOT(ISNUMBER(D819)),D819&lt;0),"매출을 확인하세요",IF(COUNTIFS(메뉴_월,"&gt;="&amp;DATE(YEAR(A819),MONTH(A819),1),메뉴_월,"&lt;="&amp;DATE(YEAR(A819),MONTH(A819)+1,0),메뉴_이름,B819)&gt;1,"같은 달·같은 메뉴가 또 있어요",""))))))</f>
        <v/>
      </c>
    </row>
    <row r="820">
      <c r="A820" s="49" t="n"/>
      <c r="B820" s="17" t="n"/>
      <c r="C820" s="14" t="n"/>
      <c r="D820" s="14" t="n"/>
      <c r="E820" s="18">
        <f>IF(COUNTA(A820:D820)=0,"",IF(NOT(ISNUMBER(A820)),"월을 2026-09-01 처럼",IF(ISNA(MATCH(B820,메뉴판이름,0)),"메뉴판에 없는 이름",IF(OR(NOT(ISNUMBER(C820)),C820&lt;0,C820&lt;&gt;INT(N(C820))),"수량을 확인하세요",IF(OR(NOT(ISNUMBER(D820)),D820&lt;0),"매출을 확인하세요",IF(COUNTIFS(메뉴_월,"&gt;="&amp;DATE(YEAR(A820),MONTH(A820),1),메뉴_월,"&lt;="&amp;DATE(YEAR(A820),MONTH(A820)+1,0),메뉴_이름,B820)&gt;1,"같은 달·같은 메뉴가 또 있어요",""))))))</f>
        <v/>
      </c>
    </row>
    <row r="821">
      <c r="A821" s="49" t="n"/>
      <c r="B821" s="17" t="n"/>
      <c r="C821" s="14" t="n"/>
      <c r="D821" s="14" t="n"/>
      <c r="E821" s="18">
        <f>IF(COUNTA(A821:D821)=0,"",IF(NOT(ISNUMBER(A821)),"월을 2026-09-01 처럼",IF(ISNA(MATCH(B821,메뉴판이름,0)),"메뉴판에 없는 이름",IF(OR(NOT(ISNUMBER(C821)),C821&lt;0,C821&lt;&gt;INT(N(C821))),"수량을 확인하세요",IF(OR(NOT(ISNUMBER(D821)),D821&lt;0),"매출을 확인하세요",IF(COUNTIFS(메뉴_월,"&gt;="&amp;DATE(YEAR(A821),MONTH(A821),1),메뉴_월,"&lt;="&amp;DATE(YEAR(A821),MONTH(A821)+1,0),메뉴_이름,B821)&gt;1,"같은 달·같은 메뉴가 또 있어요",""))))))</f>
        <v/>
      </c>
    </row>
    <row r="822">
      <c r="A822" s="49" t="n"/>
      <c r="B822" s="17" t="n"/>
      <c r="C822" s="14" t="n"/>
      <c r="D822" s="14" t="n"/>
      <c r="E822" s="18">
        <f>IF(COUNTA(A822:D822)=0,"",IF(NOT(ISNUMBER(A822)),"월을 2026-09-01 처럼",IF(ISNA(MATCH(B822,메뉴판이름,0)),"메뉴판에 없는 이름",IF(OR(NOT(ISNUMBER(C822)),C822&lt;0,C822&lt;&gt;INT(N(C822))),"수량을 확인하세요",IF(OR(NOT(ISNUMBER(D822)),D822&lt;0),"매출을 확인하세요",IF(COUNTIFS(메뉴_월,"&gt;="&amp;DATE(YEAR(A822),MONTH(A822),1),메뉴_월,"&lt;="&amp;DATE(YEAR(A822),MONTH(A822)+1,0),메뉴_이름,B822)&gt;1,"같은 달·같은 메뉴가 또 있어요",""))))))</f>
        <v/>
      </c>
    </row>
    <row r="823">
      <c r="A823" s="49" t="n"/>
      <c r="B823" s="17" t="n"/>
      <c r="C823" s="14" t="n"/>
      <c r="D823" s="14" t="n"/>
      <c r="E823" s="18">
        <f>IF(COUNTA(A823:D823)=0,"",IF(NOT(ISNUMBER(A823)),"월을 2026-09-01 처럼",IF(ISNA(MATCH(B823,메뉴판이름,0)),"메뉴판에 없는 이름",IF(OR(NOT(ISNUMBER(C823)),C823&lt;0,C823&lt;&gt;INT(N(C823))),"수량을 확인하세요",IF(OR(NOT(ISNUMBER(D823)),D823&lt;0),"매출을 확인하세요",IF(COUNTIFS(메뉴_월,"&gt;="&amp;DATE(YEAR(A823),MONTH(A823),1),메뉴_월,"&lt;="&amp;DATE(YEAR(A823),MONTH(A823)+1,0),메뉴_이름,B823)&gt;1,"같은 달·같은 메뉴가 또 있어요",""))))))</f>
        <v/>
      </c>
    </row>
    <row r="824">
      <c r="A824" s="49" t="n"/>
      <c r="B824" s="17" t="n"/>
      <c r="C824" s="14" t="n"/>
      <c r="D824" s="14" t="n"/>
      <c r="E824" s="18">
        <f>IF(COUNTA(A824:D824)=0,"",IF(NOT(ISNUMBER(A824)),"월을 2026-09-01 처럼",IF(ISNA(MATCH(B824,메뉴판이름,0)),"메뉴판에 없는 이름",IF(OR(NOT(ISNUMBER(C824)),C824&lt;0,C824&lt;&gt;INT(N(C824))),"수량을 확인하세요",IF(OR(NOT(ISNUMBER(D824)),D824&lt;0),"매출을 확인하세요",IF(COUNTIFS(메뉴_월,"&gt;="&amp;DATE(YEAR(A824),MONTH(A824),1),메뉴_월,"&lt;="&amp;DATE(YEAR(A824),MONTH(A824)+1,0),메뉴_이름,B824)&gt;1,"같은 달·같은 메뉴가 또 있어요",""))))))</f>
        <v/>
      </c>
    </row>
    <row r="825">
      <c r="A825" s="49" t="n"/>
      <c r="B825" s="17" t="n"/>
      <c r="C825" s="14" t="n"/>
      <c r="D825" s="14" t="n"/>
      <c r="E825" s="18">
        <f>IF(COUNTA(A825:D825)=0,"",IF(NOT(ISNUMBER(A825)),"월을 2026-09-01 처럼",IF(ISNA(MATCH(B825,메뉴판이름,0)),"메뉴판에 없는 이름",IF(OR(NOT(ISNUMBER(C825)),C825&lt;0,C825&lt;&gt;INT(N(C825))),"수량을 확인하세요",IF(OR(NOT(ISNUMBER(D825)),D825&lt;0),"매출을 확인하세요",IF(COUNTIFS(메뉴_월,"&gt;="&amp;DATE(YEAR(A825),MONTH(A825),1),메뉴_월,"&lt;="&amp;DATE(YEAR(A825),MONTH(A825)+1,0),메뉴_이름,B825)&gt;1,"같은 달·같은 메뉴가 또 있어요",""))))))</f>
        <v/>
      </c>
    </row>
    <row r="826">
      <c r="A826" s="49" t="n"/>
      <c r="B826" s="17" t="n"/>
      <c r="C826" s="14" t="n"/>
      <c r="D826" s="14" t="n"/>
      <c r="E826" s="18">
        <f>IF(COUNTA(A826:D826)=0,"",IF(NOT(ISNUMBER(A826)),"월을 2026-09-01 처럼",IF(ISNA(MATCH(B826,메뉴판이름,0)),"메뉴판에 없는 이름",IF(OR(NOT(ISNUMBER(C826)),C826&lt;0,C826&lt;&gt;INT(N(C826))),"수량을 확인하세요",IF(OR(NOT(ISNUMBER(D826)),D826&lt;0),"매출을 확인하세요",IF(COUNTIFS(메뉴_월,"&gt;="&amp;DATE(YEAR(A826),MONTH(A826),1),메뉴_월,"&lt;="&amp;DATE(YEAR(A826),MONTH(A826)+1,0),메뉴_이름,B826)&gt;1,"같은 달·같은 메뉴가 또 있어요",""))))))</f>
        <v/>
      </c>
    </row>
    <row r="827">
      <c r="A827" s="49" t="n"/>
      <c r="B827" s="17" t="n"/>
      <c r="C827" s="14" t="n"/>
      <c r="D827" s="14" t="n"/>
      <c r="E827" s="18">
        <f>IF(COUNTA(A827:D827)=0,"",IF(NOT(ISNUMBER(A827)),"월을 2026-09-01 처럼",IF(ISNA(MATCH(B827,메뉴판이름,0)),"메뉴판에 없는 이름",IF(OR(NOT(ISNUMBER(C827)),C827&lt;0,C827&lt;&gt;INT(N(C827))),"수량을 확인하세요",IF(OR(NOT(ISNUMBER(D827)),D827&lt;0),"매출을 확인하세요",IF(COUNTIFS(메뉴_월,"&gt;="&amp;DATE(YEAR(A827),MONTH(A827),1),메뉴_월,"&lt;="&amp;DATE(YEAR(A827),MONTH(A827)+1,0),메뉴_이름,B827)&gt;1,"같은 달·같은 메뉴가 또 있어요",""))))))</f>
        <v/>
      </c>
    </row>
    <row r="828">
      <c r="A828" s="49" t="n"/>
      <c r="B828" s="17" t="n"/>
      <c r="C828" s="14" t="n"/>
      <c r="D828" s="14" t="n"/>
      <c r="E828" s="18">
        <f>IF(COUNTA(A828:D828)=0,"",IF(NOT(ISNUMBER(A828)),"월을 2026-09-01 처럼",IF(ISNA(MATCH(B828,메뉴판이름,0)),"메뉴판에 없는 이름",IF(OR(NOT(ISNUMBER(C828)),C828&lt;0,C828&lt;&gt;INT(N(C828))),"수량을 확인하세요",IF(OR(NOT(ISNUMBER(D828)),D828&lt;0),"매출을 확인하세요",IF(COUNTIFS(메뉴_월,"&gt;="&amp;DATE(YEAR(A828),MONTH(A828),1),메뉴_월,"&lt;="&amp;DATE(YEAR(A828),MONTH(A828)+1,0),메뉴_이름,B828)&gt;1,"같은 달·같은 메뉴가 또 있어요",""))))))</f>
        <v/>
      </c>
    </row>
    <row r="829">
      <c r="A829" s="49" t="n"/>
      <c r="B829" s="17" t="n"/>
      <c r="C829" s="14" t="n"/>
      <c r="D829" s="14" t="n"/>
      <c r="E829" s="18">
        <f>IF(COUNTA(A829:D829)=0,"",IF(NOT(ISNUMBER(A829)),"월을 2026-09-01 처럼",IF(ISNA(MATCH(B829,메뉴판이름,0)),"메뉴판에 없는 이름",IF(OR(NOT(ISNUMBER(C829)),C829&lt;0,C829&lt;&gt;INT(N(C829))),"수량을 확인하세요",IF(OR(NOT(ISNUMBER(D829)),D829&lt;0),"매출을 확인하세요",IF(COUNTIFS(메뉴_월,"&gt;="&amp;DATE(YEAR(A829),MONTH(A829),1),메뉴_월,"&lt;="&amp;DATE(YEAR(A829),MONTH(A829)+1,0),메뉴_이름,B829)&gt;1,"같은 달·같은 메뉴가 또 있어요",""))))))</f>
        <v/>
      </c>
    </row>
    <row r="830">
      <c r="A830" s="49" t="n"/>
      <c r="B830" s="17" t="n"/>
      <c r="C830" s="14" t="n"/>
      <c r="D830" s="14" t="n"/>
      <c r="E830" s="18">
        <f>IF(COUNTA(A830:D830)=0,"",IF(NOT(ISNUMBER(A830)),"월을 2026-09-01 처럼",IF(ISNA(MATCH(B830,메뉴판이름,0)),"메뉴판에 없는 이름",IF(OR(NOT(ISNUMBER(C830)),C830&lt;0,C830&lt;&gt;INT(N(C830))),"수량을 확인하세요",IF(OR(NOT(ISNUMBER(D830)),D830&lt;0),"매출을 확인하세요",IF(COUNTIFS(메뉴_월,"&gt;="&amp;DATE(YEAR(A830),MONTH(A830),1),메뉴_월,"&lt;="&amp;DATE(YEAR(A830),MONTH(A830)+1,0),메뉴_이름,B830)&gt;1,"같은 달·같은 메뉴가 또 있어요",""))))))</f>
        <v/>
      </c>
    </row>
    <row r="831">
      <c r="A831" s="49" t="n"/>
      <c r="B831" s="17" t="n"/>
      <c r="C831" s="14" t="n"/>
      <c r="D831" s="14" t="n"/>
      <c r="E831" s="18">
        <f>IF(COUNTA(A831:D831)=0,"",IF(NOT(ISNUMBER(A831)),"월을 2026-09-01 처럼",IF(ISNA(MATCH(B831,메뉴판이름,0)),"메뉴판에 없는 이름",IF(OR(NOT(ISNUMBER(C831)),C831&lt;0,C831&lt;&gt;INT(N(C831))),"수량을 확인하세요",IF(OR(NOT(ISNUMBER(D831)),D831&lt;0),"매출을 확인하세요",IF(COUNTIFS(메뉴_월,"&gt;="&amp;DATE(YEAR(A831),MONTH(A831),1),메뉴_월,"&lt;="&amp;DATE(YEAR(A831),MONTH(A831)+1,0),메뉴_이름,B831)&gt;1,"같은 달·같은 메뉴가 또 있어요",""))))))</f>
        <v/>
      </c>
    </row>
    <row r="832">
      <c r="A832" s="49" t="n"/>
      <c r="B832" s="17" t="n"/>
      <c r="C832" s="14" t="n"/>
      <c r="D832" s="14" t="n"/>
      <c r="E832" s="18">
        <f>IF(COUNTA(A832:D832)=0,"",IF(NOT(ISNUMBER(A832)),"월을 2026-09-01 처럼",IF(ISNA(MATCH(B832,메뉴판이름,0)),"메뉴판에 없는 이름",IF(OR(NOT(ISNUMBER(C832)),C832&lt;0,C832&lt;&gt;INT(N(C832))),"수량을 확인하세요",IF(OR(NOT(ISNUMBER(D832)),D832&lt;0),"매출을 확인하세요",IF(COUNTIFS(메뉴_월,"&gt;="&amp;DATE(YEAR(A832),MONTH(A832),1),메뉴_월,"&lt;="&amp;DATE(YEAR(A832),MONTH(A832)+1,0),메뉴_이름,B832)&gt;1,"같은 달·같은 메뉴가 또 있어요",""))))))</f>
        <v/>
      </c>
    </row>
    <row r="833">
      <c r="A833" s="49" t="n"/>
      <c r="B833" s="17" t="n"/>
      <c r="C833" s="14" t="n"/>
      <c r="D833" s="14" t="n"/>
      <c r="E833" s="18">
        <f>IF(COUNTA(A833:D833)=0,"",IF(NOT(ISNUMBER(A833)),"월을 2026-09-01 처럼",IF(ISNA(MATCH(B833,메뉴판이름,0)),"메뉴판에 없는 이름",IF(OR(NOT(ISNUMBER(C833)),C833&lt;0,C833&lt;&gt;INT(N(C833))),"수량을 확인하세요",IF(OR(NOT(ISNUMBER(D833)),D833&lt;0),"매출을 확인하세요",IF(COUNTIFS(메뉴_월,"&gt;="&amp;DATE(YEAR(A833),MONTH(A833),1),메뉴_월,"&lt;="&amp;DATE(YEAR(A833),MONTH(A833)+1,0),메뉴_이름,B833)&gt;1,"같은 달·같은 메뉴가 또 있어요",""))))))</f>
        <v/>
      </c>
    </row>
    <row r="834">
      <c r="A834" s="49" t="n"/>
      <c r="B834" s="17" t="n"/>
      <c r="C834" s="14" t="n"/>
      <c r="D834" s="14" t="n"/>
      <c r="E834" s="18">
        <f>IF(COUNTA(A834:D834)=0,"",IF(NOT(ISNUMBER(A834)),"월을 2026-09-01 처럼",IF(ISNA(MATCH(B834,메뉴판이름,0)),"메뉴판에 없는 이름",IF(OR(NOT(ISNUMBER(C834)),C834&lt;0,C834&lt;&gt;INT(N(C834))),"수량을 확인하세요",IF(OR(NOT(ISNUMBER(D834)),D834&lt;0),"매출을 확인하세요",IF(COUNTIFS(메뉴_월,"&gt;="&amp;DATE(YEAR(A834),MONTH(A834),1),메뉴_월,"&lt;="&amp;DATE(YEAR(A834),MONTH(A834)+1,0),메뉴_이름,B834)&gt;1,"같은 달·같은 메뉴가 또 있어요",""))))))</f>
        <v/>
      </c>
    </row>
    <row r="835">
      <c r="A835" s="49" t="n"/>
      <c r="B835" s="17" t="n"/>
      <c r="C835" s="14" t="n"/>
      <c r="D835" s="14" t="n"/>
      <c r="E835" s="18">
        <f>IF(COUNTA(A835:D835)=0,"",IF(NOT(ISNUMBER(A835)),"월을 2026-09-01 처럼",IF(ISNA(MATCH(B835,메뉴판이름,0)),"메뉴판에 없는 이름",IF(OR(NOT(ISNUMBER(C835)),C835&lt;0,C835&lt;&gt;INT(N(C835))),"수량을 확인하세요",IF(OR(NOT(ISNUMBER(D835)),D835&lt;0),"매출을 확인하세요",IF(COUNTIFS(메뉴_월,"&gt;="&amp;DATE(YEAR(A835),MONTH(A835),1),메뉴_월,"&lt;="&amp;DATE(YEAR(A835),MONTH(A835)+1,0),메뉴_이름,B835)&gt;1,"같은 달·같은 메뉴가 또 있어요",""))))))</f>
        <v/>
      </c>
    </row>
    <row r="836">
      <c r="A836" s="49" t="n"/>
      <c r="B836" s="17" t="n"/>
      <c r="C836" s="14" t="n"/>
      <c r="D836" s="14" t="n"/>
      <c r="E836" s="18">
        <f>IF(COUNTA(A836:D836)=0,"",IF(NOT(ISNUMBER(A836)),"월을 2026-09-01 처럼",IF(ISNA(MATCH(B836,메뉴판이름,0)),"메뉴판에 없는 이름",IF(OR(NOT(ISNUMBER(C836)),C836&lt;0,C836&lt;&gt;INT(N(C836))),"수량을 확인하세요",IF(OR(NOT(ISNUMBER(D836)),D836&lt;0),"매출을 확인하세요",IF(COUNTIFS(메뉴_월,"&gt;="&amp;DATE(YEAR(A836),MONTH(A836),1),메뉴_월,"&lt;="&amp;DATE(YEAR(A836),MONTH(A836)+1,0),메뉴_이름,B836)&gt;1,"같은 달·같은 메뉴가 또 있어요",""))))))</f>
        <v/>
      </c>
    </row>
    <row r="837">
      <c r="A837" s="49" t="n"/>
      <c r="B837" s="17" t="n"/>
      <c r="C837" s="14" t="n"/>
      <c r="D837" s="14" t="n"/>
      <c r="E837" s="18">
        <f>IF(COUNTA(A837:D837)=0,"",IF(NOT(ISNUMBER(A837)),"월을 2026-09-01 처럼",IF(ISNA(MATCH(B837,메뉴판이름,0)),"메뉴판에 없는 이름",IF(OR(NOT(ISNUMBER(C837)),C837&lt;0,C837&lt;&gt;INT(N(C837))),"수량을 확인하세요",IF(OR(NOT(ISNUMBER(D837)),D837&lt;0),"매출을 확인하세요",IF(COUNTIFS(메뉴_월,"&gt;="&amp;DATE(YEAR(A837),MONTH(A837),1),메뉴_월,"&lt;="&amp;DATE(YEAR(A837),MONTH(A837)+1,0),메뉴_이름,B837)&gt;1,"같은 달·같은 메뉴가 또 있어요",""))))))</f>
        <v/>
      </c>
    </row>
    <row r="838">
      <c r="A838" s="49" t="n"/>
      <c r="B838" s="17" t="n"/>
      <c r="C838" s="14" t="n"/>
      <c r="D838" s="14" t="n"/>
      <c r="E838" s="18">
        <f>IF(COUNTA(A838:D838)=0,"",IF(NOT(ISNUMBER(A838)),"월을 2026-09-01 처럼",IF(ISNA(MATCH(B838,메뉴판이름,0)),"메뉴판에 없는 이름",IF(OR(NOT(ISNUMBER(C838)),C838&lt;0,C838&lt;&gt;INT(N(C838))),"수량을 확인하세요",IF(OR(NOT(ISNUMBER(D838)),D838&lt;0),"매출을 확인하세요",IF(COUNTIFS(메뉴_월,"&gt;="&amp;DATE(YEAR(A838),MONTH(A838),1),메뉴_월,"&lt;="&amp;DATE(YEAR(A838),MONTH(A838)+1,0),메뉴_이름,B838)&gt;1,"같은 달·같은 메뉴가 또 있어요",""))))))</f>
        <v/>
      </c>
    </row>
    <row r="839">
      <c r="A839" s="49" t="n"/>
      <c r="B839" s="17" t="n"/>
      <c r="C839" s="14" t="n"/>
      <c r="D839" s="14" t="n"/>
      <c r="E839" s="18">
        <f>IF(COUNTA(A839:D839)=0,"",IF(NOT(ISNUMBER(A839)),"월을 2026-09-01 처럼",IF(ISNA(MATCH(B839,메뉴판이름,0)),"메뉴판에 없는 이름",IF(OR(NOT(ISNUMBER(C839)),C839&lt;0,C839&lt;&gt;INT(N(C839))),"수량을 확인하세요",IF(OR(NOT(ISNUMBER(D839)),D839&lt;0),"매출을 확인하세요",IF(COUNTIFS(메뉴_월,"&gt;="&amp;DATE(YEAR(A839),MONTH(A839),1),메뉴_월,"&lt;="&amp;DATE(YEAR(A839),MONTH(A839)+1,0),메뉴_이름,B839)&gt;1,"같은 달·같은 메뉴가 또 있어요",""))))))</f>
        <v/>
      </c>
    </row>
    <row r="840">
      <c r="A840" s="49" t="n"/>
      <c r="B840" s="17" t="n"/>
      <c r="C840" s="14" t="n"/>
      <c r="D840" s="14" t="n"/>
      <c r="E840" s="18">
        <f>IF(COUNTA(A840:D840)=0,"",IF(NOT(ISNUMBER(A840)),"월을 2026-09-01 처럼",IF(ISNA(MATCH(B840,메뉴판이름,0)),"메뉴판에 없는 이름",IF(OR(NOT(ISNUMBER(C840)),C840&lt;0,C840&lt;&gt;INT(N(C840))),"수량을 확인하세요",IF(OR(NOT(ISNUMBER(D840)),D840&lt;0),"매출을 확인하세요",IF(COUNTIFS(메뉴_월,"&gt;="&amp;DATE(YEAR(A840),MONTH(A840),1),메뉴_월,"&lt;="&amp;DATE(YEAR(A840),MONTH(A840)+1,0),메뉴_이름,B840)&gt;1,"같은 달·같은 메뉴가 또 있어요",""))))))</f>
        <v/>
      </c>
    </row>
    <row r="841">
      <c r="A841" s="49" t="n"/>
      <c r="B841" s="17" t="n"/>
      <c r="C841" s="14" t="n"/>
      <c r="D841" s="14" t="n"/>
      <c r="E841" s="18">
        <f>IF(COUNTA(A841:D841)=0,"",IF(NOT(ISNUMBER(A841)),"월을 2026-09-01 처럼",IF(ISNA(MATCH(B841,메뉴판이름,0)),"메뉴판에 없는 이름",IF(OR(NOT(ISNUMBER(C841)),C841&lt;0,C841&lt;&gt;INT(N(C841))),"수량을 확인하세요",IF(OR(NOT(ISNUMBER(D841)),D841&lt;0),"매출을 확인하세요",IF(COUNTIFS(메뉴_월,"&gt;="&amp;DATE(YEAR(A841),MONTH(A841),1),메뉴_월,"&lt;="&amp;DATE(YEAR(A841),MONTH(A841)+1,0),메뉴_이름,B841)&gt;1,"같은 달·같은 메뉴가 또 있어요",""))))))</f>
        <v/>
      </c>
    </row>
    <row r="842">
      <c r="A842" s="49" t="n"/>
      <c r="B842" s="17" t="n"/>
      <c r="C842" s="14" t="n"/>
      <c r="D842" s="14" t="n"/>
      <c r="E842" s="18">
        <f>IF(COUNTA(A842:D842)=0,"",IF(NOT(ISNUMBER(A842)),"월을 2026-09-01 처럼",IF(ISNA(MATCH(B842,메뉴판이름,0)),"메뉴판에 없는 이름",IF(OR(NOT(ISNUMBER(C842)),C842&lt;0,C842&lt;&gt;INT(N(C842))),"수량을 확인하세요",IF(OR(NOT(ISNUMBER(D842)),D842&lt;0),"매출을 확인하세요",IF(COUNTIFS(메뉴_월,"&gt;="&amp;DATE(YEAR(A842),MONTH(A842),1),메뉴_월,"&lt;="&amp;DATE(YEAR(A842),MONTH(A842)+1,0),메뉴_이름,B842)&gt;1,"같은 달·같은 메뉴가 또 있어요",""))))))</f>
        <v/>
      </c>
    </row>
    <row r="843">
      <c r="A843" s="49" t="n"/>
      <c r="B843" s="17" t="n"/>
      <c r="C843" s="14" t="n"/>
      <c r="D843" s="14" t="n"/>
      <c r="E843" s="18">
        <f>IF(COUNTA(A843:D843)=0,"",IF(NOT(ISNUMBER(A843)),"월을 2026-09-01 처럼",IF(ISNA(MATCH(B843,메뉴판이름,0)),"메뉴판에 없는 이름",IF(OR(NOT(ISNUMBER(C843)),C843&lt;0,C843&lt;&gt;INT(N(C843))),"수량을 확인하세요",IF(OR(NOT(ISNUMBER(D843)),D843&lt;0),"매출을 확인하세요",IF(COUNTIFS(메뉴_월,"&gt;="&amp;DATE(YEAR(A843),MONTH(A843),1),메뉴_월,"&lt;="&amp;DATE(YEAR(A843),MONTH(A843)+1,0),메뉴_이름,B843)&gt;1,"같은 달·같은 메뉴가 또 있어요",""))))))</f>
        <v/>
      </c>
    </row>
    <row r="844">
      <c r="A844" s="49" t="n"/>
      <c r="B844" s="17" t="n"/>
      <c r="C844" s="14" t="n"/>
      <c r="D844" s="14" t="n"/>
      <c r="E844" s="18">
        <f>IF(COUNTA(A844:D844)=0,"",IF(NOT(ISNUMBER(A844)),"월을 2026-09-01 처럼",IF(ISNA(MATCH(B844,메뉴판이름,0)),"메뉴판에 없는 이름",IF(OR(NOT(ISNUMBER(C844)),C844&lt;0,C844&lt;&gt;INT(N(C844))),"수량을 확인하세요",IF(OR(NOT(ISNUMBER(D844)),D844&lt;0),"매출을 확인하세요",IF(COUNTIFS(메뉴_월,"&gt;="&amp;DATE(YEAR(A844),MONTH(A844),1),메뉴_월,"&lt;="&amp;DATE(YEAR(A844),MONTH(A844)+1,0),메뉴_이름,B844)&gt;1,"같은 달·같은 메뉴가 또 있어요",""))))))</f>
        <v/>
      </c>
    </row>
    <row r="845">
      <c r="A845" s="49" t="n"/>
      <c r="B845" s="17" t="n"/>
      <c r="C845" s="14" t="n"/>
      <c r="D845" s="14" t="n"/>
      <c r="E845" s="18">
        <f>IF(COUNTA(A845:D845)=0,"",IF(NOT(ISNUMBER(A845)),"월을 2026-09-01 처럼",IF(ISNA(MATCH(B845,메뉴판이름,0)),"메뉴판에 없는 이름",IF(OR(NOT(ISNUMBER(C845)),C845&lt;0,C845&lt;&gt;INT(N(C845))),"수량을 확인하세요",IF(OR(NOT(ISNUMBER(D845)),D845&lt;0),"매출을 확인하세요",IF(COUNTIFS(메뉴_월,"&gt;="&amp;DATE(YEAR(A845),MONTH(A845),1),메뉴_월,"&lt;="&amp;DATE(YEAR(A845),MONTH(A845)+1,0),메뉴_이름,B845)&gt;1,"같은 달·같은 메뉴가 또 있어요",""))))))</f>
        <v/>
      </c>
    </row>
    <row r="846">
      <c r="A846" s="49" t="n"/>
      <c r="B846" s="17" t="n"/>
      <c r="C846" s="14" t="n"/>
      <c r="D846" s="14" t="n"/>
      <c r="E846" s="18">
        <f>IF(COUNTA(A846:D846)=0,"",IF(NOT(ISNUMBER(A846)),"월을 2026-09-01 처럼",IF(ISNA(MATCH(B846,메뉴판이름,0)),"메뉴판에 없는 이름",IF(OR(NOT(ISNUMBER(C846)),C846&lt;0,C846&lt;&gt;INT(N(C846))),"수량을 확인하세요",IF(OR(NOT(ISNUMBER(D846)),D846&lt;0),"매출을 확인하세요",IF(COUNTIFS(메뉴_월,"&gt;="&amp;DATE(YEAR(A846),MONTH(A846),1),메뉴_월,"&lt;="&amp;DATE(YEAR(A846),MONTH(A846)+1,0),메뉴_이름,B846)&gt;1,"같은 달·같은 메뉴가 또 있어요",""))))))</f>
        <v/>
      </c>
    </row>
    <row r="847">
      <c r="A847" s="49" t="n"/>
      <c r="B847" s="17" t="n"/>
      <c r="C847" s="14" t="n"/>
      <c r="D847" s="14" t="n"/>
      <c r="E847" s="18">
        <f>IF(COUNTA(A847:D847)=0,"",IF(NOT(ISNUMBER(A847)),"월을 2026-09-01 처럼",IF(ISNA(MATCH(B847,메뉴판이름,0)),"메뉴판에 없는 이름",IF(OR(NOT(ISNUMBER(C847)),C847&lt;0,C847&lt;&gt;INT(N(C847))),"수량을 확인하세요",IF(OR(NOT(ISNUMBER(D847)),D847&lt;0),"매출을 확인하세요",IF(COUNTIFS(메뉴_월,"&gt;="&amp;DATE(YEAR(A847),MONTH(A847),1),메뉴_월,"&lt;="&amp;DATE(YEAR(A847),MONTH(A847)+1,0),메뉴_이름,B847)&gt;1,"같은 달·같은 메뉴가 또 있어요",""))))))</f>
        <v/>
      </c>
    </row>
    <row r="848">
      <c r="A848" s="49" t="n"/>
      <c r="B848" s="17" t="n"/>
      <c r="C848" s="14" t="n"/>
      <c r="D848" s="14" t="n"/>
      <c r="E848" s="18">
        <f>IF(COUNTA(A848:D848)=0,"",IF(NOT(ISNUMBER(A848)),"월을 2026-09-01 처럼",IF(ISNA(MATCH(B848,메뉴판이름,0)),"메뉴판에 없는 이름",IF(OR(NOT(ISNUMBER(C848)),C848&lt;0,C848&lt;&gt;INT(N(C848))),"수량을 확인하세요",IF(OR(NOT(ISNUMBER(D848)),D848&lt;0),"매출을 확인하세요",IF(COUNTIFS(메뉴_월,"&gt;="&amp;DATE(YEAR(A848),MONTH(A848),1),메뉴_월,"&lt;="&amp;DATE(YEAR(A848),MONTH(A848)+1,0),메뉴_이름,B848)&gt;1,"같은 달·같은 메뉴가 또 있어요",""))))))</f>
        <v/>
      </c>
    </row>
    <row r="849">
      <c r="A849" s="49" t="n"/>
      <c r="B849" s="17" t="n"/>
      <c r="C849" s="14" t="n"/>
      <c r="D849" s="14" t="n"/>
      <c r="E849" s="18">
        <f>IF(COUNTA(A849:D849)=0,"",IF(NOT(ISNUMBER(A849)),"월을 2026-09-01 처럼",IF(ISNA(MATCH(B849,메뉴판이름,0)),"메뉴판에 없는 이름",IF(OR(NOT(ISNUMBER(C849)),C849&lt;0,C849&lt;&gt;INT(N(C849))),"수량을 확인하세요",IF(OR(NOT(ISNUMBER(D849)),D849&lt;0),"매출을 확인하세요",IF(COUNTIFS(메뉴_월,"&gt;="&amp;DATE(YEAR(A849),MONTH(A849),1),메뉴_월,"&lt;="&amp;DATE(YEAR(A849),MONTH(A849)+1,0),메뉴_이름,B849)&gt;1,"같은 달·같은 메뉴가 또 있어요",""))))))</f>
        <v/>
      </c>
    </row>
    <row r="850">
      <c r="A850" s="49" t="n"/>
      <c r="B850" s="17" t="n"/>
      <c r="C850" s="14" t="n"/>
      <c r="D850" s="14" t="n"/>
      <c r="E850" s="18">
        <f>IF(COUNTA(A850:D850)=0,"",IF(NOT(ISNUMBER(A850)),"월을 2026-09-01 처럼",IF(ISNA(MATCH(B850,메뉴판이름,0)),"메뉴판에 없는 이름",IF(OR(NOT(ISNUMBER(C850)),C850&lt;0,C850&lt;&gt;INT(N(C850))),"수량을 확인하세요",IF(OR(NOT(ISNUMBER(D850)),D850&lt;0),"매출을 확인하세요",IF(COUNTIFS(메뉴_월,"&gt;="&amp;DATE(YEAR(A850),MONTH(A850),1),메뉴_월,"&lt;="&amp;DATE(YEAR(A850),MONTH(A850)+1,0),메뉴_이름,B850)&gt;1,"같은 달·같은 메뉴가 또 있어요",""))))))</f>
        <v/>
      </c>
    </row>
    <row r="851">
      <c r="A851" s="49" t="n"/>
      <c r="B851" s="17" t="n"/>
      <c r="C851" s="14" t="n"/>
      <c r="D851" s="14" t="n"/>
      <c r="E851" s="18">
        <f>IF(COUNTA(A851:D851)=0,"",IF(NOT(ISNUMBER(A851)),"월을 2026-09-01 처럼",IF(ISNA(MATCH(B851,메뉴판이름,0)),"메뉴판에 없는 이름",IF(OR(NOT(ISNUMBER(C851)),C851&lt;0,C851&lt;&gt;INT(N(C851))),"수량을 확인하세요",IF(OR(NOT(ISNUMBER(D851)),D851&lt;0),"매출을 확인하세요",IF(COUNTIFS(메뉴_월,"&gt;="&amp;DATE(YEAR(A851),MONTH(A851),1),메뉴_월,"&lt;="&amp;DATE(YEAR(A851),MONTH(A851)+1,0),메뉴_이름,B851)&gt;1,"같은 달·같은 메뉴가 또 있어요",""))))))</f>
        <v/>
      </c>
    </row>
    <row r="852">
      <c r="A852" s="49" t="n"/>
      <c r="B852" s="17" t="n"/>
      <c r="C852" s="14" t="n"/>
      <c r="D852" s="14" t="n"/>
      <c r="E852" s="18">
        <f>IF(COUNTA(A852:D852)=0,"",IF(NOT(ISNUMBER(A852)),"월을 2026-09-01 처럼",IF(ISNA(MATCH(B852,메뉴판이름,0)),"메뉴판에 없는 이름",IF(OR(NOT(ISNUMBER(C852)),C852&lt;0,C852&lt;&gt;INT(N(C852))),"수량을 확인하세요",IF(OR(NOT(ISNUMBER(D852)),D852&lt;0),"매출을 확인하세요",IF(COUNTIFS(메뉴_월,"&gt;="&amp;DATE(YEAR(A852),MONTH(A852),1),메뉴_월,"&lt;="&amp;DATE(YEAR(A852),MONTH(A852)+1,0),메뉴_이름,B852)&gt;1,"같은 달·같은 메뉴가 또 있어요",""))))))</f>
        <v/>
      </c>
    </row>
    <row r="853">
      <c r="A853" s="49" t="n"/>
      <c r="B853" s="17" t="n"/>
      <c r="C853" s="14" t="n"/>
      <c r="D853" s="14" t="n"/>
      <c r="E853" s="18">
        <f>IF(COUNTA(A853:D853)=0,"",IF(NOT(ISNUMBER(A853)),"월을 2026-09-01 처럼",IF(ISNA(MATCH(B853,메뉴판이름,0)),"메뉴판에 없는 이름",IF(OR(NOT(ISNUMBER(C853)),C853&lt;0,C853&lt;&gt;INT(N(C853))),"수량을 확인하세요",IF(OR(NOT(ISNUMBER(D853)),D853&lt;0),"매출을 확인하세요",IF(COUNTIFS(메뉴_월,"&gt;="&amp;DATE(YEAR(A853),MONTH(A853),1),메뉴_월,"&lt;="&amp;DATE(YEAR(A853),MONTH(A853)+1,0),메뉴_이름,B853)&gt;1,"같은 달·같은 메뉴가 또 있어요",""))))))</f>
        <v/>
      </c>
    </row>
    <row r="854">
      <c r="A854" s="49" t="n"/>
      <c r="B854" s="17" t="n"/>
      <c r="C854" s="14" t="n"/>
      <c r="D854" s="14" t="n"/>
      <c r="E854" s="18">
        <f>IF(COUNTA(A854:D854)=0,"",IF(NOT(ISNUMBER(A854)),"월을 2026-09-01 처럼",IF(ISNA(MATCH(B854,메뉴판이름,0)),"메뉴판에 없는 이름",IF(OR(NOT(ISNUMBER(C854)),C854&lt;0,C854&lt;&gt;INT(N(C854))),"수량을 확인하세요",IF(OR(NOT(ISNUMBER(D854)),D854&lt;0),"매출을 확인하세요",IF(COUNTIFS(메뉴_월,"&gt;="&amp;DATE(YEAR(A854),MONTH(A854),1),메뉴_월,"&lt;="&amp;DATE(YEAR(A854),MONTH(A854)+1,0),메뉴_이름,B854)&gt;1,"같은 달·같은 메뉴가 또 있어요",""))))))</f>
        <v/>
      </c>
    </row>
    <row r="855">
      <c r="A855" s="49" t="n"/>
      <c r="B855" s="17" t="n"/>
      <c r="C855" s="14" t="n"/>
      <c r="D855" s="14" t="n"/>
      <c r="E855" s="18">
        <f>IF(COUNTA(A855:D855)=0,"",IF(NOT(ISNUMBER(A855)),"월을 2026-09-01 처럼",IF(ISNA(MATCH(B855,메뉴판이름,0)),"메뉴판에 없는 이름",IF(OR(NOT(ISNUMBER(C855)),C855&lt;0,C855&lt;&gt;INT(N(C855))),"수량을 확인하세요",IF(OR(NOT(ISNUMBER(D855)),D855&lt;0),"매출을 확인하세요",IF(COUNTIFS(메뉴_월,"&gt;="&amp;DATE(YEAR(A855),MONTH(A855),1),메뉴_월,"&lt;="&amp;DATE(YEAR(A855),MONTH(A855)+1,0),메뉴_이름,B855)&gt;1,"같은 달·같은 메뉴가 또 있어요",""))))))</f>
        <v/>
      </c>
    </row>
    <row r="856">
      <c r="A856" s="49" t="n"/>
      <c r="B856" s="17" t="n"/>
      <c r="C856" s="14" t="n"/>
      <c r="D856" s="14" t="n"/>
      <c r="E856" s="18">
        <f>IF(COUNTA(A856:D856)=0,"",IF(NOT(ISNUMBER(A856)),"월을 2026-09-01 처럼",IF(ISNA(MATCH(B856,메뉴판이름,0)),"메뉴판에 없는 이름",IF(OR(NOT(ISNUMBER(C856)),C856&lt;0,C856&lt;&gt;INT(N(C856))),"수량을 확인하세요",IF(OR(NOT(ISNUMBER(D856)),D856&lt;0),"매출을 확인하세요",IF(COUNTIFS(메뉴_월,"&gt;="&amp;DATE(YEAR(A856),MONTH(A856),1),메뉴_월,"&lt;="&amp;DATE(YEAR(A856),MONTH(A856)+1,0),메뉴_이름,B856)&gt;1,"같은 달·같은 메뉴가 또 있어요",""))))))</f>
        <v/>
      </c>
    </row>
    <row r="857">
      <c r="A857" s="49" t="n"/>
      <c r="B857" s="17" t="n"/>
      <c r="C857" s="14" t="n"/>
      <c r="D857" s="14" t="n"/>
      <c r="E857" s="18">
        <f>IF(COUNTA(A857:D857)=0,"",IF(NOT(ISNUMBER(A857)),"월을 2026-09-01 처럼",IF(ISNA(MATCH(B857,메뉴판이름,0)),"메뉴판에 없는 이름",IF(OR(NOT(ISNUMBER(C857)),C857&lt;0,C857&lt;&gt;INT(N(C857))),"수량을 확인하세요",IF(OR(NOT(ISNUMBER(D857)),D857&lt;0),"매출을 확인하세요",IF(COUNTIFS(메뉴_월,"&gt;="&amp;DATE(YEAR(A857),MONTH(A857),1),메뉴_월,"&lt;="&amp;DATE(YEAR(A857),MONTH(A857)+1,0),메뉴_이름,B857)&gt;1,"같은 달·같은 메뉴가 또 있어요",""))))))</f>
        <v/>
      </c>
    </row>
    <row r="858">
      <c r="A858" s="49" t="n"/>
      <c r="B858" s="17" t="n"/>
      <c r="C858" s="14" t="n"/>
      <c r="D858" s="14" t="n"/>
      <c r="E858" s="18">
        <f>IF(COUNTA(A858:D858)=0,"",IF(NOT(ISNUMBER(A858)),"월을 2026-09-01 처럼",IF(ISNA(MATCH(B858,메뉴판이름,0)),"메뉴판에 없는 이름",IF(OR(NOT(ISNUMBER(C858)),C858&lt;0,C858&lt;&gt;INT(N(C858))),"수량을 확인하세요",IF(OR(NOT(ISNUMBER(D858)),D858&lt;0),"매출을 확인하세요",IF(COUNTIFS(메뉴_월,"&gt;="&amp;DATE(YEAR(A858),MONTH(A858),1),메뉴_월,"&lt;="&amp;DATE(YEAR(A858),MONTH(A858)+1,0),메뉴_이름,B858)&gt;1,"같은 달·같은 메뉴가 또 있어요",""))))))</f>
        <v/>
      </c>
    </row>
    <row r="859">
      <c r="A859" s="49" t="n"/>
      <c r="B859" s="17" t="n"/>
      <c r="C859" s="14" t="n"/>
      <c r="D859" s="14" t="n"/>
      <c r="E859" s="18">
        <f>IF(COUNTA(A859:D859)=0,"",IF(NOT(ISNUMBER(A859)),"월을 2026-09-01 처럼",IF(ISNA(MATCH(B859,메뉴판이름,0)),"메뉴판에 없는 이름",IF(OR(NOT(ISNUMBER(C859)),C859&lt;0,C859&lt;&gt;INT(N(C859))),"수량을 확인하세요",IF(OR(NOT(ISNUMBER(D859)),D859&lt;0),"매출을 확인하세요",IF(COUNTIFS(메뉴_월,"&gt;="&amp;DATE(YEAR(A859),MONTH(A859),1),메뉴_월,"&lt;="&amp;DATE(YEAR(A859),MONTH(A859)+1,0),메뉴_이름,B859)&gt;1,"같은 달·같은 메뉴가 또 있어요",""))))))</f>
        <v/>
      </c>
    </row>
    <row r="860">
      <c r="A860" s="49" t="n"/>
      <c r="B860" s="17" t="n"/>
      <c r="C860" s="14" t="n"/>
      <c r="D860" s="14" t="n"/>
      <c r="E860" s="18">
        <f>IF(COUNTA(A860:D860)=0,"",IF(NOT(ISNUMBER(A860)),"월을 2026-09-01 처럼",IF(ISNA(MATCH(B860,메뉴판이름,0)),"메뉴판에 없는 이름",IF(OR(NOT(ISNUMBER(C860)),C860&lt;0,C860&lt;&gt;INT(N(C860))),"수량을 확인하세요",IF(OR(NOT(ISNUMBER(D860)),D860&lt;0),"매출을 확인하세요",IF(COUNTIFS(메뉴_월,"&gt;="&amp;DATE(YEAR(A860),MONTH(A860),1),메뉴_월,"&lt;="&amp;DATE(YEAR(A860),MONTH(A860)+1,0),메뉴_이름,B860)&gt;1,"같은 달·같은 메뉴가 또 있어요",""))))))</f>
        <v/>
      </c>
    </row>
    <row r="861">
      <c r="A861" s="49" t="n"/>
      <c r="B861" s="17" t="n"/>
      <c r="C861" s="14" t="n"/>
      <c r="D861" s="14" t="n"/>
      <c r="E861" s="18">
        <f>IF(COUNTA(A861:D861)=0,"",IF(NOT(ISNUMBER(A861)),"월을 2026-09-01 처럼",IF(ISNA(MATCH(B861,메뉴판이름,0)),"메뉴판에 없는 이름",IF(OR(NOT(ISNUMBER(C861)),C861&lt;0,C861&lt;&gt;INT(N(C861))),"수량을 확인하세요",IF(OR(NOT(ISNUMBER(D861)),D861&lt;0),"매출을 확인하세요",IF(COUNTIFS(메뉴_월,"&gt;="&amp;DATE(YEAR(A861),MONTH(A861),1),메뉴_월,"&lt;="&amp;DATE(YEAR(A861),MONTH(A861)+1,0),메뉴_이름,B861)&gt;1,"같은 달·같은 메뉴가 또 있어요",""))))))</f>
        <v/>
      </c>
    </row>
    <row r="862">
      <c r="A862" s="49" t="n"/>
      <c r="B862" s="17" t="n"/>
      <c r="C862" s="14" t="n"/>
      <c r="D862" s="14" t="n"/>
      <c r="E862" s="18">
        <f>IF(COUNTA(A862:D862)=0,"",IF(NOT(ISNUMBER(A862)),"월을 2026-09-01 처럼",IF(ISNA(MATCH(B862,메뉴판이름,0)),"메뉴판에 없는 이름",IF(OR(NOT(ISNUMBER(C862)),C862&lt;0,C862&lt;&gt;INT(N(C862))),"수량을 확인하세요",IF(OR(NOT(ISNUMBER(D862)),D862&lt;0),"매출을 확인하세요",IF(COUNTIFS(메뉴_월,"&gt;="&amp;DATE(YEAR(A862),MONTH(A862),1),메뉴_월,"&lt;="&amp;DATE(YEAR(A862),MONTH(A862)+1,0),메뉴_이름,B862)&gt;1,"같은 달·같은 메뉴가 또 있어요",""))))))</f>
        <v/>
      </c>
    </row>
    <row r="863">
      <c r="A863" s="49" t="n"/>
      <c r="B863" s="17" t="n"/>
      <c r="C863" s="14" t="n"/>
      <c r="D863" s="14" t="n"/>
      <c r="E863" s="18">
        <f>IF(COUNTA(A863:D863)=0,"",IF(NOT(ISNUMBER(A863)),"월을 2026-09-01 처럼",IF(ISNA(MATCH(B863,메뉴판이름,0)),"메뉴판에 없는 이름",IF(OR(NOT(ISNUMBER(C863)),C863&lt;0,C863&lt;&gt;INT(N(C863))),"수량을 확인하세요",IF(OR(NOT(ISNUMBER(D863)),D863&lt;0),"매출을 확인하세요",IF(COUNTIFS(메뉴_월,"&gt;="&amp;DATE(YEAR(A863),MONTH(A863),1),메뉴_월,"&lt;="&amp;DATE(YEAR(A863),MONTH(A863)+1,0),메뉴_이름,B863)&gt;1,"같은 달·같은 메뉴가 또 있어요",""))))))</f>
        <v/>
      </c>
    </row>
    <row r="864">
      <c r="A864" s="49" t="n"/>
      <c r="B864" s="17" t="n"/>
      <c r="C864" s="14" t="n"/>
      <c r="D864" s="14" t="n"/>
      <c r="E864" s="18">
        <f>IF(COUNTA(A864:D864)=0,"",IF(NOT(ISNUMBER(A864)),"월을 2026-09-01 처럼",IF(ISNA(MATCH(B864,메뉴판이름,0)),"메뉴판에 없는 이름",IF(OR(NOT(ISNUMBER(C864)),C864&lt;0,C864&lt;&gt;INT(N(C864))),"수량을 확인하세요",IF(OR(NOT(ISNUMBER(D864)),D864&lt;0),"매출을 확인하세요",IF(COUNTIFS(메뉴_월,"&gt;="&amp;DATE(YEAR(A864),MONTH(A864),1),메뉴_월,"&lt;="&amp;DATE(YEAR(A864),MONTH(A864)+1,0),메뉴_이름,B864)&gt;1,"같은 달·같은 메뉴가 또 있어요",""))))))</f>
        <v/>
      </c>
    </row>
    <row r="865">
      <c r="A865" s="49" t="n"/>
      <c r="B865" s="17" t="n"/>
      <c r="C865" s="14" t="n"/>
      <c r="D865" s="14" t="n"/>
      <c r="E865" s="18">
        <f>IF(COUNTA(A865:D865)=0,"",IF(NOT(ISNUMBER(A865)),"월을 2026-09-01 처럼",IF(ISNA(MATCH(B865,메뉴판이름,0)),"메뉴판에 없는 이름",IF(OR(NOT(ISNUMBER(C865)),C865&lt;0,C865&lt;&gt;INT(N(C865))),"수량을 확인하세요",IF(OR(NOT(ISNUMBER(D865)),D865&lt;0),"매출을 확인하세요",IF(COUNTIFS(메뉴_월,"&gt;="&amp;DATE(YEAR(A865),MONTH(A865),1),메뉴_월,"&lt;="&amp;DATE(YEAR(A865),MONTH(A865)+1,0),메뉴_이름,B865)&gt;1,"같은 달·같은 메뉴가 또 있어요",""))))))</f>
        <v/>
      </c>
    </row>
    <row r="866">
      <c r="A866" s="49" t="n"/>
      <c r="B866" s="17" t="n"/>
      <c r="C866" s="14" t="n"/>
      <c r="D866" s="14" t="n"/>
      <c r="E866" s="18">
        <f>IF(COUNTA(A866:D866)=0,"",IF(NOT(ISNUMBER(A866)),"월을 2026-09-01 처럼",IF(ISNA(MATCH(B866,메뉴판이름,0)),"메뉴판에 없는 이름",IF(OR(NOT(ISNUMBER(C866)),C866&lt;0,C866&lt;&gt;INT(N(C866))),"수량을 확인하세요",IF(OR(NOT(ISNUMBER(D866)),D866&lt;0),"매출을 확인하세요",IF(COUNTIFS(메뉴_월,"&gt;="&amp;DATE(YEAR(A866),MONTH(A866),1),메뉴_월,"&lt;="&amp;DATE(YEAR(A866),MONTH(A866)+1,0),메뉴_이름,B866)&gt;1,"같은 달·같은 메뉴가 또 있어요",""))))))</f>
        <v/>
      </c>
    </row>
    <row r="867">
      <c r="A867" s="49" t="n"/>
      <c r="B867" s="17" t="n"/>
      <c r="C867" s="14" t="n"/>
      <c r="D867" s="14" t="n"/>
      <c r="E867" s="18">
        <f>IF(COUNTA(A867:D867)=0,"",IF(NOT(ISNUMBER(A867)),"월을 2026-09-01 처럼",IF(ISNA(MATCH(B867,메뉴판이름,0)),"메뉴판에 없는 이름",IF(OR(NOT(ISNUMBER(C867)),C867&lt;0,C867&lt;&gt;INT(N(C867))),"수량을 확인하세요",IF(OR(NOT(ISNUMBER(D867)),D867&lt;0),"매출을 확인하세요",IF(COUNTIFS(메뉴_월,"&gt;="&amp;DATE(YEAR(A867),MONTH(A867),1),메뉴_월,"&lt;="&amp;DATE(YEAR(A867),MONTH(A867)+1,0),메뉴_이름,B867)&gt;1,"같은 달·같은 메뉴가 또 있어요",""))))))</f>
        <v/>
      </c>
    </row>
    <row r="868">
      <c r="A868" s="49" t="n"/>
      <c r="B868" s="17" t="n"/>
      <c r="C868" s="14" t="n"/>
      <c r="D868" s="14" t="n"/>
      <c r="E868" s="18">
        <f>IF(COUNTA(A868:D868)=0,"",IF(NOT(ISNUMBER(A868)),"월을 2026-09-01 처럼",IF(ISNA(MATCH(B868,메뉴판이름,0)),"메뉴판에 없는 이름",IF(OR(NOT(ISNUMBER(C868)),C868&lt;0,C868&lt;&gt;INT(N(C868))),"수량을 확인하세요",IF(OR(NOT(ISNUMBER(D868)),D868&lt;0),"매출을 확인하세요",IF(COUNTIFS(메뉴_월,"&gt;="&amp;DATE(YEAR(A868),MONTH(A868),1),메뉴_월,"&lt;="&amp;DATE(YEAR(A868),MONTH(A868)+1,0),메뉴_이름,B868)&gt;1,"같은 달·같은 메뉴가 또 있어요",""))))))</f>
        <v/>
      </c>
    </row>
    <row r="869">
      <c r="A869" s="49" t="n"/>
      <c r="B869" s="17" t="n"/>
      <c r="C869" s="14" t="n"/>
      <c r="D869" s="14" t="n"/>
      <c r="E869" s="18">
        <f>IF(COUNTA(A869:D869)=0,"",IF(NOT(ISNUMBER(A869)),"월을 2026-09-01 처럼",IF(ISNA(MATCH(B869,메뉴판이름,0)),"메뉴판에 없는 이름",IF(OR(NOT(ISNUMBER(C869)),C869&lt;0,C869&lt;&gt;INT(N(C869))),"수량을 확인하세요",IF(OR(NOT(ISNUMBER(D869)),D869&lt;0),"매출을 확인하세요",IF(COUNTIFS(메뉴_월,"&gt;="&amp;DATE(YEAR(A869),MONTH(A869),1),메뉴_월,"&lt;="&amp;DATE(YEAR(A869),MONTH(A869)+1,0),메뉴_이름,B869)&gt;1,"같은 달·같은 메뉴가 또 있어요",""))))))</f>
        <v/>
      </c>
    </row>
    <row r="870">
      <c r="A870" s="49" t="n"/>
      <c r="B870" s="17" t="n"/>
      <c r="C870" s="14" t="n"/>
      <c r="D870" s="14" t="n"/>
      <c r="E870" s="18">
        <f>IF(COUNTA(A870:D870)=0,"",IF(NOT(ISNUMBER(A870)),"월을 2026-09-01 처럼",IF(ISNA(MATCH(B870,메뉴판이름,0)),"메뉴판에 없는 이름",IF(OR(NOT(ISNUMBER(C870)),C870&lt;0,C870&lt;&gt;INT(N(C870))),"수량을 확인하세요",IF(OR(NOT(ISNUMBER(D870)),D870&lt;0),"매출을 확인하세요",IF(COUNTIFS(메뉴_월,"&gt;="&amp;DATE(YEAR(A870),MONTH(A870),1),메뉴_월,"&lt;="&amp;DATE(YEAR(A870),MONTH(A870)+1,0),메뉴_이름,B870)&gt;1,"같은 달·같은 메뉴가 또 있어요",""))))))</f>
        <v/>
      </c>
    </row>
    <row r="871">
      <c r="A871" s="49" t="n"/>
      <c r="B871" s="17" t="n"/>
      <c r="C871" s="14" t="n"/>
      <c r="D871" s="14" t="n"/>
      <c r="E871" s="18">
        <f>IF(COUNTA(A871:D871)=0,"",IF(NOT(ISNUMBER(A871)),"월을 2026-09-01 처럼",IF(ISNA(MATCH(B871,메뉴판이름,0)),"메뉴판에 없는 이름",IF(OR(NOT(ISNUMBER(C871)),C871&lt;0,C871&lt;&gt;INT(N(C871))),"수량을 확인하세요",IF(OR(NOT(ISNUMBER(D871)),D871&lt;0),"매출을 확인하세요",IF(COUNTIFS(메뉴_월,"&gt;="&amp;DATE(YEAR(A871),MONTH(A871),1),메뉴_월,"&lt;="&amp;DATE(YEAR(A871),MONTH(A871)+1,0),메뉴_이름,B871)&gt;1,"같은 달·같은 메뉴가 또 있어요",""))))))</f>
        <v/>
      </c>
    </row>
    <row r="872">
      <c r="A872" s="49" t="n"/>
      <c r="B872" s="17" t="n"/>
      <c r="C872" s="14" t="n"/>
      <c r="D872" s="14" t="n"/>
      <c r="E872" s="18">
        <f>IF(COUNTA(A872:D872)=0,"",IF(NOT(ISNUMBER(A872)),"월을 2026-09-01 처럼",IF(ISNA(MATCH(B872,메뉴판이름,0)),"메뉴판에 없는 이름",IF(OR(NOT(ISNUMBER(C872)),C872&lt;0,C872&lt;&gt;INT(N(C872))),"수량을 확인하세요",IF(OR(NOT(ISNUMBER(D872)),D872&lt;0),"매출을 확인하세요",IF(COUNTIFS(메뉴_월,"&gt;="&amp;DATE(YEAR(A872),MONTH(A872),1),메뉴_월,"&lt;="&amp;DATE(YEAR(A872),MONTH(A872)+1,0),메뉴_이름,B872)&gt;1,"같은 달·같은 메뉴가 또 있어요",""))))))</f>
        <v/>
      </c>
    </row>
    <row r="873">
      <c r="A873" s="49" t="n"/>
      <c r="B873" s="17" t="n"/>
      <c r="C873" s="14" t="n"/>
      <c r="D873" s="14" t="n"/>
      <c r="E873" s="18">
        <f>IF(COUNTA(A873:D873)=0,"",IF(NOT(ISNUMBER(A873)),"월을 2026-09-01 처럼",IF(ISNA(MATCH(B873,메뉴판이름,0)),"메뉴판에 없는 이름",IF(OR(NOT(ISNUMBER(C873)),C873&lt;0,C873&lt;&gt;INT(N(C873))),"수량을 확인하세요",IF(OR(NOT(ISNUMBER(D873)),D873&lt;0),"매출을 확인하세요",IF(COUNTIFS(메뉴_월,"&gt;="&amp;DATE(YEAR(A873),MONTH(A873),1),메뉴_월,"&lt;="&amp;DATE(YEAR(A873),MONTH(A873)+1,0),메뉴_이름,B873)&gt;1,"같은 달·같은 메뉴가 또 있어요",""))))))</f>
        <v/>
      </c>
    </row>
    <row r="874">
      <c r="A874" s="49" t="n"/>
      <c r="B874" s="17" t="n"/>
      <c r="C874" s="14" t="n"/>
      <c r="D874" s="14" t="n"/>
      <c r="E874" s="18">
        <f>IF(COUNTA(A874:D874)=0,"",IF(NOT(ISNUMBER(A874)),"월을 2026-09-01 처럼",IF(ISNA(MATCH(B874,메뉴판이름,0)),"메뉴판에 없는 이름",IF(OR(NOT(ISNUMBER(C874)),C874&lt;0,C874&lt;&gt;INT(N(C874))),"수량을 확인하세요",IF(OR(NOT(ISNUMBER(D874)),D874&lt;0),"매출을 확인하세요",IF(COUNTIFS(메뉴_월,"&gt;="&amp;DATE(YEAR(A874),MONTH(A874),1),메뉴_월,"&lt;="&amp;DATE(YEAR(A874),MONTH(A874)+1,0),메뉴_이름,B874)&gt;1,"같은 달·같은 메뉴가 또 있어요",""))))))</f>
        <v/>
      </c>
    </row>
    <row r="875">
      <c r="A875" s="49" t="n"/>
      <c r="B875" s="17" t="n"/>
      <c r="C875" s="14" t="n"/>
      <c r="D875" s="14" t="n"/>
      <c r="E875" s="18">
        <f>IF(COUNTA(A875:D875)=0,"",IF(NOT(ISNUMBER(A875)),"월을 2026-09-01 처럼",IF(ISNA(MATCH(B875,메뉴판이름,0)),"메뉴판에 없는 이름",IF(OR(NOT(ISNUMBER(C875)),C875&lt;0,C875&lt;&gt;INT(N(C875))),"수량을 확인하세요",IF(OR(NOT(ISNUMBER(D875)),D875&lt;0),"매출을 확인하세요",IF(COUNTIFS(메뉴_월,"&gt;="&amp;DATE(YEAR(A875),MONTH(A875),1),메뉴_월,"&lt;="&amp;DATE(YEAR(A875),MONTH(A875)+1,0),메뉴_이름,B875)&gt;1,"같은 달·같은 메뉴가 또 있어요",""))))))</f>
        <v/>
      </c>
    </row>
    <row r="876">
      <c r="A876" s="49" t="n"/>
      <c r="B876" s="17" t="n"/>
      <c r="C876" s="14" t="n"/>
      <c r="D876" s="14" t="n"/>
      <c r="E876" s="18">
        <f>IF(COUNTA(A876:D876)=0,"",IF(NOT(ISNUMBER(A876)),"월을 2026-09-01 처럼",IF(ISNA(MATCH(B876,메뉴판이름,0)),"메뉴판에 없는 이름",IF(OR(NOT(ISNUMBER(C876)),C876&lt;0,C876&lt;&gt;INT(N(C876))),"수량을 확인하세요",IF(OR(NOT(ISNUMBER(D876)),D876&lt;0),"매출을 확인하세요",IF(COUNTIFS(메뉴_월,"&gt;="&amp;DATE(YEAR(A876),MONTH(A876),1),메뉴_월,"&lt;="&amp;DATE(YEAR(A876),MONTH(A876)+1,0),메뉴_이름,B876)&gt;1,"같은 달·같은 메뉴가 또 있어요",""))))))</f>
        <v/>
      </c>
    </row>
    <row r="877">
      <c r="A877" s="49" t="n"/>
      <c r="B877" s="17" t="n"/>
      <c r="C877" s="14" t="n"/>
      <c r="D877" s="14" t="n"/>
      <c r="E877" s="18">
        <f>IF(COUNTA(A877:D877)=0,"",IF(NOT(ISNUMBER(A877)),"월을 2026-09-01 처럼",IF(ISNA(MATCH(B877,메뉴판이름,0)),"메뉴판에 없는 이름",IF(OR(NOT(ISNUMBER(C877)),C877&lt;0,C877&lt;&gt;INT(N(C877))),"수량을 확인하세요",IF(OR(NOT(ISNUMBER(D877)),D877&lt;0),"매출을 확인하세요",IF(COUNTIFS(메뉴_월,"&gt;="&amp;DATE(YEAR(A877),MONTH(A877),1),메뉴_월,"&lt;="&amp;DATE(YEAR(A877),MONTH(A877)+1,0),메뉴_이름,B877)&gt;1,"같은 달·같은 메뉴가 또 있어요",""))))))</f>
        <v/>
      </c>
    </row>
    <row r="878">
      <c r="A878" s="49" t="n"/>
      <c r="B878" s="17" t="n"/>
      <c r="C878" s="14" t="n"/>
      <c r="D878" s="14" t="n"/>
      <c r="E878" s="18">
        <f>IF(COUNTA(A878:D878)=0,"",IF(NOT(ISNUMBER(A878)),"월을 2026-09-01 처럼",IF(ISNA(MATCH(B878,메뉴판이름,0)),"메뉴판에 없는 이름",IF(OR(NOT(ISNUMBER(C878)),C878&lt;0,C878&lt;&gt;INT(N(C878))),"수량을 확인하세요",IF(OR(NOT(ISNUMBER(D878)),D878&lt;0),"매출을 확인하세요",IF(COUNTIFS(메뉴_월,"&gt;="&amp;DATE(YEAR(A878),MONTH(A878),1),메뉴_월,"&lt;="&amp;DATE(YEAR(A878),MONTH(A878)+1,0),메뉴_이름,B878)&gt;1,"같은 달·같은 메뉴가 또 있어요",""))))))</f>
        <v/>
      </c>
    </row>
    <row r="879">
      <c r="A879" s="49" t="n"/>
      <c r="B879" s="17" t="n"/>
      <c r="C879" s="14" t="n"/>
      <c r="D879" s="14" t="n"/>
      <c r="E879" s="18">
        <f>IF(COUNTA(A879:D879)=0,"",IF(NOT(ISNUMBER(A879)),"월을 2026-09-01 처럼",IF(ISNA(MATCH(B879,메뉴판이름,0)),"메뉴판에 없는 이름",IF(OR(NOT(ISNUMBER(C879)),C879&lt;0,C879&lt;&gt;INT(N(C879))),"수량을 확인하세요",IF(OR(NOT(ISNUMBER(D879)),D879&lt;0),"매출을 확인하세요",IF(COUNTIFS(메뉴_월,"&gt;="&amp;DATE(YEAR(A879),MONTH(A879),1),메뉴_월,"&lt;="&amp;DATE(YEAR(A879),MONTH(A879)+1,0),메뉴_이름,B879)&gt;1,"같은 달·같은 메뉴가 또 있어요",""))))))</f>
        <v/>
      </c>
    </row>
    <row r="880">
      <c r="A880" s="49" t="n"/>
      <c r="B880" s="17" t="n"/>
      <c r="C880" s="14" t="n"/>
      <c r="D880" s="14" t="n"/>
      <c r="E880" s="18">
        <f>IF(COUNTA(A880:D880)=0,"",IF(NOT(ISNUMBER(A880)),"월을 2026-09-01 처럼",IF(ISNA(MATCH(B880,메뉴판이름,0)),"메뉴판에 없는 이름",IF(OR(NOT(ISNUMBER(C880)),C880&lt;0,C880&lt;&gt;INT(N(C880))),"수량을 확인하세요",IF(OR(NOT(ISNUMBER(D880)),D880&lt;0),"매출을 확인하세요",IF(COUNTIFS(메뉴_월,"&gt;="&amp;DATE(YEAR(A880),MONTH(A880),1),메뉴_월,"&lt;="&amp;DATE(YEAR(A880),MONTH(A880)+1,0),메뉴_이름,B880)&gt;1,"같은 달·같은 메뉴가 또 있어요",""))))))</f>
        <v/>
      </c>
    </row>
    <row r="881">
      <c r="A881" s="49" t="n"/>
      <c r="B881" s="17" t="n"/>
      <c r="C881" s="14" t="n"/>
      <c r="D881" s="14" t="n"/>
      <c r="E881" s="18">
        <f>IF(COUNTA(A881:D881)=0,"",IF(NOT(ISNUMBER(A881)),"월을 2026-09-01 처럼",IF(ISNA(MATCH(B881,메뉴판이름,0)),"메뉴판에 없는 이름",IF(OR(NOT(ISNUMBER(C881)),C881&lt;0,C881&lt;&gt;INT(N(C881))),"수량을 확인하세요",IF(OR(NOT(ISNUMBER(D881)),D881&lt;0),"매출을 확인하세요",IF(COUNTIFS(메뉴_월,"&gt;="&amp;DATE(YEAR(A881),MONTH(A881),1),메뉴_월,"&lt;="&amp;DATE(YEAR(A881),MONTH(A881)+1,0),메뉴_이름,B881)&gt;1,"같은 달·같은 메뉴가 또 있어요",""))))))</f>
        <v/>
      </c>
    </row>
    <row r="882">
      <c r="A882" s="49" t="n"/>
      <c r="B882" s="17" t="n"/>
      <c r="C882" s="14" t="n"/>
      <c r="D882" s="14" t="n"/>
      <c r="E882" s="18">
        <f>IF(COUNTA(A882:D882)=0,"",IF(NOT(ISNUMBER(A882)),"월을 2026-09-01 처럼",IF(ISNA(MATCH(B882,메뉴판이름,0)),"메뉴판에 없는 이름",IF(OR(NOT(ISNUMBER(C882)),C882&lt;0,C882&lt;&gt;INT(N(C882))),"수량을 확인하세요",IF(OR(NOT(ISNUMBER(D882)),D882&lt;0),"매출을 확인하세요",IF(COUNTIFS(메뉴_월,"&gt;="&amp;DATE(YEAR(A882),MONTH(A882),1),메뉴_월,"&lt;="&amp;DATE(YEAR(A882),MONTH(A882)+1,0),메뉴_이름,B882)&gt;1,"같은 달·같은 메뉴가 또 있어요",""))))))</f>
        <v/>
      </c>
    </row>
    <row r="883">
      <c r="A883" s="49" t="n"/>
      <c r="B883" s="17" t="n"/>
      <c r="C883" s="14" t="n"/>
      <c r="D883" s="14" t="n"/>
      <c r="E883" s="18">
        <f>IF(COUNTA(A883:D883)=0,"",IF(NOT(ISNUMBER(A883)),"월을 2026-09-01 처럼",IF(ISNA(MATCH(B883,메뉴판이름,0)),"메뉴판에 없는 이름",IF(OR(NOT(ISNUMBER(C883)),C883&lt;0,C883&lt;&gt;INT(N(C883))),"수량을 확인하세요",IF(OR(NOT(ISNUMBER(D883)),D883&lt;0),"매출을 확인하세요",IF(COUNTIFS(메뉴_월,"&gt;="&amp;DATE(YEAR(A883),MONTH(A883),1),메뉴_월,"&lt;="&amp;DATE(YEAR(A883),MONTH(A883)+1,0),메뉴_이름,B883)&gt;1,"같은 달·같은 메뉴가 또 있어요",""))))))</f>
        <v/>
      </c>
    </row>
    <row r="884">
      <c r="A884" s="49" t="n"/>
      <c r="B884" s="17" t="n"/>
      <c r="C884" s="14" t="n"/>
      <c r="D884" s="14" t="n"/>
      <c r="E884" s="18">
        <f>IF(COUNTA(A884:D884)=0,"",IF(NOT(ISNUMBER(A884)),"월을 2026-09-01 처럼",IF(ISNA(MATCH(B884,메뉴판이름,0)),"메뉴판에 없는 이름",IF(OR(NOT(ISNUMBER(C884)),C884&lt;0,C884&lt;&gt;INT(N(C884))),"수량을 확인하세요",IF(OR(NOT(ISNUMBER(D884)),D884&lt;0),"매출을 확인하세요",IF(COUNTIFS(메뉴_월,"&gt;="&amp;DATE(YEAR(A884),MONTH(A884),1),메뉴_월,"&lt;="&amp;DATE(YEAR(A884),MONTH(A884)+1,0),메뉴_이름,B884)&gt;1,"같은 달·같은 메뉴가 또 있어요",""))))))</f>
        <v/>
      </c>
    </row>
    <row r="885">
      <c r="A885" s="49" t="n"/>
      <c r="B885" s="17" t="n"/>
      <c r="C885" s="14" t="n"/>
      <c r="D885" s="14" t="n"/>
      <c r="E885" s="18">
        <f>IF(COUNTA(A885:D885)=0,"",IF(NOT(ISNUMBER(A885)),"월을 2026-09-01 처럼",IF(ISNA(MATCH(B885,메뉴판이름,0)),"메뉴판에 없는 이름",IF(OR(NOT(ISNUMBER(C885)),C885&lt;0,C885&lt;&gt;INT(N(C885))),"수량을 확인하세요",IF(OR(NOT(ISNUMBER(D885)),D885&lt;0),"매출을 확인하세요",IF(COUNTIFS(메뉴_월,"&gt;="&amp;DATE(YEAR(A885),MONTH(A885),1),메뉴_월,"&lt;="&amp;DATE(YEAR(A885),MONTH(A885)+1,0),메뉴_이름,B885)&gt;1,"같은 달·같은 메뉴가 또 있어요",""))))))</f>
        <v/>
      </c>
    </row>
    <row r="886">
      <c r="A886" s="49" t="n"/>
      <c r="B886" s="17" t="n"/>
      <c r="C886" s="14" t="n"/>
      <c r="D886" s="14" t="n"/>
      <c r="E886" s="18">
        <f>IF(COUNTA(A886:D886)=0,"",IF(NOT(ISNUMBER(A886)),"월을 2026-09-01 처럼",IF(ISNA(MATCH(B886,메뉴판이름,0)),"메뉴판에 없는 이름",IF(OR(NOT(ISNUMBER(C886)),C886&lt;0,C886&lt;&gt;INT(N(C886))),"수량을 확인하세요",IF(OR(NOT(ISNUMBER(D886)),D886&lt;0),"매출을 확인하세요",IF(COUNTIFS(메뉴_월,"&gt;="&amp;DATE(YEAR(A886),MONTH(A886),1),메뉴_월,"&lt;="&amp;DATE(YEAR(A886),MONTH(A886)+1,0),메뉴_이름,B886)&gt;1,"같은 달·같은 메뉴가 또 있어요",""))))))</f>
        <v/>
      </c>
    </row>
    <row r="887">
      <c r="A887" s="49" t="n"/>
      <c r="B887" s="17" t="n"/>
      <c r="C887" s="14" t="n"/>
      <c r="D887" s="14" t="n"/>
      <c r="E887" s="18">
        <f>IF(COUNTA(A887:D887)=0,"",IF(NOT(ISNUMBER(A887)),"월을 2026-09-01 처럼",IF(ISNA(MATCH(B887,메뉴판이름,0)),"메뉴판에 없는 이름",IF(OR(NOT(ISNUMBER(C887)),C887&lt;0,C887&lt;&gt;INT(N(C887))),"수량을 확인하세요",IF(OR(NOT(ISNUMBER(D887)),D887&lt;0),"매출을 확인하세요",IF(COUNTIFS(메뉴_월,"&gt;="&amp;DATE(YEAR(A887),MONTH(A887),1),메뉴_월,"&lt;="&amp;DATE(YEAR(A887),MONTH(A887)+1,0),메뉴_이름,B887)&gt;1,"같은 달·같은 메뉴가 또 있어요",""))))))</f>
        <v/>
      </c>
    </row>
    <row r="888">
      <c r="A888" s="49" t="n"/>
      <c r="B888" s="17" t="n"/>
      <c r="C888" s="14" t="n"/>
      <c r="D888" s="14" t="n"/>
      <c r="E888" s="18">
        <f>IF(COUNTA(A888:D888)=0,"",IF(NOT(ISNUMBER(A888)),"월을 2026-09-01 처럼",IF(ISNA(MATCH(B888,메뉴판이름,0)),"메뉴판에 없는 이름",IF(OR(NOT(ISNUMBER(C888)),C888&lt;0,C888&lt;&gt;INT(N(C888))),"수량을 확인하세요",IF(OR(NOT(ISNUMBER(D888)),D888&lt;0),"매출을 확인하세요",IF(COUNTIFS(메뉴_월,"&gt;="&amp;DATE(YEAR(A888),MONTH(A888),1),메뉴_월,"&lt;="&amp;DATE(YEAR(A888),MONTH(A888)+1,0),메뉴_이름,B888)&gt;1,"같은 달·같은 메뉴가 또 있어요",""))))))</f>
        <v/>
      </c>
    </row>
    <row r="889">
      <c r="A889" s="49" t="n"/>
      <c r="B889" s="17" t="n"/>
      <c r="C889" s="14" t="n"/>
      <c r="D889" s="14" t="n"/>
      <c r="E889" s="18">
        <f>IF(COUNTA(A889:D889)=0,"",IF(NOT(ISNUMBER(A889)),"월을 2026-09-01 처럼",IF(ISNA(MATCH(B889,메뉴판이름,0)),"메뉴판에 없는 이름",IF(OR(NOT(ISNUMBER(C889)),C889&lt;0,C889&lt;&gt;INT(N(C889))),"수량을 확인하세요",IF(OR(NOT(ISNUMBER(D889)),D889&lt;0),"매출을 확인하세요",IF(COUNTIFS(메뉴_월,"&gt;="&amp;DATE(YEAR(A889),MONTH(A889),1),메뉴_월,"&lt;="&amp;DATE(YEAR(A889),MONTH(A889)+1,0),메뉴_이름,B889)&gt;1,"같은 달·같은 메뉴가 또 있어요",""))))))</f>
        <v/>
      </c>
    </row>
    <row r="890">
      <c r="A890" s="49" t="n"/>
      <c r="B890" s="17" t="n"/>
      <c r="C890" s="14" t="n"/>
      <c r="D890" s="14" t="n"/>
      <c r="E890" s="18">
        <f>IF(COUNTA(A890:D890)=0,"",IF(NOT(ISNUMBER(A890)),"월을 2026-09-01 처럼",IF(ISNA(MATCH(B890,메뉴판이름,0)),"메뉴판에 없는 이름",IF(OR(NOT(ISNUMBER(C890)),C890&lt;0,C890&lt;&gt;INT(N(C890))),"수량을 확인하세요",IF(OR(NOT(ISNUMBER(D890)),D890&lt;0),"매출을 확인하세요",IF(COUNTIFS(메뉴_월,"&gt;="&amp;DATE(YEAR(A890),MONTH(A890),1),메뉴_월,"&lt;="&amp;DATE(YEAR(A890),MONTH(A890)+1,0),메뉴_이름,B890)&gt;1,"같은 달·같은 메뉴가 또 있어요",""))))))</f>
        <v/>
      </c>
    </row>
    <row r="891">
      <c r="A891" s="49" t="n"/>
      <c r="B891" s="17" t="n"/>
      <c r="C891" s="14" t="n"/>
      <c r="D891" s="14" t="n"/>
      <c r="E891" s="18">
        <f>IF(COUNTA(A891:D891)=0,"",IF(NOT(ISNUMBER(A891)),"월을 2026-09-01 처럼",IF(ISNA(MATCH(B891,메뉴판이름,0)),"메뉴판에 없는 이름",IF(OR(NOT(ISNUMBER(C891)),C891&lt;0,C891&lt;&gt;INT(N(C891))),"수량을 확인하세요",IF(OR(NOT(ISNUMBER(D891)),D891&lt;0),"매출을 확인하세요",IF(COUNTIFS(메뉴_월,"&gt;="&amp;DATE(YEAR(A891),MONTH(A891),1),메뉴_월,"&lt;="&amp;DATE(YEAR(A891),MONTH(A891)+1,0),메뉴_이름,B891)&gt;1,"같은 달·같은 메뉴가 또 있어요",""))))))</f>
        <v/>
      </c>
    </row>
    <row r="892">
      <c r="A892" s="49" t="n"/>
      <c r="B892" s="17" t="n"/>
      <c r="C892" s="14" t="n"/>
      <c r="D892" s="14" t="n"/>
      <c r="E892" s="18">
        <f>IF(COUNTA(A892:D892)=0,"",IF(NOT(ISNUMBER(A892)),"월을 2026-09-01 처럼",IF(ISNA(MATCH(B892,메뉴판이름,0)),"메뉴판에 없는 이름",IF(OR(NOT(ISNUMBER(C892)),C892&lt;0,C892&lt;&gt;INT(N(C892))),"수량을 확인하세요",IF(OR(NOT(ISNUMBER(D892)),D892&lt;0),"매출을 확인하세요",IF(COUNTIFS(메뉴_월,"&gt;="&amp;DATE(YEAR(A892),MONTH(A892),1),메뉴_월,"&lt;="&amp;DATE(YEAR(A892),MONTH(A892)+1,0),메뉴_이름,B892)&gt;1,"같은 달·같은 메뉴가 또 있어요",""))))))</f>
        <v/>
      </c>
    </row>
    <row r="893">
      <c r="A893" s="49" t="n"/>
      <c r="B893" s="17" t="n"/>
      <c r="C893" s="14" t="n"/>
      <c r="D893" s="14" t="n"/>
      <c r="E893" s="18">
        <f>IF(COUNTA(A893:D893)=0,"",IF(NOT(ISNUMBER(A893)),"월을 2026-09-01 처럼",IF(ISNA(MATCH(B893,메뉴판이름,0)),"메뉴판에 없는 이름",IF(OR(NOT(ISNUMBER(C893)),C893&lt;0,C893&lt;&gt;INT(N(C893))),"수량을 확인하세요",IF(OR(NOT(ISNUMBER(D893)),D893&lt;0),"매출을 확인하세요",IF(COUNTIFS(메뉴_월,"&gt;="&amp;DATE(YEAR(A893),MONTH(A893),1),메뉴_월,"&lt;="&amp;DATE(YEAR(A893),MONTH(A893)+1,0),메뉴_이름,B893)&gt;1,"같은 달·같은 메뉴가 또 있어요",""))))))</f>
        <v/>
      </c>
    </row>
    <row r="894">
      <c r="A894" s="49" t="n"/>
      <c r="B894" s="17" t="n"/>
      <c r="C894" s="14" t="n"/>
      <c r="D894" s="14" t="n"/>
      <c r="E894" s="18">
        <f>IF(COUNTA(A894:D894)=0,"",IF(NOT(ISNUMBER(A894)),"월을 2026-09-01 처럼",IF(ISNA(MATCH(B894,메뉴판이름,0)),"메뉴판에 없는 이름",IF(OR(NOT(ISNUMBER(C894)),C894&lt;0,C894&lt;&gt;INT(N(C894))),"수량을 확인하세요",IF(OR(NOT(ISNUMBER(D894)),D894&lt;0),"매출을 확인하세요",IF(COUNTIFS(메뉴_월,"&gt;="&amp;DATE(YEAR(A894),MONTH(A894),1),메뉴_월,"&lt;="&amp;DATE(YEAR(A894),MONTH(A894)+1,0),메뉴_이름,B894)&gt;1,"같은 달·같은 메뉴가 또 있어요",""))))))</f>
        <v/>
      </c>
    </row>
    <row r="895">
      <c r="A895" s="49" t="n"/>
      <c r="B895" s="17" t="n"/>
      <c r="C895" s="14" t="n"/>
      <c r="D895" s="14" t="n"/>
      <c r="E895" s="18">
        <f>IF(COUNTA(A895:D895)=0,"",IF(NOT(ISNUMBER(A895)),"월을 2026-09-01 처럼",IF(ISNA(MATCH(B895,메뉴판이름,0)),"메뉴판에 없는 이름",IF(OR(NOT(ISNUMBER(C895)),C895&lt;0,C895&lt;&gt;INT(N(C895))),"수량을 확인하세요",IF(OR(NOT(ISNUMBER(D895)),D895&lt;0),"매출을 확인하세요",IF(COUNTIFS(메뉴_월,"&gt;="&amp;DATE(YEAR(A895),MONTH(A895),1),메뉴_월,"&lt;="&amp;DATE(YEAR(A895),MONTH(A895)+1,0),메뉴_이름,B895)&gt;1,"같은 달·같은 메뉴가 또 있어요",""))))))</f>
        <v/>
      </c>
    </row>
    <row r="896">
      <c r="A896" s="49" t="n"/>
      <c r="B896" s="17" t="n"/>
      <c r="C896" s="14" t="n"/>
      <c r="D896" s="14" t="n"/>
      <c r="E896" s="18">
        <f>IF(COUNTA(A896:D896)=0,"",IF(NOT(ISNUMBER(A896)),"월을 2026-09-01 처럼",IF(ISNA(MATCH(B896,메뉴판이름,0)),"메뉴판에 없는 이름",IF(OR(NOT(ISNUMBER(C896)),C896&lt;0,C896&lt;&gt;INT(N(C896))),"수량을 확인하세요",IF(OR(NOT(ISNUMBER(D896)),D896&lt;0),"매출을 확인하세요",IF(COUNTIFS(메뉴_월,"&gt;="&amp;DATE(YEAR(A896),MONTH(A896),1),메뉴_월,"&lt;="&amp;DATE(YEAR(A896),MONTH(A896)+1,0),메뉴_이름,B896)&gt;1,"같은 달·같은 메뉴가 또 있어요",""))))))</f>
        <v/>
      </c>
    </row>
    <row r="897">
      <c r="A897" s="49" t="n"/>
      <c r="B897" s="17" t="n"/>
      <c r="C897" s="14" t="n"/>
      <c r="D897" s="14" t="n"/>
      <c r="E897" s="18">
        <f>IF(COUNTA(A897:D897)=0,"",IF(NOT(ISNUMBER(A897)),"월을 2026-09-01 처럼",IF(ISNA(MATCH(B897,메뉴판이름,0)),"메뉴판에 없는 이름",IF(OR(NOT(ISNUMBER(C897)),C897&lt;0,C897&lt;&gt;INT(N(C897))),"수량을 확인하세요",IF(OR(NOT(ISNUMBER(D897)),D897&lt;0),"매출을 확인하세요",IF(COUNTIFS(메뉴_월,"&gt;="&amp;DATE(YEAR(A897),MONTH(A897),1),메뉴_월,"&lt;="&amp;DATE(YEAR(A897),MONTH(A897)+1,0),메뉴_이름,B897)&gt;1,"같은 달·같은 메뉴가 또 있어요",""))))))</f>
        <v/>
      </c>
    </row>
    <row r="898">
      <c r="A898" s="49" t="n"/>
      <c r="B898" s="17" t="n"/>
      <c r="C898" s="14" t="n"/>
      <c r="D898" s="14" t="n"/>
      <c r="E898" s="18">
        <f>IF(COUNTA(A898:D898)=0,"",IF(NOT(ISNUMBER(A898)),"월을 2026-09-01 처럼",IF(ISNA(MATCH(B898,메뉴판이름,0)),"메뉴판에 없는 이름",IF(OR(NOT(ISNUMBER(C898)),C898&lt;0,C898&lt;&gt;INT(N(C898))),"수량을 확인하세요",IF(OR(NOT(ISNUMBER(D898)),D898&lt;0),"매출을 확인하세요",IF(COUNTIFS(메뉴_월,"&gt;="&amp;DATE(YEAR(A898),MONTH(A898),1),메뉴_월,"&lt;="&amp;DATE(YEAR(A898),MONTH(A898)+1,0),메뉴_이름,B898)&gt;1,"같은 달·같은 메뉴가 또 있어요",""))))))</f>
        <v/>
      </c>
    </row>
    <row r="899">
      <c r="A899" s="49" t="n"/>
      <c r="B899" s="17" t="n"/>
      <c r="C899" s="14" t="n"/>
      <c r="D899" s="14" t="n"/>
      <c r="E899" s="18">
        <f>IF(COUNTA(A899:D899)=0,"",IF(NOT(ISNUMBER(A899)),"월을 2026-09-01 처럼",IF(ISNA(MATCH(B899,메뉴판이름,0)),"메뉴판에 없는 이름",IF(OR(NOT(ISNUMBER(C899)),C899&lt;0,C899&lt;&gt;INT(N(C899))),"수량을 확인하세요",IF(OR(NOT(ISNUMBER(D899)),D899&lt;0),"매출을 확인하세요",IF(COUNTIFS(메뉴_월,"&gt;="&amp;DATE(YEAR(A899),MONTH(A899),1),메뉴_월,"&lt;="&amp;DATE(YEAR(A899),MONTH(A899)+1,0),메뉴_이름,B899)&gt;1,"같은 달·같은 메뉴가 또 있어요",""))))))</f>
        <v/>
      </c>
    </row>
    <row r="900">
      <c r="A900" s="49" t="n"/>
      <c r="B900" s="17" t="n"/>
      <c r="C900" s="14" t="n"/>
      <c r="D900" s="14" t="n"/>
      <c r="E900" s="18">
        <f>IF(COUNTA(A900:D900)=0,"",IF(NOT(ISNUMBER(A900)),"월을 2026-09-01 처럼",IF(ISNA(MATCH(B900,메뉴판이름,0)),"메뉴판에 없는 이름",IF(OR(NOT(ISNUMBER(C900)),C900&lt;0,C900&lt;&gt;INT(N(C900))),"수량을 확인하세요",IF(OR(NOT(ISNUMBER(D900)),D900&lt;0),"매출을 확인하세요",IF(COUNTIFS(메뉴_월,"&gt;="&amp;DATE(YEAR(A900),MONTH(A900),1),메뉴_월,"&lt;="&amp;DATE(YEAR(A900),MONTH(A900)+1,0),메뉴_이름,B900)&gt;1,"같은 달·같은 메뉴가 또 있어요",""))))))</f>
        <v/>
      </c>
    </row>
    <row r="901">
      <c r="A901" s="49" t="n"/>
      <c r="B901" s="17" t="n"/>
      <c r="C901" s="14" t="n"/>
      <c r="D901" s="14" t="n"/>
      <c r="E901" s="18">
        <f>IF(COUNTA(A901:D901)=0,"",IF(NOT(ISNUMBER(A901)),"월을 2026-09-01 처럼",IF(ISNA(MATCH(B901,메뉴판이름,0)),"메뉴판에 없는 이름",IF(OR(NOT(ISNUMBER(C901)),C901&lt;0,C901&lt;&gt;INT(N(C901))),"수량을 확인하세요",IF(OR(NOT(ISNUMBER(D901)),D901&lt;0),"매출을 확인하세요",IF(COUNTIFS(메뉴_월,"&gt;="&amp;DATE(YEAR(A901),MONTH(A901),1),메뉴_월,"&lt;="&amp;DATE(YEAR(A901),MONTH(A901)+1,0),메뉴_이름,B901)&gt;1,"같은 달·같은 메뉴가 또 있어요",""))))))</f>
        <v/>
      </c>
    </row>
    <row r="902">
      <c r="A902" s="49" t="n"/>
      <c r="B902" s="17" t="n"/>
      <c r="C902" s="14" t="n"/>
      <c r="D902" s="14" t="n"/>
      <c r="E902" s="18">
        <f>IF(COUNTA(A902:D902)=0,"",IF(NOT(ISNUMBER(A902)),"월을 2026-09-01 처럼",IF(ISNA(MATCH(B902,메뉴판이름,0)),"메뉴판에 없는 이름",IF(OR(NOT(ISNUMBER(C902)),C902&lt;0,C902&lt;&gt;INT(N(C902))),"수량을 확인하세요",IF(OR(NOT(ISNUMBER(D902)),D902&lt;0),"매출을 확인하세요",IF(COUNTIFS(메뉴_월,"&gt;="&amp;DATE(YEAR(A902),MONTH(A902),1),메뉴_월,"&lt;="&amp;DATE(YEAR(A902),MONTH(A902)+1,0),메뉴_이름,B902)&gt;1,"같은 달·같은 메뉴가 또 있어요",""))))))</f>
        <v/>
      </c>
    </row>
    <row r="903">
      <c r="A903" s="49" t="n"/>
      <c r="B903" s="17" t="n"/>
      <c r="C903" s="14" t="n"/>
      <c r="D903" s="14" t="n"/>
      <c r="E903" s="18">
        <f>IF(COUNTA(A903:D903)=0,"",IF(NOT(ISNUMBER(A903)),"월을 2026-09-01 처럼",IF(ISNA(MATCH(B903,메뉴판이름,0)),"메뉴판에 없는 이름",IF(OR(NOT(ISNUMBER(C903)),C903&lt;0,C903&lt;&gt;INT(N(C903))),"수량을 확인하세요",IF(OR(NOT(ISNUMBER(D903)),D903&lt;0),"매출을 확인하세요",IF(COUNTIFS(메뉴_월,"&gt;="&amp;DATE(YEAR(A903),MONTH(A903),1),메뉴_월,"&lt;="&amp;DATE(YEAR(A903),MONTH(A903)+1,0),메뉴_이름,B903)&gt;1,"같은 달·같은 메뉴가 또 있어요",""))))))</f>
        <v/>
      </c>
    </row>
    <row r="904">
      <c r="A904" s="49" t="n"/>
      <c r="B904" s="17" t="n"/>
      <c r="C904" s="14" t="n"/>
      <c r="D904" s="14" t="n"/>
      <c r="E904" s="18">
        <f>IF(COUNTA(A904:D904)=0,"",IF(NOT(ISNUMBER(A904)),"월을 2026-09-01 처럼",IF(ISNA(MATCH(B904,메뉴판이름,0)),"메뉴판에 없는 이름",IF(OR(NOT(ISNUMBER(C904)),C904&lt;0,C904&lt;&gt;INT(N(C904))),"수량을 확인하세요",IF(OR(NOT(ISNUMBER(D904)),D904&lt;0),"매출을 확인하세요",IF(COUNTIFS(메뉴_월,"&gt;="&amp;DATE(YEAR(A904),MONTH(A904),1),메뉴_월,"&lt;="&amp;DATE(YEAR(A904),MONTH(A904)+1,0),메뉴_이름,B904)&gt;1,"같은 달·같은 메뉴가 또 있어요",""))))))</f>
        <v/>
      </c>
    </row>
    <row r="905">
      <c r="A905" s="49" t="n"/>
      <c r="B905" s="17" t="n"/>
      <c r="C905" s="14" t="n"/>
      <c r="D905" s="14" t="n"/>
      <c r="E905" s="18">
        <f>IF(COUNTA(A905:D905)=0,"",IF(NOT(ISNUMBER(A905)),"월을 2026-09-01 처럼",IF(ISNA(MATCH(B905,메뉴판이름,0)),"메뉴판에 없는 이름",IF(OR(NOT(ISNUMBER(C905)),C905&lt;0,C905&lt;&gt;INT(N(C905))),"수량을 확인하세요",IF(OR(NOT(ISNUMBER(D905)),D905&lt;0),"매출을 확인하세요",IF(COUNTIFS(메뉴_월,"&gt;="&amp;DATE(YEAR(A905),MONTH(A905),1),메뉴_월,"&lt;="&amp;DATE(YEAR(A905),MONTH(A905)+1,0),메뉴_이름,B905)&gt;1,"같은 달·같은 메뉴가 또 있어요",""))))))</f>
        <v/>
      </c>
    </row>
    <row r="906">
      <c r="A906" s="49" t="n"/>
      <c r="B906" s="17" t="n"/>
      <c r="C906" s="14" t="n"/>
      <c r="D906" s="14" t="n"/>
      <c r="E906" s="18">
        <f>IF(COUNTA(A906:D906)=0,"",IF(NOT(ISNUMBER(A906)),"월을 2026-09-01 처럼",IF(ISNA(MATCH(B906,메뉴판이름,0)),"메뉴판에 없는 이름",IF(OR(NOT(ISNUMBER(C906)),C906&lt;0,C906&lt;&gt;INT(N(C906))),"수량을 확인하세요",IF(OR(NOT(ISNUMBER(D906)),D906&lt;0),"매출을 확인하세요",IF(COUNTIFS(메뉴_월,"&gt;="&amp;DATE(YEAR(A906),MONTH(A906),1),메뉴_월,"&lt;="&amp;DATE(YEAR(A906),MONTH(A906)+1,0),메뉴_이름,B906)&gt;1,"같은 달·같은 메뉴가 또 있어요",""))))))</f>
        <v/>
      </c>
    </row>
    <row r="907">
      <c r="A907" s="49" t="n"/>
      <c r="B907" s="17" t="n"/>
      <c r="C907" s="14" t="n"/>
      <c r="D907" s="14" t="n"/>
      <c r="E907" s="18">
        <f>IF(COUNTA(A907:D907)=0,"",IF(NOT(ISNUMBER(A907)),"월을 2026-09-01 처럼",IF(ISNA(MATCH(B907,메뉴판이름,0)),"메뉴판에 없는 이름",IF(OR(NOT(ISNUMBER(C907)),C907&lt;0,C907&lt;&gt;INT(N(C907))),"수량을 확인하세요",IF(OR(NOT(ISNUMBER(D907)),D907&lt;0),"매출을 확인하세요",IF(COUNTIFS(메뉴_월,"&gt;="&amp;DATE(YEAR(A907),MONTH(A907),1),메뉴_월,"&lt;="&amp;DATE(YEAR(A907),MONTH(A907)+1,0),메뉴_이름,B907)&gt;1,"같은 달·같은 메뉴가 또 있어요",""))))))</f>
        <v/>
      </c>
    </row>
    <row r="908">
      <c r="A908" s="49" t="n"/>
      <c r="B908" s="17" t="n"/>
      <c r="C908" s="14" t="n"/>
      <c r="D908" s="14" t="n"/>
      <c r="E908" s="18">
        <f>IF(COUNTA(A908:D908)=0,"",IF(NOT(ISNUMBER(A908)),"월을 2026-09-01 처럼",IF(ISNA(MATCH(B908,메뉴판이름,0)),"메뉴판에 없는 이름",IF(OR(NOT(ISNUMBER(C908)),C908&lt;0,C908&lt;&gt;INT(N(C908))),"수량을 확인하세요",IF(OR(NOT(ISNUMBER(D908)),D908&lt;0),"매출을 확인하세요",IF(COUNTIFS(메뉴_월,"&gt;="&amp;DATE(YEAR(A908),MONTH(A908),1),메뉴_월,"&lt;="&amp;DATE(YEAR(A908),MONTH(A908)+1,0),메뉴_이름,B908)&gt;1,"같은 달·같은 메뉴가 또 있어요",""))))))</f>
        <v/>
      </c>
    </row>
    <row r="909">
      <c r="A909" s="49" t="n"/>
      <c r="B909" s="17" t="n"/>
      <c r="C909" s="14" t="n"/>
      <c r="D909" s="14" t="n"/>
      <c r="E909" s="18">
        <f>IF(COUNTA(A909:D909)=0,"",IF(NOT(ISNUMBER(A909)),"월을 2026-09-01 처럼",IF(ISNA(MATCH(B909,메뉴판이름,0)),"메뉴판에 없는 이름",IF(OR(NOT(ISNUMBER(C909)),C909&lt;0,C909&lt;&gt;INT(N(C909))),"수량을 확인하세요",IF(OR(NOT(ISNUMBER(D909)),D909&lt;0),"매출을 확인하세요",IF(COUNTIFS(메뉴_월,"&gt;="&amp;DATE(YEAR(A909),MONTH(A909),1),메뉴_월,"&lt;="&amp;DATE(YEAR(A909),MONTH(A909)+1,0),메뉴_이름,B909)&gt;1,"같은 달·같은 메뉴가 또 있어요",""))))))</f>
        <v/>
      </c>
    </row>
    <row r="910">
      <c r="A910" s="49" t="n"/>
      <c r="B910" s="17" t="n"/>
      <c r="C910" s="14" t="n"/>
      <c r="D910" s="14" t="n"/>
      <c r="E910" s="18">
        <f>IF(COUNTA(A910:D910)=0,"",IF(NOT(ISNUMBER(A910)),"월을 2026-09-01 처럼",IF(ISNA(MATCH(B910,메뉴판이름,0)),"메뉴판에 없는 이름",IF(OR(NOT(ISNUMBER(C910)),C910&lt;0,C910&lt;&gt;INT(N(C910))),"수량을 확인하세요",IF(OR(NOT(ISNUMBER(D910)),D910&lt;0),"매출을 확인하세요",IF(COUNTIFS(메뉴_월,"&gt;="&amp;DATE(YEAR(A910),MONTH(A910),1),메뉴_월,"&lt;="&amp;DATE(YEAR(A910),MONTH(A910)+1,0),메뉴_이름,B910)&gt;1,"같은 달·같은 메뉴가 또 있어요",""))))))</f>
        <v/>
      </c>
    </row>
    <row r="911">
      <c r="A911" s="49" t="n"/>
      <c r="B911" s="17" t="n"/>
      <c r="C911" s="14" t="n"/>
      <c r="D911" s="14" t="n"/>
      <c r="E911" s="18">
        <f>IF(COUNTA(A911:D911)=0,"",IF(NOT(ISNUMBER(A911)),"월을 2026-09-01 처럼",IF(ISNA(MATCH(B911,메뉴판이름,0)),"메뉴판에 없는 이름",IF(OR(NOT(ISNUMBER(C911)),C911&lt;0,C911&lt;&gt;INT(N(C911))),"수량을 확인하세요",IF(OR(NOT(ISNUMBER(D911)),D911&lt;0),"매출을 확인하세요",IF(COUNTIFS(메뉴_월,"&gt;="&amp;DATE(YEAR(A911),MONTH(A911),1),메뉴_월,"&lt;="&amp;DATE(YEAR(A911),MONTH(A911)+1,0),메뉴_이름,B911)&gt;1,"같은 달·같은 메뉴가 또 있어요",""))))))</f>
        <v/>
      </c>
    </row>
    <row r="912">
      <c r="A912" s="49" t="n"/>
      <c r="B912" s="17" t="n"/>
      <c r="C912" s="14" t="n"/>
      <c r="D912" s="14" t="n"/>
      <c r="E912" s="18">
        <f>IF(COUNTA(A912:D912)=0,"",IF(NOT(ISNUMBER(A912)),"월을 2026-09-01 처럼",IF(ISNA(MATCH(B912,메뉴판이름,0)),"메뉴판에 없는 이름",IF(OR(NOT(ISNUMBER(C912)),C912&lt;0,C912&lt;&gt;INT(N(C912))),"수량을 확인하세요",IF(OR(NOT(ISNUMBER(D912)),D912&lt;0),"매출을 확인하세요",IF(COUNTIFS(메뉴_월,"&gt;="&amp;DATE(YEAR(A912),MONTH(A912),1),메뉴_월,"&lt;="&amp;DATE(YEAR(A912),MONTH(A912)+1,0),메뉴_이름,B912)&gt;1,"같은 달·같은 메뉴가 또 있어요",""))))))</f>
        <v/>
      </c>
    </row>
    <row r="913">
      <c r="A913" s="49" t="n"/>
      <c r="B913" s="17" t="n"/>
      <c r="C913" s="14" t="n"/>
      <c r="D913" s="14" t="n"/>
      <c r="E913" s="18">
        <f>IF(COUNTA(A913:D913)=0,"",IF(NOT(ISNUMBER(A913)),"월을 2026-09-01 처럼",IF(ISNA(MATCH(B913,메뉴판이름,0)),"메뉴판에 없는 이름",IF(OR(NOT(ISNUMBER(C913)),C913&lt;0,C913&lt;&gt;INT(N(C913))),"수량을 확인하세요",IF(OR(NOT(ISNUMBER(D913)),D913&lt;0),"매출을 확인하세요",IF(COUNTIFS(메뉴_월,"&gt;="&amp;DATE(YEAR(A913),MONTH(A913),1),메뉴_월,"&lt;="&amp;DATE(YEAR(A913),MONTH(A913)+1,0),메뉴_이름,B913)&gt;1,"같은 달·같은 메뉴가 또 있어요",""))))))</f>
        <v/>
      </c>
    </row>
    <row r="914">
      <c r="A914" s="49" t="n"/>
      <c r="B914" s="17" t="n"/>
      <c r="C914" s="14" t="n"/>
      <c r="D914" s="14" t="n"/>
      <c r="E914" s="18">
        <f>IF(COUNTA(A914:D914)=0,"",IF(NOT(ISNUMBER(A914)),"월을 2026-09-01 처럼",IF(ISNA(MATCH(B914,메뉴판이름,0)),"메뉴판에 없는 이름",IF(OR(NOT(ISNUMBER(C914)),C914&lt;0,C914&lt;&gt;INT(N(C914))),"수량을 확인하세요",IF(OR(NOT(ISNUMBER(D914)),D914&lt;0),"매출을 확인하세요",IF(COUNTIFS(메뉴_월,"&gt;="&amp;DATE(YEAR(A914),MONTH(A914),1),메뉴_월,"&lt;="&amp;DATE(YEAR(A914),MONTH(A914)+1,0),메뉴_이름,B914)&gt;1,"같은 달·같은 메뉴가 또 있어요",""))))))</f>
        <v/>
      </c>
    </row>
    <row r="915">
      <c r="A915" s="49" t="n"/>
      <c r="B915" s="17" t="n"/>
      <c r="C915" s="14" t="n"/>
      <c r="D915" s="14" t="n"/>
      <c r="E915" s="18">
        <f>IF(COUNTA(A915:D915)=0,"",IF(NOT(ISNUMBER(A915)),"월을 2026-09-01 처럼",IF(ISNA(MATCH(B915,메뉴판이름,0)),"메뉴판에 없는 이름",IF(OR(NOT(ISNUMBER(C915)),C915&lt;0,C915&lt;&gt;INT(N(C915))),"수량을 확인하세요",IF(OR(NOT(ISNUMBER(D915)),D915&lt;0),"매출을 확인하세요",IF(COUNTIFS(메뉴_월,"&gt;="&amp;DATE(YEAR(A915),MONTH(A915),1),메뉴_월,"&lt;="&amp;DATE(YEAR(A915),MONTH(A915)+1,0),메뉴_이름,B915)&gt;1,"같은 달·같은 메뉴가 또 있어요",""))))))</f>
        <v/>
      </c>
    </row>
    <row r="916">
      <c r="A916" s="49" t="n"/>
      <c r="B916" s="17" t="n"/>
      <c r="C916" s="14" t="n"/>
      <c r="D916" s="14" t="n"/>
      <c r="E916" s="18">
        <f>IF(COUNTA(A916:D916)=0,"",IF(NOT(ISNUMBER(A916)),"월을 2026-09-01 처럼",IF(ISNA(MATCH(B916,메뉴판이름,0)),"메뉴판에 없는 이름",IF(OR(NOT(ISNUMBER(C916)),C916&lt;0,C916&lt;&gt;INT(N(C916))),"수량을 확인하세요",IF(OR(NOT(ISNUMBER(D916)),D916&lt;0),"매출을 확인하세요",IF(COUNTIFS(메뉴_월,"&gt;="&amp;DATE(YEAR(A916),MONTH(A916),1),메뉴_월,"&lt;="&amp;DATE(YEAR(A916),MONTH(A916)+1,0),메뉴_이름,B916)&gt;1,"같은 달·같은 메뉴가 또 있어요",""))))))</f>
        <v/>
      </c>
    </row>
    <row r="917">
      <c r="A917" s="49" t="n"/>
      <c r="B917" s="17" t="n"/>
      <c r="C917" s="14" t="n"/>
      <c r="D917" s="14" t="n"/>
      <c r="E917" s="18">
        <f>IF(COUNTA(A917:D917)=0,"",IF(NOT(ISNUMBER(A917)),"월을 2026-09-01 처럼",IF(ISNA(MATCH(B917,메뉴판이름,0)),"메뉴판에 없는 이름",IF(OR(NOT(ISNUMBER(C917)),C917&lt;0,C917&lt;&gt;INT(N(C917))),"수량을 확인하세요",IF(OR(NOT(ISNUMBER(D917)),D917&lt;0),"매출을 확인하세요",IF(COUNTIFS(메뉴_월,"&gt;="&amp;DATE(YEAR(A917),MONTH(A917),1),메뉴_월,"&lt;="&amp;DATE(YEAR(A917),MONTH(A917)+1,0),메뉴_이름,B917)&gt;1,"같은 달·같은 메뉴가 또 있어요",""))))))</f>
        <v/>
      </c>
    </row>
    <row r="918">
      <c r="A918" s="49" t="n"/>
      <c r="B918" s="17" t="n"/>
      <c r="C918" s="14" t="n"/>
      <c r="D918" s="14" t="n"/>
      <c r="E918" s="18">
        <f>IF(COUNTA(A918:D918)=0,"",IF(NOT(ISNUMBER(A918)),"월을 2026-09-01 처럼",IF(ISNA(MATCH(B918,메뉴판이름,0)),"메뉴판에 없는 이름",IF(OR(NOT(ISNUMBER(C918)),C918&lt;0,C918&lt;&gt;INT(N(C918))),"수량을 확인하세요",IF(OR(NOT(ISNUMBER(D918)),D918&lt;0),"매출을 확인하세요",IF(COUNTIFS(메뉴_월,"&gt;="&amp;DATE(YEAR(A918),MONTH(A918),1),메뉴_월,"&lt;="&amp;DATE(YEAR(A918),MONTH(A918)+1,0),메뉴_이름,B918)&gt;1,"같은 달·같은 메뉴가 또 있어요",""))))))</f>
        <v/>
      </c>
    </row>
    <row r="919">
      <c r="A919" s="49" t="n"/>
      <c r="B919" s="17" t="n"/>
      <c r="C919" s="14" t="n"/>
      <c r="D919" s="14" t="n"/>
      <c r="E919" s="18">
        <f>IF(COUNTA(A919:D919)=0,"",IF(NOT(ISNUMBER(A919)),"월을 2026-09-01 처럼",IF(ISNA(MATCH(B919,메뉴판이름,0)),"메뉴판에 없는 이름",IF(OR(NOT(ISNUMBER(C919)),C919&lt;0,C919&lt;&gt;INT(N(C919))),"수량을 확인하세요",IF(OR(NOT(ISNUMBER(D919)),D919&lt;0),"매출을 확인하세요",IF(COUNTIFS(메뉴_월,"&gt;="&amp;DATE(YEAR(A919),MONTH(A919),1),메뉴_월,"&lt;="&amp;DATE(YEAR(A919),MONTH(A919)+1,0),메뉴_이름,B919)&gt;1,"같은 달·같은 메뉴가 또 있어요",""))))))</f>
        <v/>
      </c>
    </row>
    <row r="920">
      <c r="A920" s="49" t="n"/>
      <c r="B920" s="17" t="n"/>
      <c r="C920" s="14" t="n"/>
      <c r="D920" s="14" t="n"/>
      <c r="E920" s="18">
        <f>IF(COUNTA(A920:D920)=0,"",IF(NOT(ISNUMBER(A920)),"월을 2026-09-01 처럼",IF(ISNA(MATCH(B920,메뉴판이름,0)),"메뉴판에 없는 이름",IF(OR(NOT(ISNUMBER(C920)),C920&lt;0,C920&lt;&gt;INT(N(C920))),"수량을 확인하세요",IF(OR(NOT(ISNUMBER(D920)),D920&lt;0),"매출을 확인하세요",IF(COUNTIFS(메뉴_월,"&gt;="&amp;DATE(YEAR(A920),MONTH(A920),1),메뉴_월,"&lt;="&amp;DATE(YEAR(A920),MONTH(A920)+1,0),메뉴_이름,B920)&gt;1,"같은 달·같은 메뉴가 또 있어요",""))))))</f>
        <v/>
      </c>
    </row>
    <row r="921">
      <c r="A921" s="49" t="n"/>
      <c r="B921" s="17" t="n"/>
      <c r="C921" s="14" t="n"/>
      <c r="D921" s="14" t="n"/>
      <c r="E921" s="18">
        <f>IF(COUNTA(A921:D921)=0,"",IF(NOT(ISNUMBER(A921)),"월을 2026-09-01 처럼",IF(ISNA(MATCH(B921,메뉴판이름,0)),"메뉴판에 없는 이름",IF(OR(NOT(ISNUMBER(C921)),C921&lt;0,C921&lt;&gt;INT(N(C921))),"수량을 확인하세요",IF(OR(NOT(ISNUMBER(D921)),D921&lt;0),"매출을 확인하세요",IF(COUNTIFS(메뉴_월,"&gt;="&amp;DATE(YEAR(A921),MONTH(A921),1),메뉴_월,"&lt;="&amp;DATE(YEAR(A921),MONTH(A921)+1,0),메뉴_이름,B921)&gt;1,"같은 달·같은 메뉴가 또 있어요",""))))))</f>
        <v/>
      </c>
    </row>
    <row r="922">
      <c r="A922" s="49" t="n"/>
      <c r="B922" s="17" t="n"/>
      <c r="C922" s="14" t="n"/>
      <c r="D922" s="14" t="n"/>
      <c r="E922" s="18">
        <f>IF(COUNTA(A922:D922)=0,"",IF(NOT(ISNUMBER(A922)),"월을 2026-09-01 처럼",IF(ISNA(MATCH(B922,메뉴판이름,0)),"메뉴판에 없는 이름",IF(OR(NOT(ISNUMBER(C922)),C922&lt;0,C922&lt;&gt;INT(N(C922))),"수량을 확인하세요",IF(OR(NOT(ISNUMBER(D922)),D922&lt;0),"매출을 확인하세요",IF(COUNTIFS(메뉴_월,"&gt;="&amp;DATE(YEAR(A922),MONTH(A922),1),메뉴_월,"&lt;="&amp;DATE(YEAR(A922),MONTH(A922)+1,0),메뉴_이름,B922)&gt;1,"같은 달·같은 메뉴가 또 있어요",""))))))</f>
        <v/>
      </c>
    </row>
    <row r="923">
      <c r="A923" s="49" t="n"/>
      <c r="B923" s="17" t="n"/>
      <c r="C923" s="14" t="n"/>
      <c r="D923" s="14" t="n"/>
      <c r="E923" s="18">
        <f>IF(COUNTA(A923:D923)=0,"",IF(NOT(ISNUMBER(A923)),"월을 2026-09-01 처럼",IF(ISNA(MATCH(B923,메뉴판이름,0)),"메뉴판에 없는 이름",IF(OR(NOT(ISNUMBER(C923)),C923&lt;0,C923&lt;&gt;INT(N(C923))),"수량을 확인하세요",IF(OR(NOT(ISNUMBER(D923)),D923&lt;0),"매출을 확인하세요",IF(COUNTIFS(메뉴_월,"&gt;="&amp;DATE(YEAR(A923),MONTH(A923),1),메뉴_월,"&lt;="&amp;DATE(YEAR(A923),MONTH(A923)+1,0),메뉴_이름,B923)&gt;1,"같은 달·같은 메뉴가 또 있어요",""))))))</f>
        <v/>
      </c>
    </row>
    <row r="924">
      <c r="A924" s="49" t="n"/>
      <c r="B924" s="17" t="n"/>
      <c r="C924" s="14" t="n"/>
      <c r="D924" s="14" t="n"/>
      <c r="E924" s="18">
        <f>IF(COUNTA(A924:D924)=0,"",IF(NOT(ISNUMBER(A924)),"월을 2026-09-01 처럼",IF(ISNA(MATCH(B924,메뉴판이름,0)),"메뉴판에 없는 이름",IF(OR(NOT(ISNUMBER(C924)),C924&lt;0,C924&lt;&gt;INT(N(C924))),"수량을 확인하세요",IF(OR(NOT(ISNUMBER(D924)),D924&lt;0),"매출을 확인하세요",IF(COUNTIFS(메뉴_월,"&gt;="&amp;DATE(YEAR(A924),MONTH(A924),1),메뉴_월,"&lt;="&amp;DATE(YEAR(A924),MONTH(A924)+1,0),메뉴_이름,B924)&gt;1,"같은 달·같은 메뉴가 또 있어요",""))))))</f>
        <v/>
      </c>
    </row>
    <row r="925">
      <c r="A925" s="49" t="n"/>
      <c r="B925" s="17" t="n"/>
      <c r="C925" s="14" t="n"/>
      <c r="D925" s="14" t="n"/>
      <c r="E925" s="18">
        <f>IF(COUNTA(A925:D925)=0,"",IF(NOT(ISNUMBER(A925)),"월을 2026-09-01 처럼",IF(ISNA(MATCH(B925,메뉴판이름,0)),"메뉴판에 없는 이름",IF(OR(NOT(ISNUMBER(C925)),C925&lt;0,C925&lt;&gt;INT(N(C925))),"수량을 확인하세요",IF(OR(NOT(ISNUMBER(D925)),D925&lt;0),"매출을 확인하세요",IF(COUNTIFS(메뉴_월,"&gt;="&amp;DATE(YEAR(A925),MONTH(A925),1),메뉴_월,"&lt;="&amp;DATE(YEAR(A925),MONTH(A925)+1,0),메뉴_이름,B925)&gt;1,"같은 달·같은 메뉴가 또 있어요",""))))))</f>
        <v/>
      </c>
    </row>
    <row r="926">
      <c r="A926" s="49" t="n"/>
      <c r="B926" s="17" t="n"/>
      <c r="C926" s="14" t="n"/>
      <c r="D926" s="14" t="n"/>
      <c r="E926" s="18">
        <f>IF(COUNTA(A926:D926)=0,"",IF(NOT(ISNUMBER(A926)),"월을 2026-09-01 처럼",IF(ISNA(MATCH(B926,메뉴판이름,0)),"메뉴판에 없는 이름",IF(OR(NOT(ISNUMBER(C926)),C926&lt;0,C926&lt;&gt;INT(N(C926))),"수량을 확인하세요",IF(OR(NOT(ISNUMBER(D926)),D926&lt;0),"매출을 확인하세요",IF(COUNTIFS(메뉴_월,"&gt;="&amp;DATE(YEAR(A926),MONTH(A926),1),메뉴_월,"&lt;="&amp;DATE(YEAR(A926),MONTH(A926)+1,0),메뉴_이름,B926)&gt;1,"같은 달·같은 메뉴가 또 있어요",""))))))</f>
        <v/>
      </c>
    </row>
    <row r="927">
      <c r="A927" s="49" t="n"/>
      <c r="B927" s="17" t="n"/>
      <c r="C927" s="14" t="n"/>
      <c r="D927" s="14" t="n"/>
      <c r="E927" s="18">
        <f>IF(COUNTA(A927:D927)=0,"",IF(NOT(ISNUMBER(A927)),"월을 2026-09-01 처럼",IF(ISNA(MATCH(B927,메뉴판이름,0)),"메뉴판에 없는 이름",IF(OR(NOT(ISNUMBER(C927)),C927&lt;0,C927&lt;&gt;INT(N(C927))),"수량을 확인하세요",IF(OR(NOT(ISNUMBER(D927)),D927&lt;0),"매출을 확인하세요",IF(COUNTIFS(메뉴_월,"&gt;="&amp;DATE(YEAR(A927),MONTH(A927),1),메뉴_월,"&lt;="&amp;DATE(YEAR(A927),MONTH(A927)+1,0),메뉴_이름,B927)&gt;1,"같은 달·같은 메뉴가 또 있어요",""))))))</f>
        <v/>
      </c>
    </row>
    <row r="928">
      <c r="A928" s="49" t="n"/>
      <c r="B928" s="17" t="n"/>
      <c r="C928" s="14" t="n"/>
      <c r="D928" s="14" t="n"/>
      <c r="E928" s="18">
        <f>IF(COUNTA(A928:D928)=0,"",IF(NOT(ISNUMBER(A928)),"월을 2026-09-01 처럼",IF(ISNA(MATCH(B928,메뉴판이름,0)),"메뉴판에 없는 이름",IF(OR(NOT(ISNUMBER(C928)),C928&lt;0,C928&lt;&gt;INT(N(C928))),"수량을 확인하세요",IF(OR(NOT(ISNUMBER(D928)),D928&lt;0),"매출을 확인하세요",IF(COUNTIFS(메뉴_월,"&gt;="&amp;DATE(YEAR(A928),MONTH(A928),1),메뉴_월,"&lt;="&amp;DATE(YEAR(A928),MONTH(A928)+1,0),메뉴_이름,B928)&gt;1,"같은 달·같은 메뉴가 또 있어요",""))))))</f>
        <v/>
      </c>
    </row>
    <row r="929">
      <c r="A929" s="49" t="n"/>
      <c r="B929" s="17" t="n"/>
      <c r="C929" s="14" t="n"/>
      <c r="D929" s="14" t="n"/>
      <c r="E929" s="18">
        <f>IF(COUNTA(A929:D929)=0,"",IF(NOT(ISNUMBER(A929)),"월을 2026-09-01 처럼",IF(ISNA(MATCH(B929,메뉴판이름,0)),"메뉴판에 없는 이름",IF(OR(NOT(ISNUMBER(C929)),C929&lt;0,C929&lt;&gt;INT(N(C929))),"수량을 확인하세요",IF(OR(NOT(ISNUMBER(D929)),D929&lt;0),"매출을 확인하세요",IF(COUNTIFS(메뉴_월,"&gt;="&amp;DATE(YEAR(A929),MONTH(A929),1),메뉴_월,"&lt;="&amp;DATE(YEAR(A929),MONTH(A929)+1,0),메뉴_이름,B929)&gt;1,"같은 달·같은 메뉴가 또 있어요",""))))))</f>
        <v/>
      </c>
    </row>
    <row r="930">
      <c r="A930" s="49" t="n"/>
      <c r="B930" s="17" t="n"/>
      <c r="C930" s="14" t="n"/>
      <c r="D930" s="14" t="n"/>
      <c r="E930" s="18">
        <f>IF(COUNTA(A930:D930)=0,"",IF(NOT(ISNUMBER(A930)),"월을 2026-09-01 처럼",IF(ISNA(MATCH(B930,메뉴판이름,0)),"메뉴판에 없는 이름",IF(OR(NOT(ISNUMBER(C930)),C930&lt;0,C930&lt;&gt;INT(N(C930))),"수량을 확인하세요",IF(OR(NOT(ISNUMBER(D930)),D930&lt;0),"매출을 확인하세요",IF(COUNTIFS(메뉴_월,"&gt;="&amp;DATE(YEAR(A930),MONTH(A930),1),메뉴_월,"&lt;="&amp;DATE(YEAR(A930),MONTH(A930)+1,0),메뉴_이름,B930)&gt;1,"같은 달·같은 메뉴가 또 있어요",""))))))</f>
        <v/>
      </c>
    </row>
    <row r="931">
      <c r="A931" s="49" t="n"/>
      <c r="B931" s="17" t="n"/>
      <c r="C931" s="14" t="n"/>
      <c r="D931" s="14" t="n"/>
      <c r="E931" s="18">
        <f>IF(COUNTA(A931:D931)=0,"",IF(NOT(ISNUMBER(A931)),"월을 2026-09-01 처럼",IF(ISNA(MATCH(B931,메뉴판이름,0)),"메뉴판에 없는 이름",IF(OR(NOT(ISNUMBER(C931)),C931&lt;0,C931&lt;&gt;INT(N(C931))),"수량을 확인하세요",IF(OR(NOT(ISNUMBER(D931)),D931&lt;0),"매출을 확인하세요",IF(COUNTIFS(메뉴_월,"&gt;="&amp;DATE(YEAR(A931),MONTH(A931),1),메뉴_월,"&lt;="&amp;DATE(YEAR(A931),MONTH(A931)+1,0),메뉴_이름,B931)&gt;1,"같은 달·같은 메뉴가 또 있어요",""))))))</f>
        <v/>
      </c>
    </row>
    <row r="932">
      <c r="A932" s="49" t="n"/>
      <c r="B932" s="17" t="n"/>
      <c r="C932" s="14" t="n"/>
      <c r="D932" s="14" t="n"/>
      <c r="E932" s="18">
        <f>IF(COUNTA(A932:D932)=0,"",IF(NOT(ISNUMBER(A932)),"월을 2026-09-01 처럼",IF(ISNA(MATCH(B932,메뉴판이름,0)),"메뉴판에 없는 이름",IF(OR(NOT(ISNUMBER(C932)),C932&lt;0,C932&lt;&gt;INT(N(C932))),"수량을 확인하세요",IF(OR(NOT(ISNUMBER(D932)),D932&lt;0),"매출을 확인하세요",IF(COUNTIFS(메뉴_월,"&gt;="&amp;DATE(YEAR(A932),MONTH(A932),1),메뉴_월,"&lt;="&amp;DATE(YEAR(A932),MONTH(A932)+1,0),메뉴_이름,B932)&gt;1,"같은 달·같은 메뉴가 또 있어요",""))))))</f>
        <v/>
      </c>
    </row>
    <row r="933">
      <c r="A933" s="49" t="n"/>
      <c r="B933" s="17" t="n"/>
      <c r="C933" s="14" t="n"/>
      <c r="D933" s="14" t="n"/>
      <c r="E933" s="18">
        <f>IF(COUNTA(A933:D933)=0,"",IF(NOT(ISNUMBER(A933)),"월을 2026-09-01 처럼",IF(ISNA(MATCH(B933,메뉴판이름,0)),"메뉴판에 없는 이름",IF(OR(NOT(ISNUMBER(C933)),C933&lt;0,C933&lt;&gt;INT(N(C933))),"수량을 확인하세요",IF(OR(NOT(ISNUMBER(D933)),D933&lt;0),"매출을 확인하세요",IF(COUNTIFS(메뉴_월,"&gt;="&amp;DATE(YEAR(A933),MONTH(A933),1),메뉴_월,"&lt;="&amp;DATE(YEAR(A933),MONTH(A933)+1,0),메뉴_이름,B933)&gt;1,"같은 달·같은 메뉴가 또 있어요",""))))))</f>
        <v/>
      </c>
    </row>
    <row r="934">
      <c r="A934" s="49" t="n"/>
      <c r="B934" s="17" t="n"/>
      <c r="C934" s="14" t="n"/>
      <c r="D934" s="14" t="n"/>
      <c r="E934" s="18">
        <f>IF(COUNTA(A934:D934)=0,"",IF(NOT(ISNUMBER(A934)),"월을 2026-09-01 처럼",IF(ISNA(MATCH(B934,메뉴판이름,0)),"메뉴판에 없는 이름",IF(OR(NOT(ISNUMBER(C934)),C934&lt;0,C934&lt;&gt;INT(N(C934))),"수량을 확인하세요",IF(OR(NOT(ISNUMBER(D934)),D934&lt;0),"매출을 확인하세요",IF(COUNTIFS(메뉴_월,"&gt;="&amp;DATE(YEAR(A934),MONTH(A934),1),메뉴_월,"&lt;="&amp;DATE(YEAR(A934),MONTH(A934)+1,0),메뉴_이름,B934)&gt;1,"같은 달·같은 메뉴가 또 있어요",""))))))</f>
        <v/>
      </c>
    </row>
    <row r="935">
      <c r="A935" s="49" t="n"/>
      <c r="B935" s="17" t="n"/>
      <c r="C935" s="14" t="n"/>
      <c r="D935" s="14" t="n"/>
      <c r="E935" s="18">
        <f>IF(COUNTA(A935:D935)=0,"",IF(NOT(ISNUMBER(A935)),"월을 2026-09-01 처럼",IF(ISNA(MATCH(B935,메뉴판이름,0)),"메뉴판에 없는 이름",IF(OR(NOT(ISNUMBER(C935)),C935&lt;0,C935&lt;&gt;INT(N(C935))),"수량을 확인하세요",IF(OR(NOT(ISNUMBER(D935)),D935&lt;0),"매출을 확인하세요",IF(COUNTIFS(메뉴_월,"&gt;="&amp;DATE(YEAR(A935),MONTH(A935),1),메뉴_월,"&lt;="&amp;DATE(YEAR(A935),MONTH(A935)+1,0),메뉴_이름,B935)&gt;1,"같은 달·같은 메뉴가 또 있어요",""))))))</f>
        <v/>
      </c>
    </row>
    <row r="936">
      <c r="A936" s="49" t="n"/>
      <c r="B936" s="17" t="n"/>
      <c r="C936" s="14" t="n"/>
      <c r="D936" s="14" t="n"/>
      <c r="E936" s="18">
        <f>IF(COUNTA(A936:D936)=0,"",IF(NOT(ISNUMBER(A936)),"월을 2026-09-01 처럼",IF(ISNA(MATCH(B936,메뉴판이름,0)),"메뉴판에 없는 이름",IF(OR(NOT(ISNUMBER(C936)),C936&lt;0,C936&lt;&gt;INT(N(C936))),"수량을 확인하세요",IF(OR(NOT(ISNUMBER(D936)),D936&lt;0),"매출을 확인하세요",IF(COUNTIFS(메뉴_월,"&gt;="&amp;DATE(YEAR(A936),MONTH(A936),1),메뉴_월,"&lt;="&amp;DATE(YEAR(A936),MONTH(A936)+1,0),메뉴_이름,B936)&gt;1,"같은 달·같은 메뉴가 또 있어요",""))))))</f>
        <v/>
      </c>
    </row>
    <row r="937">
      <c r="A937" s="49" t="n"/>
      <c r="B937" s="17" t="n"/>
      <c r="C937" s="14" t="n"/>
      <c r="D937" s="14" t="n"/>
      <c r="E937" s="18">
        <f>IF(COUNTA(A937:D937)=0,"",IF(NOT(ISNUMBER(A937)),"월을 2026-09-01 처럼",IF(ISNA(MATCH(B937,메뉴판이름,0)),"메뉴판에 없는 이름",IF(OR(NOT(ISNUMBER(C937)),C937&lt;0,C937&lt;&gt;INT(N(C937))),"수량을 확인하세요",IF(OR(NOT(ISNUMBER(D937)),D937&lt;0),"매출을 확인하세요",IF(COUNTIFS(메뉴_월,"&gt;="&amp;DATE(YEAR(A937),MONTH(A937),1),메뉴_월,"&lt;="&amp;DATE(YEAR(A937),MONTH(A937)+1,0),메뉴_이름,B937)&gt;1,"같은 달·같은 메뉴가 또 있어요",""))))))</f>
        <v/>
      </c>
    </row>
    <row r="938">
      <c r="A938" s="49" t="n"/>
      <c r="B938" s="17" t="n"/>
      <c r="C938" s="14" t="n"/>
      <c r="D938" s="14" t="n"/>
      <c r="E938" s="18">
        <f>IF(COUNTA(A938:D938)=0,"",IF(NOT(ISNUMBER(A938)),"월을 2026-09-01 처럼",IF(ISNA(MATCH(B938,메뉴판이름,0)),"메뉴판에 없는 이름",IF(OR(NOT(ISNUMBER(C938)),C938&lt;0,C938&lt;&gt;INT(N(C938))),"수량을 확인하세요",IF(OR(NOT(ISNUMBER(D938)),D938&lt;0),"매출을 확인하세요",IF(COUNTIFS(메뉴_월,"&gt;="&amp;DATE(YEAR(A938),MONTH(A938),1),메뉴_월,"&lt;="&amp;DATE(YEAR(A938),MONTH(A938)+1,0),메뉴_이름,B938)&gt;1,"같은 달·같은 메뉴가 또 있어요",""))))))</f>
        <v/>
      </c>
    </row>
    <row r="939">
      <c r="A939" s="49" t="n"/>
      <c r="B939" s="17" t="n"/>
      <c r="C939" s="14" t="n"/>
      <c r="D939" s="14" t="n"/>
      <c r="E939" s="18">
        <f>IF(COUNTA(A939:D939)=0,"",IF(NOT(ISNUMBER(A939)),"월을 2026-09-01 처럼",IF(ISNA(MATCH(B939,메뉴판이름,0)),"메뉴판에 없는 이름",IF(OR(NOT(ISNUMBER(C939)),C939&lt;0,C939&lt;&gt;INT(N(C939))),"수량을 확인하세요",IF(OR(NOT(ISNUMBER(D939)),D939&lt;0),"매출을 확인하세요",IF(COUNTIFS(메뉴_월,"&gt;="&amp;DATE(YEAR(A939),MONTH(A939),1),메뉴_월,"&lt;="&amp;DATE(YEAR(A939),MONTH(A939)+1,0),메뉴_이름,B939)&gt;1,"같은 달·같은 메뉴가 또 있어요",""))))))</f>
        <v/>
      </c>
    </row>
    <row r="940">
      <c r="A940" s="49" t="n"/>
      <c r="B940" s="17" t="n"/>
      <c r="C940" s="14" t="n"/>
      <c r="D940" s="14" t="n"/>
      <c r="E940" s="18">
        <f>IF(COUNTA(A940:D940)=0,"",IF(NOT(ISNUMBER(A940)),"월을 2026-09-01 처럼",IF(ISNA(MATCH(B940,메뉴판이름,0)),"메뉴판에 없는 이름",IF(OR(NOT(ISNUMBER(C940)),C940&lt;0,C940&lt;&gt;INT(N(C940))),"수량을 확인하세요",IF(OR(NOT(ISNUMBER(D940)),D940&lt;0),"매출을 확인하세요",IF(COUNTIFS(메뉴_월,"&gt;="&amp;DATE(YEAR(A940),MONTH(A940),1),메뉴_월,"&lt;="&amp;DATE(YEAR(A940),MONTH(A940)+1,0),메뉴_이름,B940)&gt;1,"같은 달·같은 메뉴가 또 있어요",""))))))</f>
        <v/>
      </c>
    </row>
    <row r="941">
      <c r="A941" s="49" t="n"/>
      <c r="B941" s="17" t="n"/>
      <c r="C941" s="14" t="n"/>
      <c r="D941" s="14" t="n"/>
      <c r="E941" s="18">
        <f>IF(COUNTA(A941:D941)=0,"",IF(NOT(ISNUMBER(A941)),"월을 2026-09-01 처럼",IF(ISNA(MATCH(B941,메뉴판이름,0)),"메뉴판에 없는 이름",IF(OR(NOT(ISNUMBER(C941)),C941&lt;0,C941&lt;&gt;INT(N(C941))),"수량을 확인하세요",IF(OR(NOT(ISNUMBER(D941)),D941&lt;0),"매출을 확인하세요",IF(COUNTIFS(메뉴_월,"&gt;="&amp;DATE(YEAR(A941),MONTH(A941),1),메뉴_월,"&lt;="&amp;DATE(YEAR(A941),MONTH(A941)+1,0),메뉴_이름,B941)&gt;1,"같은 달·같은 메뉴가 또 있어요",""))))))</f>
        <v/>
      </c>
    </row>
    <row r="942">
      <c r="A942" s="49" t="n"/>
      <c r="B942" s="17" t="n"/>
      <c r="C942" s="14" t="n"/>
      <c r="D942" s="14" t="n"/>
      <c r="E942" s="18">
        <f>IF(COUNTA(A942:D942)=0,"",IF(NOT(ISNUMBER(A942)),"월을 2026-09-01 처럼",IF(ISNA(MATCH(B942,메뉴판이름,0)),"메뉴판에 없는 이름",IF(OR(NOT(ISNUMBER(C942)),C942&lt;0,C942&lt;&gt;INT(N(C942))),"수량을 확인하세요",IF(OR(NOT(ISNUMBER(D942)),D942&lt;0),"매출을 확인하세요",IF(COUNTIFS(메뉴_월,"&gt;="&amp;DATE(YEAR(A942),MONTH(A942),1),메뉴_월,"&lt;="&amp;DATE(YEAR(A942),MONTH(A942)+1,0),메뉴_이름,B942)&gt;1,"같은 달·같은 메뉴가 또 있어요",""))))))</f>
        <v/>
      </c>
    </row>
    <row r="943">
      <c r="A943" s="49" t="n"/>
      <c r="B943" s="17" t="n"/>
      <c r="C943" s="14" t="n"/>
      <c r="D943" s="14" t="n"/>
      <c r="E943" s="18">
        <f>IF(COUNTA(A943:D943)=0,"",IF(NOT(ISNUMBER(A943)),"월을 2026-09-01 처럼",IF(ISNA(MATCH(B943,메뉴판이름,0)),"메뉴판에 없는 이름",IF(OR(NOT(ISNUMBER(C943)),C943&lt;0,C943&lt;&gt;INT(N(C943))),"수량을 확인하세요",IF(OR(NOT(ISNUMBER(D943)),D943&lt;0),"매출을 확인하세요",IF(COUNTIFS(메뉴_월,"&gt;="&amp;DATE(YEAR(A943),MONTH(A943),1),메뉴_월,"&lt;="&amp;DATE(YEAR(A943),MONTH(A943)+1,0),메뉴_이름,B943)&gt;1,"같은 달·같은 메뉴가 또 있어요",""))))))</f>
        <v/>
      </c>
    </row>
    <row r="944">
      <c r="A944" s="49" t="n"/>
      <c r="B944" s="17" t="n"/>
      <c r="C944" s="14" t="n"/>
      <c r="D944" s="14" t="n"/>
      <c r="E944" s="18">
        <f>IF(COUNTA(A944:D944)=0,"",IF(NOT(ISNUMBER(A944)),"월을 2026-09-01 처럼",IF(ISNA(MATCH(B944,메뉴판이름,0)),"메뉴판에 없는 이름",IF(OR(NOT(ISNUMBER(C944)),C944&lt;0,C944&lt;&gt;INT(N(C944))),"수량을 확인하세요",IF(OR(NOT(ISNUMBER(D944)),D944&lt;0),"매출을 확인하세요",IF(COUNTIFS(메뉴_월,"&gt;="&amp;DATE(YEAR(A944),MONTH(A944),1),메뉴_월,"&lt;="&amp;DATE(YEAR(A944),MONTH(A944)+1,0),메뉴_이름,B944)&gt;1,"같은 달·같은 메뉴가 또 있어요",""))))))</f>
        <v/>
      </c>
    </row>
    <row r="945">
      <c r="A945" s="49" t="n"/>
      <c r="B945" s="17" t="n"/>
      <c r="C945" s="14" t="n"/>
      <c r="D945" s="14" t="n"/>
      <c r="E945" s="18">
        <f>IF(COUNTA(A945:D945)=0,"",IF(NOT(ISNUMBER(A945)),"월을 2026-09-01 처럼",IF(ISNA(MATCH(B945,메뉴판이름,0)),"메뉴판에 없는 이름",IF(OR(NOT(ISNUMBER(C945)),C945&lt;0,C945&lt;&gt;INT(N(C945))),"수량을 확인하세요",IF(OR(NOT(ISNUMBER(D945)),D945&lt;0),"매출을 확인하세요",IF(COUNTIFS(메뉴_월,"&gt;="&amp;DATE(YEAR(A945),MONTH(A945),1),메뉴_월,"&lt;="&amp;DATE(YEAR(A945),MONTH(A945)+1,0),메뉴_이름,B945)&gt;1,"같은 달·같은 메뉴가 또 있어요",""))))))</f>
        <v/>
      </c>
    </row>
    <row r="946">
      <c r="A946" s="49" t="n"/>
      <c r="B946" s="17" t="n"/>
      <c r="C946" s="14" t="n"/>
      <c r="D946" s="14" t="n"/>
      <c r="E946" s="18">
        <f>IF(COUNTA(A946:D946)=0,"",IF(NOT(ISNUMBER(A946)),"월을 2026-09-01 처럼",IF(ISNA(MATCH(B946,메뉴판이름,0)),"메뉴판에 없는 이름",IF(OR(NOT(ISNUMBER(C946)),C946&lt;0,C946&lt;&gt;INT(N(C946))),"수량을 확인하세요",IF(OR(NOT(ISNUMBER(D946)),D946&lt;0),"매출을 확인하세요",IF(COUNTIFS(메뉴_월,"&gt;="&amp;DATE(YEAR(A946),MONTH(A946),1),메뉴_월,"&lt;="&amp;DATE(YEAR(A946),MONTH(A946)+1,0),메뉴_이름,B946)&gt;1,"같은 달·같은 메뉴가 또 있어요",""))))))</f>
        <v/>
      </c>
    </row>
    <row r="947">
      <c r="A947" s="49" t="n"/>
      <c r="B947" s="17" t="n"/>
      <c r="C947" s="14" t="n"/>
      <c r="D947" s="14" t="n"/>
      <c r="E947" s="18">
        <f>IF(COUNTA(A947:D947)=0,"",IF(NOT(ISNUMBER(A947)),"월을 2026-09-01 처럼",IF(ISNA(MATCH(B947,메뉴판이름,0)),"메뉴판에 없는 이름",IF(OR(NOT(ISNUMBER(C947)),C947&lt;0,C947&lt;&gt;INT(N(C947))),"수량을 확인하세요",IF(OR(NOT(ISNUMBER(D947)),D947&lt;0),"매출을 확인하세요",IF(COUNTIFS(메뉴_월,"&gt;="&amp;DATE(YEAR(A947),MONTH(A947),1),메뉴_월,"&lt;="&amp;DATE(YEAR(A947),MONTH(A947)+1,0),메뉴_이름,B947)&gt;1,"같은 달·같은 메뉴가 또 있어요",""))))))</f>
        <v/>
      </c>
    </row>
    <row r="948">
      <c r="A948" s="49" t="n"/>
      <c r="B948" s="17" t="n"/>
      <c r="C948" s="14" t="n"/>
      <c r="D948" s="14" t="n"/>
      <c r="E948" s="18">
        <f>IF(COUNTA(A948:D948)=0,"",IF(NOT(ISNUMBER(A948)),"월을 2026-09-01 처럼",IF(ISNA(MATCH(B948,메뉴판이름,0)),"메뉴판에 없는 이름",IF(OR(NOT(ISNUMBER(C948)),C948&lt;0,C948&lt;&gt;INT(N(C948))),"수량을 확인하세요",IF(OR(NOT(ISNUMBER(D948)),D948&lt;0),"매출을 확인하세요",IF(COUNTIFS(메뉴_월,"&gt;="&amp;DATE(YEAR(A948),MONTH(A948),1),메뉴_월,"&lt;="&amp;DATE(YEAR(A948),MONTH(A948)+1,0),메뉴_이름,B948)&gt;1,"같은 달·같은 메뉴가 또 있어요",""))))))</f>
        <v/>
      </c>
    </row>
    <row r="949">
      <c r="A949" s="49" t="n"/>
      <c r="B949" s="17" t="n"/>
      <c r="C949" s="14" t="n"/>
      <c r="D949" s="14" t="n"/>
      <c r="E949" s="18">
        <f>IF(COUNTA(A949:D949)=0,"",IF(NOT(ISNUMBER(A949)),"월을 2026-09-01 처럼",IF(ISNA(MATCH(B949,메뉴판이름,0)),"메뉴판에 없는 이름",IF(OR(NOT(ISNUMBER(C949)),C949&lt;0,C949&lt;&gt;INT(N(C949))),"수량을 확인하세요",IF(OR(NOT(ISNUMBER(D949)),D949&lt;0),"매출을 확인하세요",IF(COUNTIFS(메뉴_월,"&gt;="&amp;DATE(YEAR(A949),MONTH(A949),1),메뉴_월,"&lt;="&amp;DATE(YEAR(A949),MONTH(A949)+1,0),메뉴_이름,B949)&gt;1,"같은 달·같은 메뉴가 또 있어요",""))))))</f>
        <v/>
      </c>
    </row>
    <row r="950">
      <c r="A950" s="49" t="n"/>
      <c r="B950" s="17" t="n"/>
      <c r="C950" s="14" t="n"/>
      <c r="D950" s="14" t="n"/>
      <c r="E950" s="18">
        <f>IF(COUNTA(A950:D950)=0,"",IF(NOT(ISNUMBER(A950)),"월을 2026-09-01 처럼",IF(ISNA(MATCH(B950,메뉴판이름,0)),"메뉴판에 없는 이름",IF(OR(NOT(ISNUMBER(C950)),C950&lt;0,C950&lt;&gt;INT(N(C950))),"수량을 확인하세요",IF(OR(NOT(ISNUMBER(D950)),D950&lt;0),"매출을 확인하세요",IF(COUNTIFS(메뉴_월,"&gt;="&amp;DATE(YEAR(A950),MONTH(A950),1),메뉴_월,"&lt;="&amp;DATE(YEAR(A950),MONTH(A950)+1,0),메뉴_이름,B950)&gt;1,"같은 달·같은 메뉴가 또 있어요",""))))))</f>
        <v/>
      </c>
    </row>
    <row r="951">
      <c r="A951" s="49" t="n"/>
      <c r="B951" s="17" t="n"/>
      <c r="C951" s="14" t="n"/>
      <c r="D951" s="14" t="n"/>
      <c r="E951" s="18">
        <f>IF(COUNTA(A951:D951)=0,"",IF(NOT(ISNUMBER(A951)),"월을 2026-09-01 처럼",IF(ISNA(MATCH(B951,메뉴판이름,0)),"메뉴판에 없는 이름",IF(OR(NOT(ISNUMBER(C951)),C951&lt;0,C951&lt;&gt;INT(N(C951))),"수량을 확인하세요",IF(OR(NOT(ISNUMBER(D951)),D951&lt;0),"매출을 확인하세요",IF(COUNTIFS(메뉴_월,"&gt;="&amp;DATE(YEAR(A951),MONTH(A951),1),메뉴_월,"&lt;="&amp;DATE(YEAR(A951),MONTH(A951)+1,0),메뉴_이름,B951)&gt;1,"같은 달·같은 메뉴가 또 있어요",""))))))</f>
        <v/>
      </c>
    </row>
    <row r="952">
      <c r="A952" s="49" t="n"/>
      <c r="B952" s="17" t="n"/>
      <c r="C952" s="14" t="n"/>
      <c r="D952" s="14" t="n"/>
      <c r="E952" s="18">
        <f>IF(COUNTA(A952:D952)=0,"",IF(NOT(ISNUMBER(A952)),"월을 2026-09-01 처럼",IF(ISNA(MATCH(B952,메뉴판이름,0)),"메뉴판에 없는 이름",IF(OR(NOT(ISNUMBER(C952)),C952&lt;0,C952&lt;&gt;INT(N(C952))),"수량을 확인하세요",IF(OR(NOT(ISNUMBER(D952)),D952&lt;0),"매출을 확인하세요",IF(COUNTIFS(메뉴_월,"&gt;="&amp;DATE(YEAR(A952),MONTH(A952),1),메뉴_월,"&lt;="&amp;DATE(YEAR(A952),MONTH(A952)+1,0),메뉴_이름,B952)&gt;1,"같은 달·같은 메뉴가 또 있어요",""))))))</f>
        <v/>
      </c>
    </row>
    <row r="953">
      <c r="A953" s="49" t="n"/>
      <c r="B953" s="17" t="n"/>
      <c r="C953" s="14" t="n"/>
      <c r="D953" s="14" t="n"/>
      <c r="E953" s="18">
        <f>IF(COUNTA(A953:D953)=0,"",IF(NOT(ISNUMBER(A953)),"월을 2026-09-01 처럼",IF(ISNA(MATCH(B953,메뉴판이름,0)),"메뉴판에 없는 이름",IF(OR(NOT(ISNUMBER(C953)),C953&lt;0,C953&lt;&gt;INT(N(C953))),"수량을 확인하세요",IF(OR(NOT(ISNUMBER(D953)),D953&lt;0),"매출을 확인하세요",IF(COUNTIFS(메뉴_월,"&gt;="&amp;DATE(YEAR(A953),MONTH(A953),1),메뉴_월,"&lt;="&amp;DATE(YEAR(A953),MONTH(A953)+1,0),메뉴_이름,B953)&gt;1,"같은 달·같은 메뉴가 또 있어요",""))))))</f>
        <v/>
      </c>
    </row>
    <row r="954">
      <c r="A954" s="49" t="n"/>
      <c r="B954" s="17" t="n"/>
      <c r="C954" s="14" t="n"/>
      <c r="D954" s="14" t="n"/>
      <c r="E954" s="18">
        <f>IF(COUNTA(A954:D954)=0,"",IF(NOT(ISNUMBER(A954)),"월을 2026-09-01 처럼",IF(ISNA(MATCH(B954,메뉴판이름,0)),"메뉴판에 없는 이름",IF(OR(NOT(ISNUMBER(C954)),C954&lt;0,C954&lt;&gt;INT(N(C954))),"수량을 확인하세요",IF(OR(NOT(ISNUMBER(D954)),D954&lt;0),"매출을 확인하세요",IF(COUNTIFS(메뉴_월,"&gt;="&amp;DATE(YEAR(A954),MONTH(A954),1),메뉴_월,"&lt;="&amp;DATE(YEAR(A954),MONTH(A954)+1,0),메뉴_이름,B954)&gt;1,"같은 달·같은 메뉴가 또 있어요",""))))))</f>
        <v/>
      </c>
    </row>
    <row r="955">
      <c r="A955" s="49" t="n"/>
      <c r="B955" s="17" t="n"/>
      <c r="C955" s="14" t="n"/>
      <c r="D955" s="14" t="n"/>
      <c r="E955" s="18">
        <f>IF(COUNTA(A955:D955)=0,"",IF(NOT(ISNUMBER(A955)),"월을 2026-09-01 처럼",IF(ISNA(MATCH(B955,메뉴판이름,0)),"메뉴판에 없는 이름",IF(OR(NOT(ISNUMBER(C955)),C955&lt;0,C955&lt;&gt;INT(N(C955))),"수량을 확인하세요",IF(OR(NOT(ISNUMBER(D955)),D955&lt;0),"매출을 확인하세요",IF(COUNTIFS(메뉴_월,"&gt;="&amp;DATE(YEAR(A955),MONTH(A955),1),메뉴_월,"&lt;="&amp;DATE(YEAR(A955),MONTH(A955)+1,0),메뉴_이름,B955)&gt;1,"같은 달·같은 메뉴가 또 있어요",""))))))</f>
        <v/>
      </c>
    </row>
    <row r="956">
      <c r="A956" s="49" t="n"/>
      <c r="B956" s="17" t="n"/>
      <c r="C956" s="14" t="n"/>
      <c r="D956" s="14" t="n"/>
      <c r="E956" s="18">
        <f>IF(COUNTA(A956:D956)=0,"",IF(NOT(ISNUMBER(A956)),"월을 2026-09-01 처럼",IF(ISNA(MATCH(B956,메뉴판이름,0)),"메뉴판에 없는 이름",IF(OR(NOT(ISNUMBER(C956)),C956&lt;0,C956&lt;&gt;INT(N(C956))),"수량을 확인하세요",IF(OR(NOT(ISNUMBER(D956)),D956&lt;0),"매출을 확인하세요",IF(COUNTIFS(메뉴_월,"&gt;="&amp;DATE(YEAR(A956),MONTH(A956),1),메뉴_월,"&lt;="&amp;DATE(YEAR(A956),MONTH(A956)+1,0),메뉴_이름,B956)&gt;1,"같은 달·같은 메뉴가 또 있어요",""))))))</f>
        <v/>
      </c>
    </row>
    <row r="957">
      <c r="A957" s="49" t="n"/>
      <c r="B957" s="17" t="n"/>
      <c r="C957" s="14" t="n"/>
      <c r="D957" s="14" t="n"/>
      <c r="E957" s="18">
        <f>IF(COUNTA(A957:D957)=0,"",IF(NOT(ISNUMBER(A957)),"월을 2026-09-01 처럼",IF(ISNA(MATCH(B957,메뉴판이름,0)),"메뉴판에 없는 이름",IF(OR(NOT(ISNUMBER(C957)),C957&lt;0,C957&lt;&gt;INT(N(C957))),"수량을 확인하세요",IF(OR(NOT(ISNUMBER(D957)),D957&lt;0),"매출을 확인하세요",IF(COUNTIFS(메뉴_월,"&gt;="&amp;DATE(YEAR(A957),MONTH(A957),1),메뉴_월,"&lt;="&amp;DATE(YEAR(A957),MONTH(A957)+1,0),메뉴_이름,B957)&gt;1,"같은 달·같은 메뉴가 또 있어요",""))))))</f>
        <v/>
      </c>
    </row>
    <row r="958">
      <c r="A958" s="49" t="n"/>
      <c r="B958" s="17" t="n"/>
      <c r="C958" s="14" t="n"/>
      <c r="D958" s="14" t="n"/>
      <c r="E958" s="18">
        <f>IF(COUNTA(A958:D958)=0,"",IF(NOT(ISNUMBER(A958)),"월을 2026-09-01 처럼",IF(ISNA(MATCH(B958,메뉴판이름,0)),"메뉴판에 없는 이름",IF(OR(NOT(ISNUMBER(C958)),C958&lt;0,C958&lt;&gt;INT(N(C958))),"수량을 확인하세요",IF(OR(NOT(ISNUMBER(D958)),D958&lt;0),"매출을 확인하세요",IF(COUNTIFS(메뉴_월,"&gt;="&amp;DATE(YEAR(A958),MONTH(A958),1),메뉴_월,"&lt;="&amp;DATE(YEAR(A958),MONTH(A958)+1,0),메뉴_이름,B958)&gt;1,"같은 달·같은 메뉴가 또 있어요",""))))))</f>
        <v/>
      </c>
    </row>
    <row r="959">
      <c r="A959" s="49" t="n"/>
      <c r="B959" s="17" t="n"/>
      <c r="C959" s="14" t="n"/>
      <c r="D959" s="14" t="n"/>
      <c r="E959" s="18">
        <f>IF(COUNTA(A959:D959)=0,"",IF(NOT(ISNUMBER(A959)),"월을 2026-09-01 처럼",IF(ISNA(MATCH(B959,메뉴판이름,0)),"메뉴판에 없는 이름",IF(OR(NOT(ISNUMBER(C959)),C959&lt;0,C959&lt;&gt;INT(N(C959))),"수량을 확인하세요",IF(OR(NOT(ISNUMBER(D959)),D959&lt;0),"매출을 확인하세요",IF(COUNTIFS(메뉴_월,"&gt;="&amp;DATE(YEAR(A959),MONTH(A959),1),메뉴_월,"&lt;="&amp;DATE(YEAR(A959),MONTH(A959)+1,0),메뉴_이름,B959)&gt;1,"같은 달·같은 메뉴가 또 있어요",""))))))</f>
        <v/>
      </c>
    </row>
    <row r="960">
      <c r="A960" s="49" t="n"/>
      <c r="B960" s="17" t="n"/>
      <c r="C960" s="14" t="n"/>
      <c r="D960" s="14" t="n"/>
      <c r="E960" s="18">
        <f>IF(COUNTA(A960:D960)=0,"",IF(NOT(ISNUMBER(A960)),"월을 2026-09-01 처럼",IF(ISNA(MATCH(B960,메뉴판이름,0)),"메뉴판에 없는 이름",IF(OR(NOT(ISNUMBER(C960)),C960&lt;0,C960&lt;&gt;INT(N(C960))),"수량을 확인하세요",IF(OR(NOT(ISNUMBER(D960)),D960&lt;0),"매출을 확인하세요",IF(COUNTIFS(메뉴_월,"&gt;="&amp;DATE(YEAR(A960),MONTH(A960),1),메뉴_월,"&lt;="&amp;DATE(YEAR(A960),MONTH(A960)+1,0),메뉴_이름,B960)&gt;1,"같은 달·같은 메뉴가 또 있어요",""))))))</f>
        <v/>
      </c>
    </row>
    <row r="961">
      <c r="A961" s="49" t="n"/>
      <c r="B961" s="17" t="n"/>
      <c r="C961" s="14" t="n"/>
      <c r="D961" s="14" t="n"/>
      <c r="E961" s="18">
        <f>IF(COUNTA(A961:D961)=0,"",IF(NOT(ISNUMBER(A961)),"월을 2026-09-01 처럼",IF(ISNA(MATCH(B961,메뉴판이름,0)),"메뉴판에 없는 이름",IF(OR(NOT(ISNUMBER(C961)),C961&lt;0,C961&lt;&gt;INT(N(C961))),"수량을 확인하세요",IF(OR(NOT(ISNUMBER(D961)),D961&lt;0),"매출을 확인하세요",IF(COUNTIFS(메뉴_월,"&gt;="&amp;DATE(YEAR(A961),MONTH(A961),1),메뉴_월,"&lt;="&amp;DATE(YEAR(A961),MONTH(A961)+1,0),메뉴_이름,B961)&gt;1,"같은 달·같은 메뉴가 또 있어요",""))))))</f>
        <v/>
      </c>
    </row>
    <row r="962">
      <c r="A962" s="49" t="n"/>
      <c r="B962" s="17" t="n"/>
      <c r="C962" s="14" t="n"/>
      <c r="D962" s="14" t="n"/>
      <c r="E962" s="18">
        <f>IF(COUNTA(A962:D962)=0,"",IF(NOT(ISNUMBER(A962)),"월을 2026-09-01 처럼",IF(ISNA(MATCH(B962,메뉴판이름,0)),"메뉴판에 없는 이름",IF(OR(NOT(ISNUMBER(C962)),C962&lt;0,C962&lt;&gt;INT(N(C962))),"수량을 확인하세요",IF(OR(NOT(ISNUMBER(D962)),D962&lt;0),"매출을 확인하세요",IF(COUNTIFS(메뉴_월,"&gt;="&amp;DATE(YEAR(A962),MONTH(A962),1),메뉴_월,"&lt;="&amp;DATE(YEAR(A962),MONTH(A962)+1,0),메뉴_이름,B962)&gt;1,"같은 달·같은 메뉴가 또 있어요",""))))))</f>
        <v/>
      </c>
    </row>
    <row r="963">
      <c r="A963" s="49" t="n"/>
      <c r="B963" s="17" t="n"/>
      <c r="C963" s="14" t="n"/>
      <c r="D963" s="14" t="n"/>
      <c r="E963" s="18">
        <f>IF(COUNTA(A963:D963)=0,"",IF(NOT(ISNUMBER(A963)),"월을 2026-09-01 처럼",IF(ISNA(MATCH(B963,메뉴판이름,0)),"메뉴판에 없는 이름",IF(OR(NOT(ISNUMBER(C963)),C963&lt;0,C963&lt;&gt;INT(N(C963))),"수량을 확인하세요",IF(OR(NOT(ISNUMBER(D963)),D963&lt;0),"매출을 확인하세요",IF(COUNTIFS(메뉴_월,"&gt;="&amp;DATE(YEAR(A963),MONTH(A963),1),메뉴_월,"&lt;="&amp;DATE(YEAR(A963),MONTH(A963)+1,0),메뉴_이름,B963)&gt;1,"같은 달·같은 메뉴가 또 있어요",""))))))</f>
        <v/>
      </c>
    </row>
    <row r="964">
      <c r="A964" s="49" t="n"/>
      <c r="B964" s="17" t="n"/>
      <c r="C964" s="14" t="n"/>
      <c r="D964" s="14" t="n"/>
      <c r="E964" s="18">
        <f>IF(COUNTA(A964:D964)=0,"",IF(NOT(ISNUMBER(A964)),"월을 2026-09-01 처럼",IF(ISNA(MATCH(B964,메뉴판이름,0)),"메뉴판에 없는 이름",IF(OR(NOT(ISNUMBER(C964)),C964&lt;0,C964&lt;&gt;INT(N(C964))),"수량을 확인하세요",IF(OR(NOT(ISNUMBER(D964)),D964&lt;0),"매출을 확인하세요",IF(COUNTIFS(메뉴_월,"&gt;="&amp;DATE(YEAR(A964),MONTH(A964),1),메뉴_월,"&lt;="&amp;DATE(YEAR(A964),MONTH(A964)+1,0),메뉴_이름,B964)&gt;1,"같은 달·같은 메뉴가 또 있어요",""))))))</f>
        <v/>
      </c>
    </row>
    <row r="965">
      <c r="A965" s="49" t="n"/>
      <c r="B965" s="17" t="n"/>
      <c r="C965" s="14" t="n"/>
      <c r="D965" s="14" t="n"/>
      <c r="E965" s="18">
        <f>IF(COUNTA(A965:D965)=0,"",IF(NOT(ISNUMBER(A965)),"월을 2026-09-01 처럼",IF(ISNA(MATCH(B965,메뉴판이름,0)),"메뉴판에 없는 이름",IF(OR(NOT(ISNUMBER(C965)),C965&lt;0,C965&lt;&gt;INT(N(C965))),"수량을 확인하세요",IF(OR(NOT(ISNUMBER(D965)),D965&lt;0),"매출을 확인하세요",IF(COUNTIFS(메뉴_월,"&gt;="&amp;DATE(YEAR(A965),MONTH(A965),1),메뉴_월,"&lt;="&amp;DATE(YEAR(A965),MONTH(A965)+1,0),메뉴_이름,B965)&gt;1,"같은 달·같은 메뉴가 또 있어요",""))))))</f>
        <v/>
      </c>
    </row>
    <row r="966">
      <c r="A966" s="49" t="n"/>
      <c r="B966" s="17" t="n"/>
      <c r="C966" s="14" t="n"/>
      <c r="D966" s="14" t="n"/>
      <c r="E966" s="18">
        <f>IF(COUNTA(A966:D966)=0,"",IF(NOT(ISNUMBER(A966)),"월을 2026-09-01 처럼",IF(ISNA(MATCH(B966,메뉴판이름,0)),"메뉴판에 없는 이름",IF(OR(NOT(ISNUMBER(C966)),C966&lt;0,C966&lt;&gt;INT(N(C966))),"수량을 확인하세요",IF(OR(NOT(ISNUMBER(D966)),D966&lt;0),"매출을 확인하세요",IF(COUNTIFS(메뉴_월,"&gt;="&amp;DATE(YEAR(A966),MONTH(A966),1),메뉴_월,"&lt;="&amp;DATE(YEAR(A966),MONTH(A966)+1,0),메뉴_이름,B966)&gt;1,"같은 달·같은 메뉴가 또 있어요",""))))))</f>
        <v/>
      </c>
    </row>
    <row r="967">
      <c r="A967" s="49" t="n"/>
      <c r="B967" s="17" t="n"/>
      <c r="C967" s="14" t="n"/>
      <c r="D967" s="14" t="n"/>
      <c r="E967" s="18">
        <f>IF(COUNTA(A967:D967)=0,"",IF(NOT(ISNUMBER(A967)),"월을 2026-09-01 처럼",IF(ISNA(MATCH(B967,메뉴판이름,0)),"메뉴판에 없는 이름",IF(OR(NOT(ISNUMBER(C967)),C967&lt;0,C967&lt;&gt;INT(N(C967))),"수량을 확인하세요",IF(OR(NOT(ISNUMBER(D967)),D967&lt;0),"매출을 확인하세요",IF(COUNTIFS(메뉴_월,"&gt;="&amp;DATE(YEAR(A967),MONTH(A967),1),메뉴_월,"&lt;="&amp;DATE(YEAR(A967),MONTH(A967)+1,0),메뉴_이름,B967)&gt;1,"같은 달·같은 메뉴가 또 있어요",""))))))</f>
        <v/>
      </c>
    </row>
    <row r="968">
      <c r="A968" s="49" t="n"/>
      <c r="B968" s="17" t="n"/>
      <c r="C968" s="14" t="n"/>
      <c r="D968" s="14" t="n"/>
      <c r="E968" s="18">
        <f>IF(COUNTA(A968:D968)=0,"",IF(NOT(ISNUMBER(A968)),"월을 2026-09-01 처럼",IF(ISNA(MATCH(B968,메뉴판이름,0)),"메뉴판에 없는 이름",IF(OR(NOT(ISNUMBER(C968)),C968&lt;0,C968&lt;&gt;INT(N(C968))),"수량을 확인하세요",IF(OR(NOT(ISNUMBER(D968)),D968&lt;0),"매출을 확인하세요",IF(COUNTIFS(메뉴_월,"&gt;="&amp;DATE(YEAR(A968),MONTH(A968),1),메뉴_월,"&lt;="&amp;DATE(YEAR(A968),MONTH(A968)+1,0),메뉴_이름,B968)&gt;1,"같은 달·같은 메뉴가 또 있어요",""))))))</f>
        <v/>
      </c>
    </row>
    <row r="969">
      <c r="A969" s="49" t="n"/>
      <c r="B969" s="17" t="n"/>
      <c r="C969" s="14" t="n"/>
      <c r="D969" s="14" t="n"/>
      <c r="E969" s="18">
        <f>IF(COUNTA(A969:D969)=0,"",IF(NOT(ISNUMBER(A969)),"월을 2026-09-01 처럼",IF(ISNA(MATCH(B969,메뉴판이름,0)),"메뉴판에 없는 이름",IF(OR(NOT(ISNUMBER(C969)),C969&lt;0,C969&lt;&gt;INT(N(C969))),"수량을 확인하세요",IF(OR(NOT(ISNUMBER(D969)),D969&lt;0),"매출을 확인하세요",IF(COUNTIFS(메뉴_월,"&gt;="&amp;DATE(YEAR(A969),MONTH(A969),1),메뉴_월,"&lt;="&amp;DATE(YEAR(A969),MONTH(A969)+1,0),메뉴_이름,B969)&gt;1,"같은 달·같은 메뉴가 또 있어요",""))))))</f>
        <v/>
      </c>
    </row>
    <row r="970">
      <c r="A970" s="49" t="n"/>
      <c r="B970" s="17" t="n"/>
      <c r="C970" s="14" t="n"/>
      <c r="D970" s="14" t="n"/>
      <c r="E970" s="18">
        <f>IF(COUNTA(A970:D970)=0,"",IF(NOT(ISNUMBER(A970)),"월을 2026-09-01 처럼",IF(ISNA(MATCH(B970,메뉴판이름,0)),"메뉴판에 없는 이름",IF(OR(NOT(ISNUMBER(C970)),C970&lt;0,C970&lt;&gt;INT(N(C970))),"수량을 확인하세요",IF(OR(NOT(ISNUMBER(D970)),D970&lt;0),"매출을 확인하세요",IF(COUNTIFS(메뉴_월,"&gt;="&amp;DATE(YEAR(A970),MONTH(A970),1),메뉴_월,"&lt;="&amp;DATE(YEAR(A970),MONTH(A970)+1,0),메뉴_이름,B970)&gt;1,"같은 달·같은 메뉴가 또 있어요",""))))))</f>
        <v/>
      </c>
    </row>
    <row r="971">
      <c r="A971" s="49" t="n"/>
      <c r="B971" s="17" t="n"/>
      <c r="C971" s="14" t="n"/>
      <c r="D971" s="14" t="n"/>
      <c r="E971" s="18">
        <f>IF(COUNTA(A971:D971)=0,"",IF(NOT(ISNUMBER(A971)),"월을 2026-09-01 처럼",IF(ISNA(MATCH(B971,메뉴판이름,0)),"메뉴판에 없는 이름",IF(OR(NOT(ISNUMBER(C971)),C971&lt;0,C971&lt;&gt;INT(N(C971))),"수량을 확인하세요",IF(OR(NOT(ISNUMBER(D971)),D971&lt;0),"매출을 확인하세요",IF(COUNTIFS(메뉴_월,"&gt;="&amp;DATE(YEAR(A971),MONTH(A971),1),메뉴_월,"&lt;="&amp;DATE(YEAR(A971),MONTH(A971)+1,0),메뉴_이름,B971)&gt;1,"같은 달·같은 메뉴가 또 있어요",""))))))</f>
        <v/>
      </c>
    </row>
    <row r="972">
      <c r="A972" s="49" t="n"/>
      <c r="B972" s="17" t="n"/>
      <c r="C972" s="14" t="n"/>
      <c r="D972" s="14" t="n"/>
      <c r="E972" s="18">
        <f>IF(COUNTA(A972:D972)=0,"",IF(NOT(ISNUMBER(A972)),"월을 2026-09-01 처럼",IF(ISNA(MATCH(B972,메뉴판이름,0)),"메뉴판에 없는 이름",IF(OR(NOT(ISNUMBER(C972)),C972&lt;0,C972&lt;&gt;INT(N(C972))),"수량을 확인하세요",IF(OR(NOT(ISNUMBER(D972)),D972&lt;0),"매출을 확인하세요",IF(COUNTIFS(메뉴_월,"&gt;="&amp;DATE(YEAR(A972),MONTH(A972),1),메뉴_월,"&lt;="&amp;DATE(YEAR(A972),MONTH(A972)+1,0),메뉴_이름,B972)&gt;1,"같은 달·같은 메뉴가 또 있어요",""))))))</f>
        <v/>
      </c>
    </row>
    <row r="973">
      <c r="A973" s="49" t="n"/>
      <c r="B973" s="17" t="n"/>
      <c r="C973" s="14" t="n"/>
      <c r="D973" s="14" t="n"/>
      <c r="E973" s="18">
        <f>IF(COUNTA(A973:D973)=0,"",IF(NOT(ISNUMBER(A973)),"월을 2026-09-01 처럼",IF(ISNA(MATCH(B973,메뉴판이름,0)),"메뉴판에 없는 이름",IF(OR(NOT(ISNUMBER(C973)),C973&lt;0,C973&lt;&gt;INT(N(C973))),"수량을 확인하세요",IF(OR(NOT(ISNUMBER(D973)),D973&lt;0),"매출을 확인하세요",IF(COUNTIFS(메뉴_월,"&gt;="&amp;DATE(YEAR(A973),MONTH(A973),1),메뉴_월,"&lt;="&amp;DATE(YEAR(A973),MONTH(A973)+1,0),메뉴_이름,B973)&gt;1,"같은 달·같은 메뉴가 또 있어요",""))))))</f>
        <v/>
      </c>
    </row>
    <row r="974">
      <c r="A974" s="49" t="n"/>
      <c r="B974" s="17" t="n"/>
      <c r="C974" s="14" t="n"/>
      <c r="D974" s="14" t="n"/>
      <c r="E974" s="18">
        <f>IF(COUNTA(A974:D974)=0,"",IF(NOT(ISNUMBER(A974)),"월을 2026-09-01 처럼",IF(ISNA(MATCH(B974,메뉴판이름,0)),"메뉴판에 없는 이름",IF(OR(NOT(ISNUMBER(C974)),C974&lt;0,C974&lt;&gt;INT(N(C974))),"수량을 확인하세요",IF(OR(NOT(ISNUMBER(D974)),D974&lt;0),"매출을 확인하세요",IF(COUNTIFS(메뉴_월,"&gt;="&amp;DATE(YEAR(A974),MONTH(A974),1),메뉴_월,"&lt;="&amp;DATE(YEAR(A974),MONTH(A974)+1,0),메뉴_이름,B974)&gt;1,"같은 달·같은 메뉴가 또 있어요",""))))))</f>
        <v/>
      </c>
    </row>
    <row r="975">
      <c r="A975" s="49" t="n"/>
      <c r="B975" s="17" t="n"/>
      <c r="C975" s="14" t="n"/>
      <c r="D975" s="14" t="n"/>
      <c r="E975" s="18">
        <f>IF(COUNTA(A975:D975)=0,"",IF(NOT(ISNUMBER(A975)),"월을 2026-09-01 처럼",IF(ISNA(MATCH(B975,메뉴판이름,0)),"메뉴판에 없는 이름",IF(OR(NOT(ISNUMBER(C975)),C975&lt;0,C975&lt;&gt;INT(N(C975))),"수량을 확인하세요",IF(OR(NOT(ISNUMBER(D975)),D975&lt;0),"매출을 확인하세요",IF(COUNTIFS(메뉴_월,"&gt;="&amp;DATE(YEAR(A975),MONTH(A975),1),메뉴_월,"&lt;="&amp;DATE(YEAR(A975),MONTH(A975)+1,0),메뉴_이름,B975)&gt;1,"같은 달·같은 메뉴가 또 있어요",""))))))</f>
        <v/>
      </c>
    </row>
    <row r="976">
      <c r="A976" s="49" t="n"/>
      <c r="B976" s="17" t="n"/>
      <c r="C976" s="14" t="n"/>
      <c r="D976" s="14" t="n"/>
      <c r="E976" s="18">
        <f>IF(COUNTA(A976:D976)=0,"",IF(NOT(ISNUMBER(A976)),"월을 2026-09-01 처럼",IF(ISNA(MATCH(B976,메뉴판이름,0)),"메뉴판에 없는 이름",IF(OR(NOT(ISNUMBER(C976)),C976&lt;0,C976&lt;&gt;INT(N(C976))),"수량을 확인하세요",IF(OR(NOT(ISNUMBER(D976)),D976&lt;0),"매출을 확인하세요",IF(COUNTIFS(메뉴_월,"&gt;="&amp;DATE(YEAR(A976),MONTH(A976),1),메뉴_월,"&lt;="&amp;DATE(YEAR(A976),MONTH(A976)+1,0),메뉴_이름,B976)&gt;1,"같은 달·같은 메뉴가 또 있어요",""))))))</f>
        <v/>
      </c>
    </row>
    <row r="977">
      <c r="A977" s="49" t="n"/>
      <c r="B977" s="17" t="n"/>
      <c r="C977" s="14" t="n"/>
      <c r="D977" s="14" t="n"/>
      <c r="E977" s="18">
        <f>IF(COUNTA(A977:D977)=0,"",IF(NOT(ISNUMBER(A977)),"월을 2026-09-01 처럼",IF(ISNA(MATCH(B977,메뉴판이름,0)),"메뉴판에 없는 이름",IF(OR(NOT(ISNUMBER(C977)),C977&lt;0,C977&lt;&gt;INT(N(C977))),"수량을 확인하세요",IF(OR(NOT(ISNUMBER(D977)),D977&lt;0),"매출을 확인하세요",IF(COUNTIFS(메뉴_월,"&gt;="&amp;DATE(YEAR(A977),MONTH(A977),1),메뉴_월,"&lt;="&amp;DATE(YEAR(A977),MONTH(A977)+1,0),메뉴_이름,B977)&gt;1,"같은 달·같은 메뉴가 또 있어요",""))))))</f>
        <v/>
      </c>
    </row>
    <row r="978">
      <c r="A978" s="49" t="n"/>
      <c r="B978" s="17" t="n"/>
      <c r="C978" s="14" t="n"/>
      <c r="D978" s="14" t="n"/>
      <c r="E978" s="18">
        <f>IF(COUNTA(A978:D978)=0,"",IF(NOT(ISNUMBER(A978)),"월을 2026-09-01 처럼",IF(ISNA(MATCH(B978,메뉴판이름,0)),"메뉴판에 없는 이름",IF(OR(NOT(ISNUMBER(C978)),C978&lt;0,C978&lt;&gt;INT(N(C978))),"수량을 확인하세요",IF(OR(NOT(ISNUMBER(D978)),D978&lt;0),"매출을 확인하세요",IF(COUNTIFS(메뉴_월,"&gt;="&amp;DATE(YEAR(A978),MONTH(A978),1),메뉴_월,"&lt;="&amp;DATE(YEAR(A978),MONTH(A978)+1,0),메뉴_이름,B978)&gt;1,"같은 달·같은 메뉴가 또 있어요",""))))))</f>
        <v/>
      </c>
    </row>
    <row r="979">
      <c r="A979" s="49" t="n"/>
      <c r="B979" s="17" t="n"/>
      <c r="C979" s="14" t="n"/>
      <c r="D979" s="14" t="n"/>
      <c r="E979" s="18">
        <f>IF(COUNTA(A979:D979)=0,"",IF(NOT(ISNUMBER(A979)),"월을 2026-09-01 처럼",IF(ISNA(MATCH(B979,메뉴판이름,0)),"메뉴판에 없는 이름",IF(OR(NOT(ISNUMBER(C979)),C979&lt;0,C979&lt;&gt;INT(N(C979))),"수량을 확인하세요",IF(OR(NOT(ISNUMBER(D979)),D979&lt;0),"매출을 확인하세요",IF(COUNTIFS(메뉴_월,"&gt;="&amp;DATE(YEAR(A979),MONTH(A979),1),메뉴_월,"&lt;="&amp;DATE(YEAR(A979),MONTH(A979)+1,0),메뉴_이름,B979)&gt;1,"같은 달·같은 메뉴가 또 있어요",""))))))</f>
        <v/>
      </c>
    </row>
    <row r="980">
      <c r="A980" s="49" t="n"/>
      <c r="B980" s="17" t="n"/>
      <c r="C980" s="14" t="n"/>
      <c r="D980" s="14" t="n"/>
      <c r="E980" s="18">
        <f>IF(COUNTA(A980:D980)=0,"",IF(NOT(ISNUMBER(A980)),"월을 2026-09-01 처럼",IF(ISNA(MATCH(B980,메뉴판이름,0)),"메뉴판에 없는 이름",IF(OR(NOT(ISNUMBER(C980)),C980&lt;0,C980&lt;&gt;INT(N(C980))),"수량을 확인하세요",IF(OR(NOT(ISNUMBER(D980)),D980&lt;0),"매출을 확인하세요",IF(COUNTIFS(메뉴_월,"&gt;="&amp;DATE(YEAR(A980),MONTH(A980),1),메뉴_월,"&lt;="&amp;DATE(YEAR(A980),MONTH(A980)+1,0),메뉴_이름,B980)&gt;1,"같은 달·같은 메뉴가 또 있어요",""))))))</f>
        <v/>
      </c>
    </row>
    <row r="981">
      <c r="A981" s="49" t="n"/>
      <c r="B981" s="17" t="n"/>
      <c r="C981" s="14" t="n"/>
      <c r="D981" s="14" t="n"/>
      <c r="E981" s="18">
        <f>IF(COUNTA(A981:D981)=0,"",IF(NOT(ISNUMBER(A981)),"월을 2026-09-01 처럼",IF(ISNA(MATCH(B981,메뉴판이름,0)),"메뉴판에 없는 이름",IF(OR(NOT(ISNUMBER(C981)),C981&lt;0,C981&lt;&gt;INT(N(C981))),"수량을 확인하세요",IF(OR(NOT(ISNUMBER(D981)),D981&lt;0),"매출을 확인하세요",IF(COUNTIFS(메뉴_월,"&gt;="&amp;DATE(YEAR(A981),MONTH(A981),1),메뉴_월,"&lt;="&amp;DATE(YEAR(A981),MONTH(A981)+1,0),메뉴_이름,B981)&gt;1,"같은 달·같은 메뉴가 또 있어요",""))))))</f>
        <v/>
      </c>
    </row>
    <row r="982">
      <c r="A982" s="49" t="n"/>
      <c r="B982" s="17" t="n"/>
      <c r="C982" s="14" t="n"/>
      <c r="D982" s="14" t="n"/>
      <c r="E982" s="18">
        <f>IF(COUNTA(A982:D982)=0,"",IF(NOT(ISNUMBER(A982)),"월을 2026-09-01 처럼",IF(ISNA(MATCH(B982,메뉴판이름,0)),"메뉴판에 없는 이름",IF(OR(NOT(ISNUMBER(C982)),C982&lt;0,C982&lt;&gt;INT(N(C982))),"수량을 확인하세요",IF(OR(NOT(ISNUMBER(D982)),D982&lt;0),"매출을 확인하세요",IF(COUNTIFS(메뉴_월,"&gt;="&amp;DATE(YEAR(A982),MONTH(A982),1),메뉴_월,"&lt;="&amp;DATE(YEAR(A982),MONTH(A982)+1,0),메뉴_이름,B982)&gt;1,"같은 달·같은 메뉴가 또 있어요",""))))))</f>
        <v/>
      </c>
    </row>
    <row r="983">
      <c r="A983" s="49" t="n"/>
      <c r="B983" s="17" t="n"/>
      <c r="C983" s="14" t="n"/>
      <c r="D983" s="14" t="n"/>
      <c r="E983" s="18">
        <f>IF(COUNTA(A983:D983)=0,"",IF(NOT(ISNUMBER(A983)),"월을 2026-09-01 처럼",IF(ISNA(MATCH(B983,메뉴판이름,0)),"메뉴판에 없는 이름",IF(OR(NOT(ISNUMBER(C983)),C983&lt;0,C983&lt;&gt;INT(N(C983))),"수량을 확인하세요",IF(OR(NOT(ISNUMBER(D983)),D983&lt;0),"매출을 확인하세요",IF(COUNTIFS(메뉴_월,"&gt;="&amp;DATE(YEAR(A983),MONTH(A983),1),메뉴_월,"&lt;="&amp;DATE(YEAR(A983),MONTH(A983)+1,0),메뉴_이름,B983)&gt;1,"같은 달·같은 메뉴가 또 있어요",""))))))</f>
        <v/>
      </c>
    </row>
    <row r="984">
      <c r="A984" s="49" t="n"/>
      <c r="B984" s="17" t="n"/>
      <c r="C984" s="14" t="n"/>
      <c r="D984" s="14" t="n"/>
      <c r="E984" s="18">
        <f>IF(COUNTA(A984:D984)=0,"",IF(NOT(ISNUMBER(A984)),"월을 2026-09-01 처럼",IF(ISNA(MATCH(B984,메뉴판이름,0)),"메뉴판에 없는 이름",IF(OR(NOT(ISNUMBER(C984)),C984&lt;0,C984&lt;&gt;INT(N(C984))),"수량을 확인하세요",IF(OR(NOT(ISNUMBER(D984)),D984&lt;0),"매출을 확인하세요",IF(COUNTIFS(메뉴_월,"&gt;="&amp;DATE(YEAR(A984),MONTH(A984),1),메뉴_월,"&lt;="&amp;DATE(YEAR(A984),MONTH(A984)+1,0),메뉴_이름,B984)&gt;1,"같은 달·같은 메뉴가 또 있어요",""))))))</f>
        <v/>
      </c>
    </row>
    <row r="985">
      <c r="A985" s="49" t="n"/>
      <c r="B985" s="17" t="n"/>
      <c r="C985" s="14" t="n"/>
      <c r="D985" s="14" t="n"/>
      <c r="E985" s="18">
        <f>IF(COUNTA(A985:D985)=0,"",IF(NOT(ISNUMBER(A985)),"월을 2026-09-01 처럼",IF(ISNA(MATCH(B985,메뉴판이름,0)),"메뉴판에 없는 이름",IF(OR(NOT(ISNUMBER(C985)),C985&lt;0,C985&lt;&gt;INT(N(C985))),"수량을 확인하세요",IF(OR(NOT(ISNUMBER(D985)),D985&lt;0),"매출을 확인하세요",IF(COUNTIFS(메뉴_월,"&gt;="&amp;DATE(YEAR(A985),MONTH(A985),1),메뉴_월,"&lt;="&amp;DATE(YEAR(A985),MONTH(A985)+1,0),메뉴_이름,B985)&gt;1,"같은 달·같은 메뉴가 또 있어요",""))))))</f>
        <v/>
      </c>
    </row>
    <row r="986">
      <c r="A986" s="49" t="n"/>
      <c r="B986" s="17" t="n"/>
      <c r="C986" s="14" t="n"/>
      <c r="D986" s="14" t="n"/>
      <c r="E986" s="18">
        <f>IF(COUNTA(A986:D986)=0,"",IF(NOT(ISNUMBER(A986)),"월을 2026-09-01 처럼",IF(ISNA(MATCH(B986,메뉴판이름,0)),"메뉴판에 없는 이름",IF(OR(NOT(ISNUMBER(C986)),C986&lt;0,C986&lt;&gt;INT(N(C986))),"수량을 확인하세요",IF(OR(NOT(ISNUMBER(D986)),D986&lt;0),"매출을 확인하세요",IF(COUNTIFS(메뉴_월,"&gt;="&amp;DATE(YEAR(A986),MONTH(A986),1),메뉴_월,"&lt;="&amp;DATE(YEAR(A986),MONTH(A986)+1,0),메뉴_이름,B986)&gt;1,"같은 달·같은 메뉴가 또 있어요",""))))))</f>
        <v/>
      </c>
    </row>
    <row r="987">
      <c r="A987" s="49" t="n"/>
      <c r="B987" s="17" t="n"/>
      <c r="C987" s="14" t="n"/>
      <c r="D987" s="14" t="n"/>
      <c r="E987" s="18">
        <f>IF(COUNTA(A987:D987)=0,"",IF(NOT(ISNUMBER(A987)),"월을 2026-09-01 처럼",IF(ISNA(MATCH(B987,메뉴판이름,0)),"메뉴판에 없는 이름",IF(OR(NOT(ISNUMBER(C987)),C987&lt;0,C987&lt;&gt;INT(N(C987))),"수량을 확인하세요",IF(OR(NOT(ISNUMBER(D987)),D987&lt;0),"매출을 확인하세요",IF(COUNTIFS(메뉴_월,"&gt;="&amp;DATE(YEAR(A987),MONTH(A987),1),메뉴_월,"&lt;="&amp;DATE(YEAR(A987),MONTH(A987)+1,0),메뉴_이름,B987)&gt;1,"같은 달·같은 메뉴가 또 있어요",""))))))</f>
        <v/>
      </c>
    </row>
    <row r="988">
      <c r="A988" s="49" t="n"/>
      <c r="B988" s="17" t="n"/>
      <c r="C988" s="14" t="n"/>
      <c r="D988" s="14" t="n"/>
      <c r="E988" s="18">
        <f>IF(COUNTA(A988:D988)=0,"",IF(NOT(ISNUMBER(A988)),"월을 2026-09-01 처럼",IF(ISNA(MATCH(B988,메뉴판이름,0)),"메뉴판에 없는 이름",IF(OR(NOT(ISNUMBER(C988)),C988&lt;0,C988&lt;&gt;INT(N(C988))),"수량을 확인하세요",IF(OR(NOT(ISNUMBER(D988)),D988&lt;0),"매출을 확인하세요",IF(COUNTIFS(메뉴_월,"&gt;="&amp;DATE(YEAR(A988),MONTH(A988),1),메뉴_월,"&lt;="&amp;DATE(YEAR(A988),MONTH(A988)+1,0),메뉴_이름,B988)&gt;1,"같은 달·같은 메뉴가 또 있어요",""))))))</f>
        <v/>
      </c>
    </row>
    <row r="989">
      <c r="A989" s="49" t="n"/>
      <c r="B989" s="17" t="n"/>
      <c r="C989" s="14" t="n"/>
      <c r="D989" s="14" t="n"/>
      <c r="E989" s="18">
        <f>IF(COUNTA(A989:D989)=0,"",IF(NOT(ISNUMBER(A989)),"월을 2026-09-01 처럼",IF(ISNA(MATCH(B989,메뉴판이름,0)),"메뉴판에 없는 이름",IF(OR(NOT(ISNUMBER(C989)),C989&lt;0,C989&lt;&gt;INT(N(C989))),"수량을 확인하세요",IF(OR(NOT(ISNUMBER(D989)),D989&lt;0),"매출을 확인하세요",IF(COUNTIFS(메뉴_월,"&gt;="&amp;DATE(YEAR(A989),MONTH(A989),1),메뉴_월,"&lt;="&amp;DATE(YEAR(A989),MONTH(A989)+1,0),메뉴_이름,B989)&gt;1,"같은 달·같은 메뉴가 또 있어요",""))))))</f>
        <v/>
      </c>
    </row>
    <row r="990">
      <c r="A990" s="49" t="n"/>
      <c r="B990" s="17" t="n"/>
      <c r="C990" s="14" t="n"/>
      <c r="D990" s="14" t="n"/>
      <c r="E990" s="18">
        <f>IF(COUNTA(A990:D990)=0,"",IF(NOT(ISNUMBER(A990)),"월을 2026-09-01 처럼",IF(ISNA(MATCH(B990,메뉴판이름,0)),"메뉴판에 없는 이름",IF(OR(NOT(ISNUMBER(C990)),C990&lt;0,C990&lt;&gt;INT(N(C990))),"수량을 확인하세요",IF(OR(NOT(ISNUMBER(D990)),D990&lt;0),"매출을 확인하세요",IF(COUNTIFS(메뉴_월,"&gt;="&amp;DATE(YEAR(A990),MONTH(A990),1),메뉴_월,"&lt;="&amp;DATE(YEAR(A990),MONTH(A990)+1,0),메뉴_이름,B990)&gt;1,"같은 달·같은 메뉴가 또 있어요",""))))))</f>
        <v/>
      </c>
    </row>
    <row r="991">
      <c r="A991" s="49" t="n"/>
      <c r="B991" s="17" t="n"/>
      <c r="C991" s="14" t="n"/>
      <c r="D991" s="14" t="n"/>
      <c r="E991" s="18">
        <f>IF(COUNTA(A991:D991)=0,"",IF(NOT(ISNUMBER(A991)),"월을 2026-09-01 처럼",IF(ISNA(MATCH(B991,메뉴판이름,0)),"메뉴판에 없는 이름",IF(OR(NOT(ISNUMBER(C991)),C991&lt;0,C991&lt;&gt;INT(N(C991))),"수량을 확인하세요",IF(OR(NOT(ISNUMBER(D991)),D991&lt;0),"매출을 확인하세요",IF(COUNTIFS(메뉴_월,"&gt;="&amp;DATE(YEAR(A991),MONTH(A991),1),메뉴_월,"&lt;="&amp;DATE(YEAR(A991),MONTH(A991)+1,0),메뉴_이름,B991)&gt;1,"같은 달·같은 메뉴가 또 있어요",""))))))</f>
        <v/>
      </c>
    </row>
    <row r="992">
      <c r="A992" s="49" t="n"/>
      <c r="B992" s="17" t="n"/>
      <c r="C992" s="14" t="n"/>
      <c r="D992" s="14" t="n"/>
      <c r="E992" s="18">
        <f>IF(COUNTA(A992:D992)=0,"",IF(NOT(ISNUMBER(A992)),"월을 2026-09-01 처럼",IF(ISNA(MATCH(B992,메뉴판이름,0)),"메뉴판에 없는 이름",IF(OR(NOT(ISNUMBER(C992)),C992&lt;0,C992&lt;&gt;INT(N(C992))),"수량을 확인하세요",IF(OR(NOT(ISNUMBER(D992)),D992&lt;0),"매출을 확인하세요",IF(COUNTIFS(메뉴_월,"&gt;="&amp;DATE(YEAR(A992),MONTH(A992),1),메뉴_월,"&lt;="&amp;DATE(YEAR(A992),MONTH(A992)+1,0),메뉴_이름,B992)&gt;1,"같은 달·같은 메뉴가 또 있어요",""))))))</f>
        <v/>
      </c>
    </row>
    <row r="993">
      <c r="A993" s="49" t="n"/>
      <c r="B993" s="17" t="n"/>
      <c r="C993" s="14" t="n"/>
      <c r="D993" s="14" t="n"/>
      <c r="E993" s="18">
        <f>IF(COUNTA(A993:D993)=0,"",IF(NOT(ISNUMBER(A993)),"월을 2026-09-01 처럼",IF(ISNA(MATCH(B993,메뉴판이름,0)),"메뉴판에 없는 이름",IF(OR(NOT(ISNUMBER(C993)),C993&lt;0,C993&lt;&gt;INT(N(C993))),"수량을 확인하세요",IF(OR(NOT(ISNUMBER(D993)),D993&lt;0),"매출을 확인하세요",IF(COUNTIFS(메뉴_월,"&gt;="&amp;DATE(YEAR(A993),MONTH(A993),1),메뉴_월,"&lt;="&amp;DATE(YEAR(A993),MONTH(A993)+1,0),메뉴_이름,B993)&gt;1,"같은 달·같은 메뉴가 또 있어요",""))))))</f>
        <v/>
      </c>
    </row>
    <row r="994">
      <c r="A994" s="49" t="n"/>
      <c r="B994" s="17" t="n"/>
      <c r="C994" s="14" t="n"/>
      <c r="D994" s="14" t="n"/>
      <c r="E994" s="18">
        <f>IF(COUNTA(A994:D994)=0,"",IF(NOT(ISNUMBER(A994)),"월을 2026-09-01 처럼",IF(ISNA(MATCH(B994,메뉴판이름,0)),"메뉴판에 없는 이름",IF(OR(NOT(ISNUMBER(C994)),C994&lt;0,C994&lt;&gt;INT(N(C994))),"수량을 확인하세요",IF(OR(NOT(ISNUMBER(D994)),D994&lt;0),"매출을 확인하세요",IF(COUNTIFS(메뉴_월,"&gt;="&amp;DATE(YEAR(A994),MONTH(A994),1),메뉴_월,"&lt;="&amp;DATE(YEAR(A994),MONTH(A994)+1,0),메뉴_이름,B994)&gt;1,"같은 달·같은 메뉴가 또 있어요",""))))))</f>
        <v/>
      </c>
    </row>
    <row r="995">
      <c r="A995" s="49" t="n"/>
      <c r="B995" s="17" t="n"/>
      <c r="C995" s="14" t="n"/>
      <c r="D995" s="14" t="n"/>
      <c r="E995" s="18">
        <f>IF(COUNTA(A995:D995)=0,"",IF(NOT(ISNUMBER(A995)),"월을 2026-09-01 처럼",IF(ISNA(MATCH(B995,메뉴판이름,0)),"메뉴판에 없는 이름",IF(OR(NOT(ISNUMBER(C995)),C995&lt;0,C995&lt;&gt;INT(N(C995))),"수량을 확인하세요",IF(OR(NOT(ISNUMBER(D995)),D995&lt;0),"매출을 확인하세요",IF(COUNTIFS(메뉴_월,"&gt;="&amp;DATE(YEAR(A995),MONTH(A995),1),메뉴_월,"&lt;="&amp;DATE(YEAR(A995),MONTH(A995)+1,0),메뉴_이름,B995)&gt;1,"같은 달·같은 메뉴가 또 있어요",""))))))</f>
        <v/>
      </c>
    </row>
    <row r="996">
      <c r="A996" s="49" t="n"/>
      <c r="B996" s="17" t="n"/>
      <c r="C996" s="14" t="n"/>
      <c r="D996" s="14" t="n"/>
      <c r="E996" s="18">
        <f>IF(COUNTA(A996:D996)=0,"",IF(NOT(ISNUMBER(A996)),"월을 2026-09-01 처럼",IF(ISNA(MATCH(B996,메뉴판이름,0)),"메뉴판에 없는 이름",IF(OR(NOT(ISNUMBER(C996)),C996&lt;0,C996&lt;&gt;INT(N(C996))),"수량을 확인하세요",IF(OR(NOT(ISNUMBER(D996)),D996&lt;0),"매출을 확인하세요",IF(COUNTIFS(메뉴_월,"&gt;="&amp;DATE(YEAR(A996),MONTH(A996),1),메뉴_월,"&lt;="&amp;DATE(YEAR(A996),MONTH(A996)+1,0),메뉴_이름,B996)&gt;1,"같은 달·같은 메뉴가 또 있어요",""))))))</f>
        <v/>
      </c>
    </row>
    <row r="997">
      <c r="A997" s="49" t="n"/>
      <c r="B997" s="17" t="n"/>
      <c r="C997" s="14" t="n"/>
      <c r="D997" s="14" t="n"/>
      <c r="E997" s="18">
        <f>IF(COUNTA(A997:D997)=0,"",IF(NOT(ISNUMBER(A997)),"월을 2026-09-01 처럼",IF(ISNA(MATCH(B997,메뉴판이름,0)),"메뉴판에 없는 이름",IF(OR(NOT(ISNUMBER(C997)),C997&lt;0,C997&lt;&gt;INT(N(C997))),"수량을 확인하세요",IF(OR(NOT(ISNUMBER(D997)),D997&lt;0),"매출을 확인하세요",IF(COUNTIFS(메뉴_월,"&gt;="&amp;DATE(YEAR(A997),MONTH(A997),1),메뉴_월,"&lt;="&amp;DATE(YEAR(A997),MONTH(A997)+1,0),메뉴_이름,B997)&gt;1,"같은 달·같은 메뉴가 또 있어요",""))))))</f>
        <v/>
      </c>
    </row>
    <row r="998">
      <c r="A998" s="49" t="n"/>
      <c r="B998" s="17" t="n"/>
      <c r="C998" s="14" t="n"/>
      <c r="D998" s="14" t="n"/>
      <c r="E998" s="18">
        <f>IF(COUNTA(A998:D998)=0,"",IF(NOT(ISNUMBER(A998)),"월을 2026-09-01 처럼",IF(ISNA(MATCH(B998,메뉴판이름,0)),"메뉴판에 없는 이름",IF(OR(NOT(ISNUMBER(C998)),C998&lt;0,C998&lt;&gt;INT(N(C998))),"수량을 확인하세요",IF(OR(NOT(ISNUMBER(D998)),D998&lt;0),"매출을 확인하세요",IF(COUNTIFS(메뉴_월,"&gt;="&amp;DATE(YEAR(A998),MONTH(A998),1),메뉴_월,"&lt;="&amp;DATE(YEAR(A998),MONTH(A998)+1,0),메뉴_이름,B998)&gt;1,"같은 달·같은 메뉴가 또 있어요",""))))))</f>
        <v/>
      </c>
    </row>
    <row r="999">
      <c r="A999" s="49" t="n"/>
      <c r="B999" s="17" t="n"/>
      <c r="C999" s="14" t="n"/>
      <c r="D999" s="14" t="n"/>
      <c r="E999" s="18">
        <f>IF(COUNTA(A999:D999)=0,"",IF(NOT(ISNUMBER(A999)),"월을 2026-09-01 처럼",IF(ISNA(MATCH(B999,메뉴판이름,0)),"메뉴판에 없는 이름",IF(OR(NOT(ISNUMBER(C999)),C999&lt;0,C999&lt;&gt;INT(N(C999))),"수량을 확인하세요",IF(OR(NOT(ISNUMBER(D999)),D999&lt;0),"매출을 확인하세요",IF(COUNTIFS(메뉴_월,"&gt;="&amp;DATE(YEAR(A999),MONTH(A999),1),메뉴_월,"&lt;="&amp;DATE(YEAR(A999),MONTH(A999)+1,0),메뉴_이름,B999)&gt;1,"같은 달·같은 메뉴가 또 있어요",""))))))</f>
        <v/>
      </c>
    </row>
    <row r="1000">
      <c r="A1000" s="49" t="n"/>
      <c r="B1000" s="17" t="n"/>
      <c r="C1000" s="14" t="n"/>
      <c r="D1000" s="14" t="n"/>
      <c r="E1000" s="18">
        <f>IF(COUNTA(A1000:D1000)=0,"",IF(NOT(ISNUMBER(A1000)),"월을 2026-09-01 처럼",IF(ISNA(MATCH(B1000,메뉴판이름,0)),"메뉴판에 없는 이름",IF(OR(NOT(ISNUMBER(C1000)),C1000&lt;0,C1000&lt;&gt;INT(N(C1000))),"수량을 확인하세요",IF(OR(NOT(ISNUMBER(D1000)),D1000&lt;0),"매출을 확인하세요",IF(COUNTIFS(메뉴_월,"&gt;="&amp;DATE(YEAR(A1000),MONTH(A1000),1),메뉴_월,"&lt;="&amp;DATE(YEAR(A1000),MONTH(A1000)+1,0),메뉴_이름,B1000)&gt;1,"같은 달·같은 메뉴가 또 있어요",""))))))</f>
        <v/>
      </c>
    </row>
    <row r="1001">
      <c r="A1001" s="49" t="n"/>
      <c r="B1001" s="17" t="n"/>
      <c r="C1001" s="14" t="n"/>
      <c r="D1001" s="14" t="n"/>
      <c r="E1001" s="18">
        <f>IF(COUNTA(A1001:D1001)=0,"",IF(NOT(ISNUMBER(A1001)),"월을 2026-09-01 처럼",IF(ISNA(MATCH(B1001,메뉴판이름,0)),"메뉴판에 없는 이름",IF(OR(NOT(ISNUMBER(C1001)),C1001&lt;0,C1001&lt;&gt;INT(N(C1001))),"수량을 확인하세요",IF(OR(NOT(ISNUMBER(D1001)),D1001&lt;0),"매출을 확인하세요",IF(COUNTIFS(메뉴_월,"&gt;="&amp;DATE(YEAR(A1001),MONTH(A1001),1),메뉴_월,"&lt;="&amp;DATE(YEAR(A1001),MONTH(A1001)+1,0),메뉴_이름,B1001)&gt;1,"같은 달·같은 메뉴가 또 있어요",""))))))</f>
        <v/>
      </c>
    </row>
    <row r="1002">
      <c r="A1002" s="49" t="n"/>
      <c r="B1002" s="17" t="n"/>
      <c r="C1002" s="14" t="n"/>
      <c r="D1002" s="14" t="n"/>
      <c r="E1002" s="18">
        <f>IF(COUNTA(A1002:D1002)=0,"",IF(NOT(ISNUMBER(A1002)),"월을 2026-09-01 처럼",IF(ISNA(MATCH(B1002,메뉴판이름,0)),"메뉴판에 없는 이름",IF(OR(NOT(ISNUMBER(C1002)),C1002&lt;0,C1002&lt;&gt;INT(N(C1002))),"수량을 확인하세요",IF(OR(NOT(ISNUMBER(D1002)),D1002&lt;0),"매출을 확인하세요",IF(COUNTIFS(메뉴_월,"&gt;="&amp;DATE(YEAR(A1002),MONTH(A1002),1),메뉴_월,"&lt;="&amp;DATE(YEAR(A1002),MONTH(A1002)+1,0),메뉴_이름,B1002)&gt;1,"같은 달·같은 메뉴가 또 있어요",""))))))</f>
        <v/>
      </c>
    </row>
    <row r="1003">
      <c r="A1003" s="49" t="n"/>
      <c r="B1003" s="17" t="n"/>
      <c r="C1003" s="14" t="n"/>
      <c r="D1003" s="14" t="n"/>
      <c r="E1003" s="18">
        <f>IF(COUNTA(A1003:D1003)=0,"",IF(NOT(ISNUMBER(A1003)),"월을 2026-09-01 처럼",IF(ISNA(MATCH(B1003,메뉴판이름,0)),"메뉴판에 없는 이름",IF(OR(NOT(ISNUMBER(C1003)),C1003&lt;0,C1003&lt;&gt;INT(N(C1003))),"수량을 확인하세요",IF(OR(NOT(ISNUMBER(D1003)),D1003&lt;0),"매출을 확인하세요",IF(COUNTIFS(메뉴_월,"&gt;="&amp;DATE(YEAR(A1003),MONTH(A1003),1),메뉴_월,"&lt;="&amp;DATE(YEAR(A1003),MONTH(A1003)+1,0),메뉴_이름,B1003)&gt;1,"같은 달·같은 메뉴가 또 있어요",""))))))</f>
        <v/>
      </c>
    </row>
    <row r="1004">
      <c r="A1004" s="49" t="n"/>
      <c r="B1004" s="17" t="n"/>
      <c r="C1004" s="14" t="n"/>
      <c r="D1004" s="14" t="n"/>
      <c r="E1004" s="18">
        <f>IF(COUNTA(A1004:D1004)=0,"",IF(NOT(ISNUMBER(A1004)),"월을 2026-09-01 처럼",IF(ISNA(MATCH(B1004,메뉴판이름,0)),"메뉴판에 없는 이름",IF(OR(NOT(ISNUMBER(C1004)),C1004&lt;0,C1004&lt;&gt;INT(N(C1004))),"수량을 확인하세요",IF(OR(NOT(ISNUMBER(D1004)),D1004&lt;0),"매출을 확인하세요",IF(COUNTIFS(메뉴_월,"&gt;="&amp;DATE(YEAR(A1004),MONTH(A1004),1),메뉴_월,"&lt;="&amp;DATE(YEAR(A1004),MONTH(A1004)+1,0),메뉴_이름,B1004)&gt;1,"같은 달·같은 메뉴가 또 있어요",""))))))</f>
        <v/>
      </c>
    </row>
    <row r="1005">
      <c r="A1005" s="49" t="n"/>
      <c r="B1005" s="17" t="n"/>
      <c r="C1005" s="14" t="n"/>
      <c r="D1005" s="14" t="n"/>
      <c r="E1005" s="18">
        <f>IF(COUNTA(A1005:D1005)=0,"",IF(NOT(ISNUMBER(A1005)),"월을 2026-09-01 처럼",IF(ISNA(MATCH(B1005,메뉴판이름,0)),"메뉴판에 없는 이름",IF(OR(NOT(ISNUMBER(C1005)),C1005&lt;0,C1005&lt;&gt;INT(N(C1005))),"수량을 확인하세요",IF(OR(NOT(ISNUMBER(D1005)),D1005&lt;0),"매출을 확인하세요",IF(COUNTIFS(메뉴_월,"&gt;="&amp;DATE(YEAR(A1005),MONTH(A1005),1),메뉴_월,"&lt;="&amp;DATE(YEAR(A1005),MONTH(A1005)+1,0),메뉴_이름,B1005)&gt;1,"같은 달·같은 메뉴가 또 있어요",""))))))</f>
        <v/>
      </c>
    </row>
    <row r="1006">
      <c r="A1006" s="49" t="n"/>
      <c r="B1006" s="17" t="n"/>
      <c r="C1006" s="14" t="n"/>
      <c r="D1006" s="14" t="n"/>
      <c r="E1006" s="18">
        <f>IF(COUNTA(A1006:D1006)=0,"",IF(NOT(ISNUMBER(A1006)),"월을 2026-09-01 처럼",IF(ISNA(MATCH(B1006,메뉴판이름,0)),"메뉴판에 없는 이름",IF(OR(NOT(ISNUMBER(C1006)),C1006&lt;0,C1006&lt;&gt;INT(N(C1006))),"수량을 확인하세요",IF(OR(NOT(ISNUMBER(D1006)),D1006&lt;0),"매출을 확인하세요",IF(COUNTIFS(메뉴_월,"&gt;="&amp;DATE(YEAR(A1006),MONTH(A1006),1),메뉴_월,"&lt;="&amp;DATE(YEAR(A1006),MONTH(A1006)+1,0),메뉴_이름,B1006)&gt;1,"같은 달·같은 메뉴가 또 있어요",""))))))</f>
        <v/>
      </c>
    </row>
    <row r="1007">
      <c r="A1007" s="49" t="n"/>
      <c r="B1007" s="17" t="n"/>
      <c r="C1007" s="14" t="n"/>
      <c r="D1007" s="14" t="n"/>
      <c r="E1007" s="18">
        <f>IF(COUNTA(A1007:D1007)=0,"",IF(NOT(ISNUMBER(A1007)),"월을 2026-09-01 처럼",IF(ISNA(MATCH(B1007,메뉴판이름,0)),"메뉴판에 없는 이름",IF(OR(NOT(ISNUMBER(C1007)),C1007&lt;0,C1007&lt;&gt;INT(N(C1007))),"수량을 확인하세요",IF(OR(NOT(ISNUMBER(D1007)),D1007&lt;0),"매출을 확인하세요",IF(COUNTIFS(메뉴_월,"&gt;="&amp;DATE(YEAR(A1007),MONTH(A1007),1),메뉴_월,"&lt;="&amp;DATE(YEAR(A1007),MONTH(A1007)+1,0),메뉴_이름,B1007)&gt;1,"같은 달·같은 메뉴가 또 있어요",""))))))</f>
        <v/>
      </c>
    </row>
    <row r="1008">
      <c r="A1008" s="49" t="n"/>
      <c r="B1008" s="17" t="n"/>
      <c r="C1008" s="14" t="n"/>
      <c r="D1008" s="14" t="n"/>
      <c r="E1008" s="18">
        <f>IF(COUNTA(A1008:D1008)=0,"",IF(NOT(ISNUMBER(A1008)),"월을 2026-09-01 처럼",IF(ISNA(MATCH(B1008,메뉴판이름,0)),"메뉴판에 없는 이름",IF(OR(NOT(ISNUMBER(C1008)),C1008&lt;0,C1008&lt;&gt;INT(N(C1008))),"수량을 확인하세요",IF(OR(NOT(ISNUMBER(D1008)),D1008&lt;0),"매출을 확인하세요",IF(COUNTIFS(메뉴_월,"&gt;="&amp;DATE(YEAR(A1008),MONTH(A1008),1),메뉴_월,"&lt;="&amp;DATE(YEAR(A1008),MONTH(A1008)+1,0),메뉴_이름,B1008)&gt;1,"같은 달·같은 메뉴가 또 있어요",""))))))</f>
        <v/>
      </c>
    </row>
    <row r="1009">
      <c r="A1009" s="49" t="n"/>
      <c r="B1009" s="17" t="n"/>
      <c r="C1009" s="14" t="n"/>
      <c r="D1009" s="14" t="n"/>
      <c r="E1009" s="18">
        <f>IF(COUNTA(A1009:D1009)=0,"",IF(NOT(ISNUMBER(A1009)),"월을 2026-09-01 처럼",IF(ISNA(MATCH(B1009,메뉴판이름,0)),"메뉴판에 없는 이름",IF(OR(NOT(ISNUMBER(C1009)),C1009&lt;0,C1009&lt;&gt;INT(N(C1009))),"수량을 확인하세요",IF(OR(NOT(ISNUMBER(D1009)),D1009&lt;0),"매출을 확인하세요",IF(COUNTIFS(메뉴_월,"&gt;="&amp;DATE(YEAR(A1009),MONTH(A1009),1),메뉴_월,"&lt;="&amp;DATE(YEAR(A1009),MONTH(A1009)+1,0),메뉴_이름,B1009)&gt;1,"같은 달·같은 메뉴가 또 있어요",""))))))</f>
        <v/>
      </c>
    </row>
    <row r="1010">
      <c r="A1010" s="49" t="n"/>
      <c r="B1010" s="17" t="n"/>
      <c r="C1010" s="14" t="n"/>
      <c r="D1010" s="14" t="n"/>
      <c r="E1010" s="18">
        <f>IF(COUNTA(A1010:D1010)=0,"",IF(NOT(ISNUMBER(A1010)),"월을 2026-09-01 처럼",IF(ISNA(MATCH(B1010,메뉴판이름,0)),"메뉴판에 없는 이름",IF(OR(NOT(ISNUMBER(C1010)),C1010&lt;0,C1010&lt;&gt;INT(N(C1010))),"수량을 확인하세요",IF(OR(NOT(ISNUMBER(D1010)),D1010&lt;0),"매출을 확인하세요",IF(COUNTIFS(메뉴_월,"&gt;="&amp;DATE(YEAR(A1010),MONTH(A1010),1),메뉴_월,"&lt;="&amp;DATE(YEAR(A1010),MONTH(A1010)+1,0),메뉴_이름,B1010)&gt;1,"같은 달·같은 메뉴가 또 있어요",""))))))</f>
        <v/>
      </c>
    </row>
    <row r="1011">
      <c r="A1011" s="49" t="n"/>
      <c r="B1011" s="17" t="n"/>
      <c r="C1011" s="14" t="n"/>
      <c r="D1011" s="14" t="n"/>
      <c r="E1011" s="18">
        <f>IF(COUNTA(A1011:D1011)=0,"",IF(NOT(ISNUMBER(A1011)),"월을 2026-09-01 처럼",IF(ISNA(MATCH(B1011,메뉴판이름,0)),"메뉴판에 없는 이름",IF(OR(NOT(ISNUMBER(C1011)),C1011&lt;0,C1011&lt;&gt;INT(N(C1011))),"수량을 확인하세요",IF(OR(NOT(ISNUMBER(D1011)),D1011&lt;0),"매출을 확인하세요",IF(COUNTIFS(메뉴_월,"&gt;="&amp;DATE(YEAR(A1011),MONTH(A1011),1),메뉴_월,"&lt;="&amp;DATE(YEAR(A1011),MONTH(A1011)+1,0),메뉴_이름,B1011)&gt;1,"같은 달·같은 메뉴가 또 있어요",""))))))</f>
        <v/>
      </c>
    </row>
    <row r="1012">
      <c r="A1012" s="49" t="n"/>
      <c r="B1012" s="17" t="n"/>
      <c r="C1012" s="14" t="n"/>
      <c r="D1012" s="14" t="n"/>
      <c r="E1012" s="18">
        <f>IF(COUNTA(A1012:D1012)=0,"",IF(NOT(ISNUMBER(A1012)),"월을 2026-09-01 처럼",IF(ISNA(MATCH(B1012,메뉴판이름,0)),"메뉴판에 없는 이름",IF(OR(NOT(ISNUMBER(C1012)),C1012&lt;0,C1012&lt;&gt;INT(N(C1012))),"수량을 확인하세요",IF(OR(NOT(ISNUMBER(D1012)),D1012&lt;0),"매출을 확인하세요",IF(COUNTIFS(메뉴_월,"&gt;="&amp;DATE(YEAR(A1012),MONTH(A1012),1),메뉴_월,"&lt;="&amp;DATE(YEAR(A1012),MONTH(A1012)+1,0),메뉴_이름,B1012)&gt;1,"같은 달·같은 메뉴가 또 있어요",""))))))</f>
        <v/>
      </c>
    </row>
    <row r="1013">
      <c r="A1013" s="49" t="n"/>
      <c r="B1013" s="17" t="n"/>
      <c r="C1013" s="14" t="n"/>
      <c r="D1013" s="14" t="n"/>
      <c r="E1013" s="18">
        <f>IF(COUNTA(A1013:D1013)=0,"",IF(NOT(ISNUMBER(A1013)),"월을 2026-09-01 처럼",IF(ISNA(MATCH(B1013,메뉴판이름,0)),"메뉴판에 없는 이름",IF(OR(NOT(ISNUMBER(C1013)),C1013&lt;0,C1013&lt;&gt;INT(N(C1013))),"수량을 확인하세요",IF(OR(NOT(ISNUMBER(D1013)),D1013&lt;0),"매출을 확인하세요",IF(COUNTIFS(메뉴_월,"&gt;="&amp;DATE(YEAR(A1013),MONTH(A1013),1),메뉴_월,"&lt;="&amp;DATE(YEAR(A1013),MONTH(A1013)+1,0),메뉴_이름,B1013)&gt;1,"같은 달·같은 메뉴가 또 있어요",""))))))</f>
        <v/>
      </c>
    </row>
    <row r="1014">
      <c r="A1014" s="49" t="n"/>
      <c r="B1014" s="17" t="n"/>
      <c r="C1014" s="14" t="n"/>
      <c r="D1014" s="14" t="n"/>
      <c r="E1014" s="18">
        <f>IF(COUNTA(A1014:D1014)=0,"",IF(NOT(ISNUMBER(A1014)),"월을 2026-09-01 처럼",IF(ISNA(MATCH(B1014,메뉴판이름,0)),"메뉴판에 없는 이름",IF(OR(NOT(ISNUMBER(C1014)),C1014&lt;0,C1014&lt;&gt;INT(N(C1014))),"수량을 확인하세요",IF(OR(NOT(ISNUMBER(D1014)),D1014&lt;0),"매출을 확인하세요",IF(COUNTIFS(메뉴_월,"&gt;="&amp;DATE(YEAR(A1014),MONTH(A1014),1),메뉴_월,"&lt;="&amp;DATE(YEAR(A1014),MONTH(A1014)+1,0),메뉴_이름,B1014)&gt;1,"같은 달·같은 메뉴가 또 있어요",""))))))</f>
        <v/>
      </c>
    </row>
    <row r="1015">
      <c r="A1015" s="49" t="n"/>
      <c r="B1015" s="17" t="n"/>
      <c r="C1015" s="14" t="n"/>
      <c r="D1015" s="14" t="n"/>
      <c r="E1015" s="18">
        <f>IF(COUNTA(A1015:D1015)=0,"",IF(NOT(ISNUMBER(A1015)),"월을 2026-09-01 처럼",IF(ISNA(MATCH(B1015,메뉴판이름,0)),"메뉴판에 없는 이름",IF(OR(NOT(ISNUMBER(C1015)),C1015&lt;0,C1015&lt;&gt;INT(N(C1015))),"수량을 확인하세요",IF(OR(NOT(ISNUMBER(D1015)),D1015&lt;0),"매출을 확인하세요",IF(COUNTIFS(메뉴_월,"&gt;="&amp;DATE(YEAR(A1015),MONTH(A1015),1),메뉴_월,"&lt;="&amp;DATE(YEAR(A1015),MONTH(A1015)+1,0),메뉴_이름,B1015)&gt;1,"같은 달·같은 메뉴가 또 있어요",""))))))</f>
        <v/>
      </c>
    </row>
    <row r="1016">
      <c r="A1016" s="49" t="n"/>
      <c r="B1016" s="17" t="n"/>
      <c r="C1016" s="14" t="n"/>
      <c r="D1016" s="14" t="n"/>
      <c r="E1016" s="18">
        <f>IF(COUNTA(A1016:D1016)=0,"",IF(NOT(ISNUMBER(A1016)),"월을 2026-09-01 처럼",IF(ISNA(MATCH(B1016,메뉴판이름,0)),"메뉴판에 없는 이름",IF(OR(NOT(ISNUMBER(C1016)),C1016&lt;0,C1016&lt;&gt;INT(N(C1016))),"수량을 확인하세요",IF(OR(NOT(ISNUMBER(D1016)),D1016&lt;0),"매출을 확인하세요",IF(COUNTIFS(메뉴_월,"&gt;="&amp;DATE(YEAR(A1016),MONTH(A1016),1),메뉴_월,"&lt;="&amp;DATE(YEAR(A1016),MONTH(A1016)+1,0),메뉴_이름,B1016)&gt;1,"같은 달·같은 메뉴가 또 있어요",""))))))</f>
        <v/>
      </c>
    </row>
    <row r="1017">
      <c r="A1017" s="49" t="n"/>
      <c r="B1017" s="17" t="n"/>
      <c r="C1017" s="14" t="n"/>
      <c r="D1017" s="14" t="n"/>
      <c r="E1017" s="18">
        <f>IF(COUNTA(A1017:D1017)=0,"",IF(NOT(ISNUMBER(A1017)),"월을 2026-09-01 처럼",IF(ISNA(MATCH(B1017,메뉴판이름,0)),"메뉴판에 없는 이름",IF(OR(NOT(ISNUMBER(C1017)),C1017&lt;0,C1017&lt;&gt;INT(N(C1017))),"수량을 확인하세요",IF(OR(NOT(ISNUMBER(D1017)),D1017&lt;0),"매출을 확인하세요",IF(COUNTIFS(메뉴_월,"&gt;="&amp;DATE(YEAR(A1017),MONTH(A1017),1),메뉴_월,"&lt;="&amp;DATE(YEAR(A1017),MONTH(A1017)+1,0),메뉴_이름,B1017)&gt;1,"같은 달·같은 메뉴가 또 있어요",""))))))</f>
        <v/>
      </c>
    </row>
    <row r="1018">
      <c r="A1018" s="49" t="n"/>
      <c r="B1018" s="17" t="n"/>
      <c r="C1018" s="14" t="n"/>
      <c r="D1018" s="14" t="n"/>
      <c r="E1018" s="18">
        <f>IF(COUNTA(A1018:D1018)=0,"",IF(NOT(ISNUMBER(A1018)),"월을 2026-09-01 처럼",IF(ISNA(MATCH(B1018,메뉴판이름,0)),"메뉴판에 없는 이름",IF(OR(NOT(ISNUMBER(C1018)),C1018&lt;0,C1018&lt;&gt;INT(N(C1018))),"수량을 확인하세요",IF(OR(NOT(ISNUMBER(D1018)),D1018&lt;0),"매출을 확인하세요",IF(COUNTIFS(메뉴_월,"&gt;="&amp;DATE(YEAR(A1018),MONTH(A1018),1),메뉴_월,"&lt;="&amp;DATE(YEAR(A1018),MONTH(A1018)+1,0),메뉴_이름,B1018)&gt;1,"같은 달·같은 메뉴가 또 있어요",""))))))</f>
        <v/>
      </c>
    </row>
    <row r="1019">
      <c r="A1019" s="49" t="n"/>
      <c r="B1019" s="17" t="n"/>
      <c r="C1019" s="14" t="n"/>
      <c r="D1019" s="14" t="n"/>
      <c r="E1019" s="18">
        <f>IF(COUNTA(A1019:D1019)=0,"",IF(NOT(ISNUMBER(A1019)),"월을 2026-09-01 처럼",IF(ISNA(MATCH(B1019,메뉴판이름,0)),"메뉴판에 없는 이름",IF(OR(NOT(ISNUMBER(C1019)),C1019&lt;0,C1019&lt;&gt;INT(N(C1019))),"수량을 확인하세요",IF(OR(NOT(ISNUMBER(D1019)),D1019&lt;0),"매출을 확인하세요",IF(COUNTIFS(메뉴_월,"&gt;="&amp;DATE(YEAR(A1019),MONTH(A1019),1),메뉴_월,"&lt;="&amp;DATE(YEAR(A1019),MONTH(A1019)+1,0),메뉴_이름,B1019)&gt;1,"같은 달·같은 메뉴가 또 있어요",""))))))</f>
        <v/>
      </c>
    </row>
    <row r="1020">
      <c r="A1020" s="49" t="n"/>
      <c r="B1020" s="17" t="n"/>
      <c r="C1020" s="14" t="n"/>
      <c r="D1020" s="14" t="n"/>
      <c r="E1020" s="18">
        <f>IF(COUNTA(A1020:D1020)=0,"",IF(NOT(ISNUMBER(A1020)),"월을 2026-09-01 처럼",IF(ISNA(MATCH(B1020,메뉴판이름,0)),"메뉴판에 없는 이름",IF(OR(NOT(ISNUMBER(C1020)),C1020&lt;0,C1020&lt;&gt;INT(N(C1020))),"수량을 확인하세요",IF(OR(NOT(ISNUMBER(D1020)),D1020&lt;0),"매출을 확인하세요",IF(COUNTIFS(메뉴_월,"&gt;="&amp;DATE(YEAR(A1020),MONTH(A1020),1),메뉴_월,"&lt;="&amp;DATE(YEAR(A1020),MONTH(A1020)+1,0),메뉴_이름,B1020)&gt;1,"같은 달·같은 메뉴가 또 있어요",""))))))</f>
        <v/>
      </c>
    </row>
    <row r="1021">
      <c r="A1021" s="49" t="n"/>
      <c r="B1021" s="17" t="n"/>
      <c r="C1021" s="14" t="n"/>
      <c r="D1021" s="14" t="n"/>
      <c r="E1021" s="18">
        <f>IF(COUNTA(A1021:D1021)=0,"",IF(NOT(ISNUMBER(A1021)),"월을 2026-09-01 처럼",IF(ISNA(MATCH(B1021,메뉴판이름,0)),"메뉴판에 없는 이름",IF(OR(NOT(ISNUMBER(C1021)),C1021&lt;0,C1021&lt;&gt;INT(N(C1021))),"수량을 확인하세요",IF(OR(NOT(ISNUMBER(D1021)),D1021&lt;0),"매출을 확인하세요",IF(COUNTIFS(메뉴_월,"&gt;="&amp;DATE(YEAR(A1021),MONTH(A1021),1),메뉴_월,"&lt;="&amp;DATE(YEAR(A1021),MONTH(A1021)+1,0),메뉴_이름,B1021)&gt;1,"같은 달·같은 메뉴가 또 있어요",""))))))</f>
        <v/>
      </c>
    </row>
    <row r="1022">
      <c r="A1022" s="49" t="n"/>
      <c r="B1022" s="17" t="n"/>
      <c r="C1022" s="14" t="n"/>
      <c r="D1022" s="14" t="n"/>
      <c r="E1022" s="18">
        <f>IF(COUNTA(A1022:D1022)=0,"",IF(NOT(ISNUMBER(A1022)),"월을 2026-09-01 처럼",IF(ISNA(MATCH(B1022,메뉴판이름,0)),"메뉴판에 없는 이름",IF(OR(NOT(ISNUMBER(C1022)),C1022&lt;0,C1022&lt;&gt;INT(N(C1022))),"수량을 확인하세요",IF(OR(NOT(ISNUMBER(D1022)),D1022&lt;0),"매출을 확인하세요",IF(COUNTIFS(메뉴_월,"&gt;="&amp;DATE(YEAR(A1022),MONTH(A1022),1),메뉴_월,"&lt;="&amp;DATE(YEAR(A1022),MONTH(A1022)+1,0),메뉴_이름,B1022)&gt;1,"같은 달·같은 메뉴가 또 있어요",""))))))</f>
        <v/>
      </c>
    </row>
    <row r="1023">
      <c r="A1023" s="49" t="n"/>
      <c r="B1023" s="17" t="n"/>
      <c r="C1023" s="14" t="n"/>
      <c r="D1023" s="14" t="n"/>
      <c r="E1023" s="18">
        <f>IF(COUNTA(A1023:D1023)=0,"",IF(NOT(ISNUMBER(A1023)),"월을 2026-09-01 처럼",IF(ISNA(MATCH(B1023,메뉴판이름,0)),"메뉴판에 없는 이름",IF(OR(NOT(ISNUMBER(C1023)),C1023&lt;0,C1023&lt;&gt;INT(N(C1023))),"수량을 확인하세요",IF(OR(NOT(ISNUMBER(D1023)),D1023&lt;0),"매출을 확인하세요",IF(COUNTIFS(메뉴_월,"&gt;="&amp;DATE(YEAR(A1023),MONTH(A1023),1),메뉴_월,"&lt;="&amp;DATE(YEAR(A1023),MONTH(A1023)+1,0),메뉴_이름,B1023)&gt;1,"같은 달·같은 메뉴가 또 있어요",""))))))</f>
        <v/>
      </c>
    </row>
    <row r="1024">
      <c r="A1024" s="49" t="n"/>
      <c r="B1024" s="17" t="n"/>
      <c r="C1024" s="14" t="n"/>
      <c r="D1024" s="14" t="n"/>
      <c r="E1024" s="18">
        <f>IF(COUNTA(A1024:D1024)=0,"",IF(NOT(ISNUMBER(A1024)),"월을 2026-09-01 처럼",IF(ISNA(MATCH(B1024,메뉴판이름,0)),"메뉴판에 없는 이름",IF(OR(NOT(ISNUMBER(C1024)),C1024&lt;0,C1024&lt;&gt;INT(N(C1024))),"수량을 확인하세요",IF(OR(NOT(ISNUMBER(D1024)),D1024&lt;0),"매출을 확인하세요",IF(COUNTIFS(메뉴_월,"&gt;="&amp;DATE(YEAR(A1024),MONTH(A1024),1),메뉴_월,"&lt;="&amp;DATE(YEAR(A1024),MONTH(A1024)+1,0),메뉴_이름,B1024)&gt;1,"같은 달·같은 메뉴가 또 있어요",""))))))</f>
        <v/>
      </c>
    </row>
    <row r="1025">
      <c r="A1025" s="49" t="n"/>
      <c r="B1025" s="17" t="n"/>
      <c r="C1025" s="14" t="n"/>
      <c r="D1025" s="14" t="n"/>
      <c r="E1025" s="18">
        <f>IF(COUNTA(A1025:D1025)=0,"",IF(NOT(ISNUMBER(A1025)),"월을 2026-09-01 처럼",IF(ISNA(MATCH(B1025,메뉴판이름,0)),"메뉴판에 없는 이름",IF(OR(NOT(ISNUMBER(C1025)),C1025&lt;0,C1025&lt;&gt;INT(N(C1025))),"수량을 확인하세요",IF(OR(NOT(ISNUMBER(D1025)),D1025&lt;0),"매출을 확인하세요",IF(COUNTIFS(메뉴_월,"&gt;="&amp;DATE(YEAR(A1025),MONTH(A1025),1),메뉴_월,"&lt;="&amp;DATE(YEAR(A1025),MONTH(A1025)+1,0),메뉴_이름,B1025)&gt;1,"같은 달·같은 메뉴가 또 있어요",""))))))</f>
        <v/>
      </c>
    </row>
    <row r="1026">
      <c r="A1026" s="49" t="n"/>
      <c r="B1026" s="17" t="n"/>
      <c r="C1026" s="14" t="n"/>
      <c r="D1026" s="14" t="n"/>
      <c r="E1026" s="18">
        <f>IF(COUNTA(A1026:D1026)=0,"",IF(NOT(ISNUMBER(A1026)),"월을 2026-09-01 처럼",IF(ISNA(MATCH(B1026,메뉴판이름,0)),"메뉴판에 없는 이름",IF(OR(NOT(ISNUMBER(C1026)),C1026&lt;0,C1026&lt;&gt;INT(N(C1026))),"수량을 확인하세요",IF(OR(NOT(ISNUMBER(D1026)),D1026&lt;0),"매출을 확인하세요",IF(COUNTIFS(메뉴_월,"&gt;="&amp;DATE(YEAR(A1026),MONTH(A1026),1),메뉴_월,"&lt;="&amp;DATE(YEAR(A1026),MONTH(A1026)+1,0),메뉴_이름,B1026)&gt;1,"같은 달·같은 메뉴가 또 있어요",""))))))</f>
        <v/>
      </c>
    </row>
    <row r="1027">
      <c r="A1027" s="49" t="n"/>
      <c r="B1027" s="17" t="n"/>
      <c r="C1027" s="14" t="n"/>
      <c r="D1027" s="14" t="n"/>
      <c r="E1027" s="18">
        <f>IF(COUNTA(A1027:D1027)=0,"",IF(NOT(ISNUMBER(A1027)),"월을 2026-09-01 처럼",IF(ISNA(MATCH(B1027,메뉴판이름,0)),"메뉴판에 없는 이름",IF(OR(NOT(ISNUMBER(C1027)),C1027&lt;0,C1027&lt;&gt;INT(N(C1027))),"수량을 확인하세요",IF(OR(NOT(ISNUMBER(D1027)),D1027&lt;0),"매출을 확인하세요",IF(COUNTIFS(메뉴_월,"&gt;="&amp;DATE(YEAR(A1027),MONTH(A1027),1),메뉴_월,"&lt;="&amp;DATE(YEAR(A1027),MONTH(A1027)+1,0),메뉴_이름,B1027)&gt;1,"같은 달·같은 메뉴가 또 있어요",""))))))</f>
        <v/>
      </c>
    </row>
    <row r="1028">
      <c r="A1028" s="49" t="n"/>
      <c r="B1028" s="17" t="n"/>
      <c r="C1028" s="14" t="n"/>
      <c r="D1028" s="14" t="n"/>
      <c r="E1028" s="18">
        <f>IF(COUNTA(A1028:D1028)=0,"",IF(NOT(ISNUMBER(A1028)),"월을 2026-09-01 처럼",IF(ISNA(MATCH(B1028,메뉴판이름,0)),"메뉴판에 없는 이름",IF(OR(NOT(ISNUMBER(C1028)),C1028&lt;0,C1028&lt;&gt;INT(N(C1028))),"수량을 확인하세요",IF(OR(NOT(ISNUMBER(D1028)),D1028&lt;0),"매출을 확인하세요",IF(COUNTIFS(메뉴_월,"&gt;="&amp;DATE(YEAR(A1028),MONTH(A1028),1),메뉴_월,"&lt;="&amp;DATE(YEAR(A1028),MONTH(A1028)+1,0),메뉴_이름,B1028)&gt;1,"같은 달·같은 메뉴가 또 있어요",""))))))</f>
        <v/>
      </c>
    </row>
    <row r="1029">
      <c r="A1029" s="49" t="n"/>
      <c r="B1029" s="17" t="n"/>
      <c r="C1029" s="14" t="n"/>
      <c r="D1029" s="14" t="n"/>
      <c r="E1029" s="18">
        <f>IF(COUNTA(A1029:D1029)=0,"",IF(NOT(ISNUMBER(A1029)),"월을 2026-09-01 처럼",IF(ISNA(MATCH(B1029,메뉴판이름,0)),"메뉴판에 없는 이름",IF(OR(NOT(ISNUMBER(C1029)),C1029&lt;0,C1029&lt;&gt;INT(N(C1029))),"수량을 확인하세요",IF(OR(NOT(ISNUMBER(D1029)),D1029&lt;0),"매출을 확인하세요",IF(COUNTIFS(메뉴_월,"&gt;="&amp;DATE(YEAR(A1029),MONTH(A1029),1),메뉴_월,"&lt;="&amp;DATE(YEAR(A1029),MONTH(A1029)+1,0),메뉴_이름,B1029)&gt;1,"같은 달·같은 메뉴가 또 있어요",""))))))</f>
        <v/>
      </c>
    </row>
    <row r="1030">
      <c r="A1030" s="49" t="n"/>
      <c r="B1030" s="17" t="n"/>
      <c r="C1030" s="14" t="n"/>
      <c r="D1030" s="14" t="n"/>
      <c r="E1030" s="18">
        <f>IF(COUNTA(A1030:D1030)=0,"",IF(NOT(ISNUMBER(A1030)),"월을 2026-09-01 처럼",IF(ISNA(MATCH(B1030,메뉴판이름,0)),"메뉴판에 없는 이름",IF(OR(NOT(ISNUMBER(C1030)),C1030&lt;0,C1030&lt;&gt;INT(N(C1030))),"수량을 확인하세요",IF(OR(NOT(ISNUMBER(D1030)),D1030&lt;0),"매출을 확인하세요",IF(COUNTIFS(메뉴_월,"&gt;="&amp;DATE(YEAR(A1030),MONTH(A1030),1),메뉴_월,"&lt;="&amp;DATE(YEAR(A1030),MONTH(A1030)+1,0),메뉴_이름,B1030)&gt;1,"같은 달·같은 메뉴가 또 있어요",""))))))</f>
        <v/>
      </c>
    </row>
    <row r="1031">
      <c r="A1031" s="49" t="n"/>
      <c r="B1031" s="17" t="n"/>
      <c r="C1031" s="14" t="n"/>
      <c r="D1031" s="14" t="n"/>
      <c r="E1031" s="18">
        <f>IF(COUNTA(A1031:D1031)=0,"",IF(NOT(ISNUMBER(A1031)),"월을 2026-09-01 처럼",IF(ISNA(MATCH(B1031,메뉴판이름,0)),"메뉴판에 없는 이름",IF(OR(NOT(ISNUMBER(C1031)),C1031&lt;0,C1031&lt;&gt;INT(N(C1031))),"수량을 확인하세요",IF(OR(NOT(ISNUMBER(D1031)),D1031&lt;0),"매출을 확인하세요",IF(COUNTIFS(메뉴_월,"&gt;="&amp;DATE(YEAR(A1031),MONTH(A1031),1),메뉴_월,"&lt;="&amp;DATE(YEAR(A1031),MONTH(A1031)+1,0),메뉴_이름,B1031)&gt;1,"같은 달·같은 메뉴가 또 있어요",""))))))</f>
        <v/>
      </c>
    </row>
    <row r="1032">
      <c r="A1032" s="49" t="n"/>
      <c r="B1032" s="17" t="n"/>
      <c r="C1032" s="14" t="n"/>
      <c r="D1032" s="14" t="n"/>
      <c r="E1032" s="18">
        <f>IF(COUNTA(A1032:D1032)=0,"",IF(NOT(ISNUMBER(A1032)),"월을 2026-09-01 처럼",IF(ISNA(MATCH(B1032,메뉴판이름,0)),"메뉴판에 없는 이름",IF(OR(NOT(ISNUMBER(C1032)),C1032&lt;0,C1032&lt;&gt;INT(N(C1032))),"수량을 확인하세요",IF(OR(NOT(ISNUMBER(D1032)),D1032&lt;0),"매출을 확인하세요",IF(COUNTIFS(메뉴_월,"&gt;="&amp;DATE(YEAR(A1032),MONTH(A1032),1),메뉴_월,"&lt;="&amp;DATE(YEAR(A1032),MONTH(A1032)+1,0),메뉴_이름,B1032)&gt;1,"같은 달·같은 메뉴가 또 있어요",""))))))</f>
        <v/>
      </c>
    </row>
    <row r="1033">
      <c r="A1033" s="49" t="n"/>
      <c r="B1033" s="17" t="n"/>
      <c r="C1033" s="14" t="n"/>
      <c r="D1033" s="14" t="n"/>
      <c r="E1033" s="18">
        <f>IF(COUNTA(A1033:D1033)=0,"",IF(NOT(ISNUMBER(A1033)),"월을 2026-09-01 처럼",IF(ISNA(MATCH(B1033,메뉴판이름,0)),"메뉴판에 없는 이름",IF(OR(NOT(ISNUMBER(C1033)),C1033&lt;0,C1033&lt;&gt;INT(N(C1033))),"수량을 확인하세요",IF(OR(NOT(ISNUMBER(D1033)),D1033&lt;0),"매출을 확인하세요",IF(COUNTIFS(메뉴_월,"&gt;="&amp;DATE(YEAR(A1033),MONTH(A1033),1),메뉴_월,"&lt;="&amp;DATE(YEAR(A1033),MONTH(A1033)+1,0),메뉴_이름,B1033)&gt;1,"같은 달·같은 메뉴가 또 있어요",""))))))</f>
        <v/>
      </c>
    </row>
    <row r="1034">
      <c r="A1034" s="49" t="n"/>
      <c r="B1034" s="17" t="n"/>
      <c r="C1034" s="14" t="n"/>
      <c r="D1034" s="14" t="n"/>
      <c r="E1034" s="18">
        <f>IF(COUNTA(A1034:D1034)=0,"",IF(NOT(ISNUMBER(A1034)),"월을 2026-09-01 처럼",IF(ISNA(MATCH(B1034,메뉴판이름,0)),"메뉴판에 없는 이름",IF(OR(NOT(ISNUMBER(C1034)),C1034&lt;0,C1034&lt;&gt;INT(N(C1034))),"수량을 확인하세요",IF(OR(NOT(ISNUMBER(D1034)),D1034&lt;0),"매출을 확인하세요",IF(COUNTIFS(메뉴_월,"&gt;="&amp;DATE(YEAR(A1034),MONTH(A1034),1),메뉴_월,"&lt;="&amp;DATE(YEAR(A1034),MONTH(A1034)+1,0),메뉴_이름,B1034)&gt;1,"같은 달·같은 메뉴가 또 있어요",""))))))</f>
        <v/>
      </c>
    </row>
    <row r="1035">
      <c r="A1035" s="49" t="n"/>
      <c r="B1035" s="17" t="n"/>
      <c r="C1035" s="14" t="n"/>
      <c r="D1035" s="14" t="n"/>
      <c r="E1035" s="18">
        <f>IF(COUNTA(A1035:D1035)=0,"",IF(NOT(ISNUMBER(A1035)),"월을 2026-09-01 처럼",IF(ISNA(MATCH(B1035,메뉴판이름,0)),"메뉴판에 없는 이름",IF(OR(NOT(ISNUMBER(C1035)),C1035&lt;0,C1035&lt;&gt;INT(N(C1035))),"수량을 확인하세요",IF(OR(NOT(ISNUMBER(D1035)),D1035&lt;0),"매출을 확인하세요",IF(COUNTIFS(메뉴_월,"&gt;="&amp;DATE(YEAR(A1035),MONTH(A1035),1),메뉴_월,"&lt;="&amp;DATE(YEAR(A1035),MONTH(A1035)+1,0),메뉴_이름,B1035)&gt;1,"같은 달·같은 메뉴가 또 있어요",""))))))</f>
        <v/>
      </c>
    </row>
    <row r="1036">
      <c r="A1036" s="49" t="n"/>
      <c r="B1036" s="17" t="n"/>
      <c r="C1036" s="14" t="n"/>
      <c r="D1036" s="14" t="n"/>
      <c r="E1036" s="18">
        <f>IF(COUNTA(A1036:D1036)=0,"",IF(NOT(ISNUMBER(A1036)),"월을 2026-09-01 처럼",IF(ISNA(MATCH(B1036,메뉴판이름,0)),"메뉴판에 없는 이름",IF(OR(NOT(ISNUMBER(C1036)),C1036&lt;0,C1036&lt;&gt;INT(N(C1036))),"수량을 확인하세요",IF(OR(NOT(ISNUMBER(D1036)),D1036&lt;0),"매출을 확인하세요",IF(COUNTIFS(메뉴_월,"&gt;="&amp;DATE(YEAR(A1036),MONTH(A1036),1),메뉴_월,"&lt;="&amp;DATE(YEAR(A1036),MONTH(A1036)+1,0),메뉴_이름,B1036)&gt;1,"같은 달·같은 메뉴가 또 있어요",""))))))</f>
        <v/>
      </c>
    </row>
    <row r="1037">
      <c r="A1037" s="49" t="n"/>
      <c r="B1037" s="17" t="n"/>
      <c r="C1037" s="14" t="n"/>
      <c r="D1037" s="14" t="n"/>
      <c r="E1037" s="18">
        <f>IF(COUNTA(A1037:D1037)=0,"",IF(NOT(ISNUMBER(A1037)),"월을 2026-09-01 처럼",IF(ISNA(MATCH(B1037,메뉴판이름,0)),"메뉴판에 없는 이름",IF(OR(NOT(ISNUMBER(C1037)),C1037&lt;0,C1037&lt;&gt;INT(N(C1037))),"수량을 확인하세요",IF(OR(NOT(ISNUMBER(D1037)),D1037&lt;0),"매출을 확인하세요",IF(COUNTIFS(메뉴_월,"&gt;="&amp;DATE(YEAR(A1037),MONTH(A1037),1),메뉴_월,"&lt;="&amp;DATE(YEAR(A1037),MONTH(A1037)+1,0),메뉴_이름,B1037)&gt;1,"같은 달·같은 메뉴가 또 있어요",""))))))</f>
        <v/>
      </c>
    </row>
    <row r="1038">
      <c r="A1038" s="49" t="n"/>
      <c r="B1038" s="17" t="n"/>
      <c r="C1038" s="14" t="n"/>
      <c r="D1038" s="14" t="n"/>
      <c r="E1038" s="18">
        <f>IF(COUNTA(A1038:D1038)=0,"",IF(NOT(ISNUMBER(A1038)),"월을 2026-09-01 처럼",IF(ISNA(MATCH(B1038,메뉴판이름,0)),"메뉴판에 없는 이름",IF(OR(NOT(ISNUMBER(C1038)),C1038&lt;0,C1038&lt;&gt;INT(N(C1038))),"수량을 확인하세요",IF(OR(NOT(ISNUMBER(D1038)),D1038&lt;0),"매출을 확인하세요",IF(COUNTIFS(메뉴_월,"&gt;="&amp;DATE(YEAR(A1038),MONTH(A1038),1),메뉴_월,"&lt;="&amp;DATE(YEAR(A1038),MONTH(A1038)+1,0),메뉴_이름,B1038)&gt;1,"같은 달·같은 메뉴가 또 있어요",""))))))</f>
        <v/>
      </c>
    </row>
    <row r="1039">
      <c r="A1039" s="49" t="n"/>
      <c r="B1039" s="17" t="n"/>
      <c r="C1039" s="14" t="n"/>
      <c r="D1039" s="14" t="n"/>
      <c r="E1039" s="18">
        <f>IF(COUNTA(A1039:D1039)=0,"",IF(NOT(ISNUMBER(A1039)),"월을 2026-09-01 처럼",IF(ISNA(MATCH(B1039,메뉴판이름,0)),"메뉴판에 없는 이름",IF(OR(NOT(ISNUMBER(C1039)),C1039&lt;0,C1039&lt;&gt;INT(N(C1039))),"수량을 확인하세요",IF(OR(NOT(ISNUMBER(D1039)),D1039&lt;0),"매출을 확인하세요",IF(COUNTIFS(메뉴_월,"&gt;="&amp;DATE(YEAR(A1039),MONTH(A1039),1),메뉴_월,"&lt;="&amp;DATE(YEAR(A1039),MONTH(A1039)+1,0),메뉴_이름,B1039)&gt;1,"같은 달·같은 메뉴가 또 있어요",""))))))</f>
        <v/>
      </c>
    </row>
    <row r="1040">
      <c r="A1040" s="49" t="n"/>
      <c r="B1040" s="17" t="n"/>
      <c r="C1040" s="14" t="n"/>
      <c r="D1040" s="14" t="n"/>
      <c r="E1040" s="18">
        <f>IF(COUNTA(A1040:D1040)=0,"",IF(NOT(ISNUMBER(A1040)),"월을 2026-09-01 처럼",IF(ISNA(MATCH(B1040,메뉴판이름,0)),"메뉴판에 없는 이름",IF(OR(NOT(ISNUMBER(C1040)),C1040&lt;0,C1040&lt;&gt;INT(N(C1040))),"수량을 확인하세요",IF(OR(NOT(ISNUMBER(D1040)),D1040&lt;0),"매출을 확인하세요",IF(COUNTIFS(메뉴_월,"&gt;="&amp;DATE(YEAR(A1040),MONTH(A1040),1),메뉴_월,"&lt;="&amp;DATE(YEAR(A1040),MONTH(A1040)+1,0),메뉴_이름,B1040)&gt;1,"같은 달·같은 메뉴가 또 있어요",""))))))</f>
        <v/>
      </c>
    </row>
    <row r="1041">
      <c r="A1041" s="49" t="n"/>
      <c r="B1041" s="17" t="n"/>
      <c r="C1041" s="14" t="n"/>
      <c r="D1041" s="14" t="n"/>
      <c r="E1041" s="18">
        <f>IF(COUNTA(A1041:D1041)=0,"",IF(NOT(ISNUMBER(A1041)),"월을 2026-09-01 처럼",IF(ISNA(MATCH(B1041,메뉴판이름,0)),"메뉴판에 없는 이름",IF(OR(NOT(ISNUMBER(C1041)),C1041&lt;0,C1041&lt;&gt;INT(N(C1041))),"수량을 확인하세요",IF(OR(NOT(ISNUMBER(D1041)),D1041&lt;0),"매출을 확인하세요",IF(COUNTIFS(메뉴_월,"&gt;="&amp;DATE(YEAR(A1041),MONTH(A1041),1),메뉴_월,"&lt;="&amp;DATE(YEAR(A1041),MONTH(A1041)+1,0),메뉴_이름,B1041)&gt;1,"같은 달·같은 메뉴가 또 있어요",""))))))</f>
        <v/>
      </c>
    </row>
    <row r="1042">
      <c r="A1042" s="49" t="n"/>
      <c r="B1042" s="17" t="n"/>
      <c r="C1042" s="14" t="n"/>
      <c r="D1042" s="14" t="n"/>
      <c r="E1042" s="18">
        <f>IF(COUNTA(A1042:D1042)=0,"",IF(NOT(ISNUMBER(A1042)),"월을 2026-09-01 처럼",IF(ISNA(MATCH(B1042,메뉴판이름,0)),"메뉴판에 없는 이름",IF(OR(NOT(ISNUMBER(C1042)),C1042&lt;0,C1042&lt;&gt;INT(N(C1042))),"수량을 확인하세요",IF(OR(NOT(ISNUMBER(D1042)),D1042&lt;0),"매출을 확인하세요",IF(COUNTIFS(메뉴_월,"&gt;="&amp;DATE(YEAR(A1042),MONTH(A1042),1),메뉴_월,"&lt;="&amp;DATE(YEAR(A1042),MONTH(A1042)+1,0),메뉴_이름,B1042)&gt;1,"같은 달·같은 메뉴가 또 있어요",""))))))</f>
        <v/>
      </c>
    </row>
    <row r="1043">
      <c r="A1043" s="49" t="n"/>
      <c r="B1043" s="17" t="n"/>
      <c r="C1043" s="14" t="n"/>
      <c r="D1043" s="14" t="n"/>
      <c r="E1043" s="18">
        <f>IF(COUNTA(A1043:D1043)=0,"",IF(NOT(ISNUMBER(A1043)),"월을 2026-09-01 처럼",IF(ISNA(MATCH(B1043,메뉴판이름,0)),"메뉴판에 없는 이름",IF(OR(NOT(ISNUMBER(C1043)),C1043&lt;0,C1043&lt;&gt;INT(N(C1043))),"수량을 확인하세요",IF(OR(NOT(ISNUMBER(D1043)),D1043&lt;0),"매출을 확인하세요",IF(COUNTIFS(메뉴_월,"&gt;="&amp;DATE(YEAR(A1043),MONTH(A1043),1),메뉴_월,"&lt;="&amp;DATE(YEAR(A1043),MONTH(A1043)+1,0),메뉴_이름,B1043)&gt;1,"같은 달·같은 메뉴가 또 있어요",""))))))</f>
        <v/>
      </c>
    </row>
    <row r="1044">
      <c r="A1044" s="49" t="n"/>
      <c r="B1044" s="17" t="n"/>
      <c r="C1044" s="14" t="n"/>
      <c r="D1044" s="14" t="n"/>
      <c r="E1044" s="18">
        <f>IF(COUNTA(A1044:D1044)=0,"",IF(NOT(ISNUMBER(A1044)),"월을 2026-09-01 처럼",IF(ISNA(MATCH(B1044,메뉴판이름,0)),"메뉴판에 없는 이름",IF(OR(NOT(ISNUMBER(C1044)),C1044&lt;0,C1044&lt;&gt;INT(N(C1044))),"수량을 확인하세요",IF(OR(NOT(ISNUMBER(D1044)),D1044&lt;0),"매출을 확인하세요",IF(COUNTIFS(메뉴_월,"&gt;="&amp;DATE(YEAR(A1044),MONTH(A1044),1),메뉴_월,"&lt;="&amp;DATE(YEAR(A1044),MONTH(A1044)+1,0),메뉴_이름,B1044)&gt;1,"같은 달·같은 메뉴가 또 있어요",""))))))</f>
        <v/>
      </c>
    </row>
    <row r="1045">
      <c r="A1045" s="49" t="n"/>
      <c r="B1045" s="17" t="n"/>
      <c r="C1045" s="14" t="n"/>
      <c r="D1045" s="14" t="n"/>
      <c r="E1045" s="18">
        <f>IF(COUNTA(A1045:D1045)=0,"",IF(NOT(ISNUMBER(A1045)),"월을 2026-09-01 처럼",IF(ISNA(MATCH(B1045,메뉴판이름,0)),"메뉴판에 없는 이름",IF(OR(NOT(ISNUMBER(C1045)),C1045&lt;0,C1045&lt;&gt;INT(N(C1045))),"수량을 확인하세요",IF(OR(NOT(ISNUMBER(D1045)),D1045&lt;0),"매출을 확인하세요",IF(COUNTIFS(메뉴_월,"&gt;="&amp;DATE(YEAR(A1045),MONTH(A1045),1),메뉴_월,"&lt;="&amp;DATE(YEAR(A1045),MONTH(A1045)+1,0),메뉴_이름,B1045)&gt;1,"같은 달·같은 메뉴가 또 있어요",""))))))</f>
        <v/>
      </c>
    </row>
    <row r="1046">
      <c r="A1046" s="49" t="n"/>
      <c r="B1046" s="17" t="n"/>
      <c r="C1046" s="14" t="n"/>
      <c r="D1046" s="14" t="n"/>
      <c r="E1046" s="18">
        <f>IF(COUNTA(A1046:D1046)=0,"",IF(NOT(ISNUMBER(A1046)),"월을 2026-09-01 처럼",IF(ISNA(MATCH(B1046,메뉴판이름,0)),"메뉴판에 없는 이름",IF(OR(NOT(ISNUMBER(C1046)),C1046&lt;0,C1046&lt;&gt;INT(N(C1046))),"수량을 확인하세요",IF(OR(NOT(ISNUMBER(D1046)),D1046&lt;0),"매출을 확인하세요",IF(COUNTIFS(메뉴_월,"&gt;="&amp;DATE(YEAR(A1046),MONTH(A1046),1),메뉴_월,"&lt;="&amp;DATE(YEAR(A1046),MONTH(A1046)+1,0),메뉴_이름,B1046)&gt;1,"같은 달·같은 메뉴가 또 있어요",""))))))</f>
        <v/>
      </c>
    </row>
    <row r="1047">
      <c r="A1047" s="49" t="n"/>
      <c r="B1047" s="17" t="n"/>
      <c r="C1047" s="14" t="n"/>
      <c r="D1047" s="14" t="n"/>
      <c r="E1047" s="18">
        <f>IF(COUNTA(A1047:D1047)=0,"",IF(NOT(ISNUMBER(A1047)),"월을 2026-09-01 처럼",IF(ISNA(MATCH(B1047,메뉴판이름,0)),"메뉴판에 없는 이름",IF(OR(NOT(ISNUMBER(C1047)),C1047&lt;0,C1047&lt;&gt;INT(N(C1047))),"수량을 확인하세요",IF(OR(NOT(ISNUMBER(D1047)),D1047&lt;0),"매출을 확인하세요",IF(COUNTIFS(메뉴_월,"&gt;="&amp;DATE(YEAR(A1047),MONTH(A1047),1),메뉴_월,"&lt;="&amp;DATE(YEAR(A1047),MONTH(A1047)+1,0),메뉴_이름,B1047)&gt;1,"같은 달·같은 메뉴가 또 있어요",""))))))</f>
        <v/>
      </c>
    </row>
    <row r="1048">
      <c r="A1048" s="49" t="n"/>
      <c r="B1048" s="17" t="n"/>
      <c r="C1048" s="14" t="n"/>
      <c r="D1048" s="14" t="n"/>
      <c r="E1048" s="18">
        <f>IF(COUNTA(A1048:D1048)=0,"",IF(NOT(ISNUMBER(A1048)),"월을 2026-09-01 처럼",IF(ISNA(MATCH(B1048,메뉴판이름,0)),"메뉴판에 없는 이름",IF(OR(NOT(ISNUMBER(C1048)),C1048&lt;0,C1048&lt;&gt;INT(N(C1048))),"수량을 확인하세요",IF(OR(NOT(ISNUMBER(D1048)),D1048&lt;0),"매출을 확인하세요",IF(COUNTIFS(메뉴_월,"&gt;="&amp;DATE(YEAR(A1048),MONTH(A1048),1),메뉴_월,"&lt;="&amp;DATE(YEAR(A1048),MONTH(A1048)+1,0),메뉴_이름,B1048)&gt;1,"같은 달·같은 메뉴가 또 있어요",""))))))</f>
        <v/>
      </c>
    </row>
    <row r="1049">
      <c r="A1049" s="49" t="n"/>
      <c r="B1049" s="17" t="n"/>
      <c r="C1049" s="14" t="n"/>
      <c r="D1049" s="14" t="n"/>
      <c r="E1049" s="18">
        <f>IF(COUNTA(A1049:D1049)=0,"",IF(NOT(ISNUMBER(A1049)),"월을 2026-09-01 처럼",IF(ISNA(MATCH(B1049,메뉴판이름,0)),"메뉴판에 없는 이름",IF(OR(NOT(ISNUMBER(C1049)),C1049&lt;0,C1049&lt;&gt;INT(N(C1049))),"수량을 확인하세요",IF(OR(NOT(ISNUMBER(D1049)),D1049&lt;0),"매출을 확인하세요",IF(COUNTIFS(메뉴_월,"&gt;="&amp;DATE(YEAR(A1049),MONTH(A1049),1),메뉴_월,"&lt;="&amp;DATE(YEAR(A1049),MONTH(A1049)+1,0),메뉴_이름,B1049)&gt;1,"같은 달·같은 메뉴가 또 있어요",""))))))</f>
        <v/>
      </c>
    </row>
    <row r="1050">
      <c r="A1050" s="49" t="n"/>
      <c r="B1050" s="17" t="n"/>
      <c r="C1050" s="14" t="n"/>
      <c r="D1050" s="14" t="n"/>
      <c r="E1050" s="18">
        <f>IF(COUNTA(A1050:D1050)=0,"",IF(NOT(ISNUMBER(A1050)),"월을 2026-09-01 처럼",IF(ISNA(MATCH(B1050,메뉴판이름,0)),"메뉴판에 없는 이름",IF(OR(NOT(ISNUMBER(C1050)),C1050&lt;0,C1050&lt;&gt;INT(N(C1050))),"수량을 확인하세요",IF(OR(NOT(ISNUMBER(D1050)),D1050&lt;0),"매출을 확인하세요",IF(COUNTIFS(메뉴_월,"&gt;="&amp;DATE(YEAR(A1050),MONTH(A1050),1),메뉴_월,"&lt;="&amp;DATE(YEAR(A1050),MONTH(A1050)+1,0),메뉴_이름,B1050)&gt;1,"같은 달·같은 메뉴가 또 있어요",""))))))</f>
        <v/>
      </c>
    </row>
    <row r="1051">
      <c r="A1051" s="49" t="n"/>
      <c r="B1051" s="17" t="n"/>
      <c r="C1051" s="14" t="n"/>
      <c r="D1051" s="14" t="n"/>
      <c r="E1051" s="18">
        <f>IF(COUNTA(A1051:D1051)=0,"",IF(NOT(ISNUMBER(A1051)),"월을 2026-09-01 처럼",IF(ISNA(MATCH(B1051,메뉴판이름,0)),"메뉴판에 없는 이름",IF(OR(NOT(ISNUMBER(C1051)),C1051&lt;0,C1051&lt;&gt;INT(N(C1051))),"수량을 확인하세요",IF(OR(NOT(ISNUMBER(D1051)),D1051&lt;0),"매출을 확인하세요",IF(COUNTIFS(메뉴_월,"&gt;="&amp;DATE(YEAR(A1051),MONTH(A1051),1),메뉴_월,"&lt;="&amp;DATE(YEAR(A1051),MONTH(A1051)+1,0),메뉴_이름,B1051)&gt;1,"같은 달·같은 메뉴가 또 있어요",""))))))</f>
        <v/>
      </c>
    </row>
    <row r="1052">
      <c r="A1052" s="49" t="n"/>
      <c r="B1052" s="17" t="n"/>
      <c r="C1052" s="14" t="n"/>
      <c r="D1052" s="14" t="n"/>
      <c r="E1052" s="18">
        <f>IF(COUNTA(A1052:D1052)=0,"",IF(NOT(ISNUMBER(A1052)),"월을 2026-09-01 처럼",IF(ISNA(MATCH(B1052,메뉴판이름,0)),"메뉴판에 없는 이름",IF(OR(NOT(ISNUMBER(C1052)),C1052&lt;0,C1052&lt;&gt;INT(N(C1052))),"수량을 확인하세요",IF(OR(NOT(ISNUMBER(D1052)),D1052&lt;0),"매출을 확인하세요",IF(COUNTIFS(메뉴_월,"&gt;="&amp;DATE(YEAR(A1052),MONTH(A1052),1),메뉴_월,"&lt;="&amp;DATE(YEAR(A1052),MONTH(A1052)+1,0),메뉴_이름,B1052)&gt;1,"같은 달·같은 메뉴가 또 있어요",""))))))</f>
        <v/>
      </c>
    </row>
    <row r="1053">
      <c r="A1053" s="49" t="n"/>
      <c r="B1053" s="17" t="n"/>
      <c r="C1053" s="14" t="n"/>
      <c r="D1053" s="14" t="n"/>
      <c r="E1053" s="18">
        <f>IF(COUNTA(A1053:D1053)=0,"",IF(NOT(ISNUMBER(A1053)),"월을 2026-09-01 처럼",IF(ISNA(MATCH(B1053,메뉴판이름,0)),"메뉴판에 없는 이름",IF(OR(NOT(ISNUMBER(C1053)),C1053&lt;0,C1053&lt;&gt;INT(N(C1053))),"수량을 확인하세요",IF(OR(NOT(ISNUMBER(D1053)),D1053&lt;0),"매출을 확인하세요",IF(COUNTIFS(메뉴_월,"&gt;="&amp;DATE(YEAR(A1053),MONTH(A1053),1),메뉴_월,"&lt;="&amp;DATE(YEAR(A1053),MONTH(A1053)+1,0),메뉴_이름,B1053)&gt;1,"같은 달·같은 메뉴가 또 있어요",""))))))</f>
        <v/>
      </c>
    </row>
    <row r="1054">
      <c r="A1054" s="49" t="n"/>
      <c r="B1054" s="17" t="n"/>
      <c r="C1054" s="14" t="n"/>
      <c r="D1054" s="14" t="n"/>
      <c r="E1054" s="18">
        <f>IF(COUNTA(A1054:D1054)=0,"",IF(NOT(ISNUMBER(A1054)),"월을 2026-09-01 처럼",IF(ISNA(MATCH(B1054,메뉴판이름,0)),"메뉴판에 없는 이름",IF(OR(NOT(ISNUMBER(C1054)),C1054&lt;0,C1054&lt;&gt;INT(N(C1054))),"수량을 확인하세요",IF(OR(NOT(ISNUMBER(D1054)),D1054&lt;0),"매출을 확인하세요",IF(COUNTIFS(메뉴_월,"&gt;="&amp;DATE(YEAR(A1054),MONTH(A1054),1),메뉴_월,"&lt;="&amp;DATE(YEAR(A1054),MONTH(A1054)+1,0),메뉴_이름,B1054)&gt;1,"같은 달·같은 메뉴가 또 있어요",""))))))</f>
        <v/>
      </c>
    </row>
    <row r="1055">
      <c r="A1055" s="49" t="n"/>
      <c r="B1055" s="17" t="n"/>
      <c r="C1055" s="14" t="n"/>
      <c r="D1055" s="14" t="n"/>
      <c r="E1055" s="18">
        <f>IF(COUNTA(A1055:D1055)=0,"",IF(NOT(ISNUMBER(A1055)),"월을 2026-09-01 처럼",IF(ISNA(MATCH(B1055,메뉴판이름,0)),"메뉴판에 없는 이름",IF(OR(NOT(ISNUMBER(C1055)),C1055&lt;0,C1055&lt;&gt;INT(N(C1055))),"수량을 확인하세요",IF(OR(NOT(ISNUMBER(D1055)),D1055&lt;0),"매출을 확인하세요",IF(COUNTIFS(메뉴_월,"&gt;="&amp;DATE(YEAR(A1055),MONTH(A1055),1),메뉴_월,"&lt;="&amp;DATE(YEAR(A1055),MONTH(A1055)+1,0),메뉴_이름,B1055)&gt;1,"같은 달·같은 메뉴가 또 있어요",""))))))</f>
        <v/>
      </c>
    </row>
    <row r="1056">
      <c r="A1056" s="49" t="n"/>
      <c r="B1056" s="17" t="n"/>
      <c r="C1056" s="14" t="n"/>
      <c r="D1056" s="14" t="n"/>
      <c r="E1056" s="18">
        <f>IF(COUNTA(A1056:D1056)=0,"",IF(NOT(ISNUMBER(A1056)),"월을 2026-09-01 처럼",IF(ISNA(MATCH(B1056,메뉴판이름,0)),"메뉴판에 없는 이름",IF(OR(NOT(ISNUMBER(C1056)),C1056&lt;0,C1056&lt;&gt;INT(N(C1056))),"수량을 확인하세요",IF(OR(NOT(ISNUMBER(D1056)),D1056&lt;0),"매출을 확인하세요",IF(COUNTIFS(메뉴_월,"&gt;="&amp;DATE(YEAR(A1056),MONTH(A1056),1),메뉴_월,"&lt;="&amp;DATE(YEAR(A1056),MONTH(A1056)+1,0),메뉴_이름,B1056)&gt;1,"같은 달·같은 메뉴가 또 있어요",""))))))</f>
        <v/>
      </c>
    </row>
    <row r="1057">
      <c r="A1057" s="49" t="n"/>
      <c r="B1057" s="17" t="n"/>
      <c r="C1057" s="14" t="n"/>
      <c r="D1057" s="14" t="n"/>
      <c r="E1057" s="18">
        <f>IF(COUNTA(A1057:D1057)=0,"",IF(NOT(ISNUMBER(A1057)),"월을 2026-09-01 처럼",IF(ISNA(MATCH(B1057,메뉴판이름,0)),"메뉴판에 없는 이름",IF(OR(NOT(ISNUMBER(C1057)),C1057&lt;0,C1057&lt;&gt;INT(N(C1057))),"수량을 확인하세요",IF(OR(NOT(ISNUMBER(D1057)),D1057&lt;0),"매출을 확인하세요",IF(COUNTIFS(메뉴_월,"&gt;="&amp;DATE(YEAR(A1057),MONTH(A1057),1),메뉴_월,"&lt;="&amp;DATE(YEAR(A1057),MONTH(A1057)+1,0),메뉴_이름,B1057)&gt;1,"같은 달·같은 메뉴가 또 있어요",""))))))</f>
        <v/>
      </c>
    </row>
    <row r="1058">
      <c r="A1058" s="49" t="n"/>
      <c r="B1058" s="17" t="n"/>
      <c r="C1058" s="14" t="n"/>
      <c r="D1058" s="14" t="n"/>
      <c r="E1058" s="18">
        <f>IF(COUNTA(A1058:D1058)=0,"",IF(NOT(ISNUMBER(A1058)),"월을 2026-09-01 처럼",IF(ISNA(MATCH(B1058,메뉴판이름,0)),"메뉴판에 없는 이름",IF(OR(NOT(ISNUMBER(C1058)),C1058&lt;0,C1058&lt;&gt;INT(N(C1058))),"수량을 확인하세요",IF(OR(NOT(ISNUMBER(D1058)),D1058&lt;0),"매출을 확인하세요",IF(COUNTIFS(메뉴_월,"&gt;="&amp;DATE(YEAR(A1058),MONTH(A1058),1),메뉴_월,"&lt;="&amp;DATE(YEAR(A1058),MONTH(A1058)+1,0),메뉴_이름,B1058)&gt;1,"같은 달·같은 메뉴가 또 있어요",""))))))</f>
        <v/>
      </c>
    </row>
    <row r="1059">
      <c r="A1059" s="49" t="n"/>
      <c r="B1059" s="17" t="n"/>
      <c r="C1059" s="14" t="n"/>
      <c r="D1059" s="14" t="n"/>
      <c r="E1059" s="18">
        <f>IF(COUNTA(A1059:D1059)=0,"",IF(NOT(ISNUMBER(A1059)),"월을 2026-09-01 처럼",IF(ISNA(MATCH(B1059,메뉴판이름,0)),"메뉴판에 없는 이름",IF(OR(NOT(ISNUMBER(C1059)),C1059&lt;0,C1059&lt;&gt;INT(N(C1059))),"수량을 확인하세요",IF(OR(NOT(ISNUMBER(D1059)),D1059&lt;0),"매출을 확인하세요",IF(COUNTIFS(메뉴_월,"&gt;="&amp;DATE(YEAR(A1059),MONTH(A1059),1),메뉴_월,"&lt;="&amp;DATE(YEAR(A1059),MONTH(A1059)+1,0),메뉴_이름,B1059)&gt;1,"같은 달·같은 메뉴가 또 있어요",""))))))</f>
        <v/>
      </c>
    </row>
    <row r="1060">
      <c r="A1060" s="49" t="n"/>
      <c r="B1060" s="17" t="n"/>
      <c r="C1060" s="14" t="n"/>
      <c r="D1060" s="14" t="n"/>
      <c r="E1060" s="18">
        <f>IF(COUNTA(A1060:D1060)=0,"",IF(NOT(ISNUMBER(A1060)),"월을 2026-09-01 처럼",IF(ISNA(MATCH(B1060,메뉴판이름,0)),"메뉴판에 없는 이름",IF(OR(NOT(ISNUMBER(C1060)),C1060&lt;0,C1060&lt;&gt;INT(N(C1060))),"수량을 확인하세요",IF(OR(NOT(ISNUMBER(D1060)),D1060&lt;0),"매출을 확인하세요",IF(COUNTIFS(메뉴_월,"&gt;="&amp;DATE(YEAR(A1060),MONTH(A1060),1),메뉴_월,"&lt;="&amp;DATE(YEAR(A1060),MONTH(A1060)+1,0),메뉴_이름,B1060)&gt;1,"같은 달·같은 메뉴가 또 있어요",""))))))</f>
        <v/>
      </c>
    </row>
    <row r="1061">
      <c r="A1061" s="49" t="n"/>
      <c r="B1061" s="17" t="n"/>
      <c r="C1061" s="14" t="n"/>
      <c r="D1061" s="14" t="n"/>
      <c r="E1061" s="18">
        <f>IF(COUNTA(A1061:D1061)=0,"",IF(NOT(ISNUMBER(A1061)),"월을 2026-09-01 처럼",IF(ISNA(MATCH(B1061,메뉴판이름,0)),"메뉴판에 없는 이름",IF(OR(NOT(ISNUMBER(C1061)),C1061&lt;0,C1061&lt;&gt;INT(N(C1061))),"수량을 확인하세요",IF(OR(NOT(ISNUMBER(D1061)),D1061&lt;0),"매출을 확인하세요",IF(COUNTIFS(메뉴_월,"&gt;="&amp;DATE(YEAR(A1061),MONTH(A1061),1),메뉴_월,"&lt;="&amp;DATE(YEAR(A1061),MONTH(A1061)+1,0),메뉴_이름,B1061)&gt;1,"같은 달·같은 메뉴가 또 있어요",""))))))</f>
        <v/>
      </c>
    </row>
    <row r="1062">
      <c r="A1062" s="49" t="n"/>
      <c r="B1062" s="17" t="n"/>
      <c r="C1062" s="14" t="n"/>
      <c r="D1062" s="14" t="n"/>
      <c r="E1062" s="18">
        <f>IF(COUNTA(A1062:D1062)=0,"",IF(NOT(ISNUMBER(A1062)),"월을 2026-09-01 처럼",IF(ISNA(MATCH(B1062,메뉴판이름,0)),"메뉴판에 없는 이름",IF(OR(NOT(ISNUMBER(C1062)),C1062&lt;0,C1062&lt;&gt;INT(N(C1062))),"수량을 확인하세요",IF(OR(NOT(ISNUMBER(D1062)),D1062&lt;0),"매출을 확인하세요",IF(COUNTIFS(메뉴_월,"&gt;="&amp;DATE(YEAR(A1062),MONTH(A1062),1),메뉴_월,"&lt;="&amp;DATE(YEAR(A1062),MONTH(A1062)+1,0),메뉴_이름,B1062)&gt;1,"같은 달·같은 메뉴가 또 있어요",""))))))</f>
        <v/>
      </c>
    </row>
    <row r="1063">
      <c r="A1063" s="49" t="n"/>
      <c r="B1063" s="17" t="n"/>
      <c r="C1063" s="14" t="n"/>
      <c r="D1063" s="14" t="n"/>
      <c r="E1063" s="18">
        <f>IF(COUNTA(A1063:D1063)=0,"",IF(NOT(ISNUMBER(A1063)),"월을 2026-09-01 처럼",IF(ISNA(MATCH(B1063,메뉴판이름,0)),"메뉴판에 없는 이름",IF(OR(NOT(ISNUMBER(C1063)),C1063&lt;0,C1063&lt;&gt;INT(N(C1063))),"수량을 확인하세요",IF(OR(NOT(ISNUMBER(D1063)),D1063&lt;0),"매출을 확인하세요",IF(COUNTIFS(메뉴_월,"&gt;="&amp;DATE(YEAR(A1063),MONTH(A1063),1),메뉴_월,"&lt;="&amp;DATE(YEAR(A1063),MONTH(A1063)+1,0),메뉴_이름,B1063)&gt;1,"같은 달·같은 메뉴가 또 있어요",""))))))</f>
        <v/>
      </c>
    </row>
    <row r="1064">
      <c r="A1064" s="49" t="n"/>
      <c r="B1064" s="17" t="n"/>
      <c r="C1064" s="14" t="n"/>
      <c r="D1064" s="14" t="n"/>
      <c r="E1064" s="18">
        <f>IF(COUNTA(A1064:D1064)=0,"",IF(NOT(ISNUMBER(A1064)),"월을 2026-09-01 처럼",IF(ISNA(MATCH(B1064,메뉴판이름,0)),"메뉴판에 없는 이름",IF(OR(NOT(ISNUMBER(C1064)),C1064&lt;0,C1064&lt;&gt;INT(N(C1064))),"수량을 확인하세요",IF(OR(NOT(ISNUMBER(D1064)),D1064&lt;0),"매출을 확인하세요",IF(COUNTIFS(메뉴_월,"&gt;="&amp;DATE(YEAR(A1064),MONTH(A1064),1),메뉴_월,"&lt;="&amp;DATE(YEAR(A1064),MONTH(A1064)+1,0),메뉴_이름,B1064)&gt;1,"같은 달·같은 메뉴가 또 있어요",""))))))</f>
        <v/>
      </c>
    </row>
    <row r="1065">
      <c r="A1065" s="49" t="n"/>
      <c r="B1065" s="17" t="n"/>
      <c r="C1065" s="14" t="n"/>
      <c r="D1065" s="14" t="n"/>
      <c r="E1065" s="18">
        <f>IF(COUNTA(A1065:D1065)=0,"",IF(NOT(ISNUMBER(A1065)),"월을 2026-09-01 처럼",IF(ISNA(MATCH(B1065,메뉴판이름,0)),"메뉴판에 없는 이름",IF(OR(NOT(ISNUMBER(C1065)),C1065&lt;0,C1065&lt;&gt;INT(N(C1065))),"수량을 확인하세요",IF(OR(NOT(ISNUMBER(D1065)),D1065&lt;0),"매출을 확인하세요",IF(COUNTIFS(메뉴_월,"&gt;="&amp;DATE(YEAR(A1065),MONTH(A1065),1),메뉴_월,"&lt;="&amp;DATE(YEAR(A1065),MONTH(A1065)+1,0),메뉴_이름,B1065)&gt;1,"같은 달·같은 메뉴가 또 있어요",""))))))</f>
        <v/>
      </c>
    </row>
    <row r="1066">
      <c r="A1066" s="49" t="n"/>
      <c r="B1066" s="17" t="n"/>
      <c r="C1066" s="14" t="n"/>
      <c r="D1066" s="14" t="n"/>
      <c r="E1066" s="18">
        <f>IF(COUNTA(A1066:D1066)=0,"",IF(NOT(ISNUMBER(A1066)),"월을 2026-09-01 처럼",IF(ISNA(MATCH(B1066,메뉴판이름,0)),"메뉴판에 없는 이름",IF(OR(NOT(ISNUMBER(C1066)),C1066&lt;0,C1066&lt;&gt;INT(N(C1066))),"수량을 확인하세요",IF(OR(NOT(ISNUMBER(D1066)),D1066&lt;0),"매출을 확인하세요",IF(COUNTIFS(메뉴_월,"&gt;="&amp;DATE(YEAR(A1066),MONTH(A1066),1),메뉴_월,"&lt;="&amp;DATE(YEAR(A1066),MONTH(A1066)+1,0),메뉴_이름,B1066)&gt;1,"같은 달·같은 메뉴가 또 있어요",""))))))</f>
        <v/>
      </c>
    </row>
    <row r="1067">
      <c r="A1067" s="49" t="n"/>
      <c r="B1067" s="17" t="n"/>
      <c r="C1067" s="14" t="n"/>
      <c r="D1067" s="14" t="n"/>
      <c r="E1067" s="18">
        <f>IF(COUNTA(A1067:D1067)=0,"",IF(NOT(ISNUMBER(A1067)),"월을 2026-09-01 처럼",IF(ISNA(MATCH(B1067,메뉴판이름,0)),"메뉴판에 없는 이름",IF(OR(NOT(ISNUMBER(C1067)),C1067&lt;0,C1067&lt;&gt;INT(N(C1067))),"수량을 확인하세요",IF(OR(NOT(ISNUMBER(D1067)),D1067&lt;0),"매출을 확인하세요",IF(COUNTIFS(메뉴_월,"&gt;="&amp;DATE(YEAR(A1067),MONTH(A1067),1),메뉴_월,"&lt;="&amp;DATE(YEAR(A1067),MONTH(A1067)+1,0),메뉴_이름,B1067)&gt;1,"같은 달·같은 메뉴가 또 있어요",""))))))</f>
        <v/>
      </c>
    </row>
    <row r="1068">
      <c r="A1068" s="49" t="n"/>
      <c r="B1068" s="17" t="n"/>
      <c r="C1068" s="14" t="n"/>
      <c r="D1068" s="14" t="n"/>
      <c r="E1068" s="18">
        <f>IF(COUNTA(A1068:D1068)=0,"",IF(NOT(ISNUMBER(A1068)),"월을 2026-09-01 처럼",IF(ISNA(MATCH(B1068,메뉴판이름,0)),"메뉴판에 없는 이름",IF(OR(NOT(ISNUMBER(C1068)),C1068&lt;0,C1068&lt;&gt;INT(N(C1068))),"수량을 확인하세요",IF(OR(NOT(ISNUMBER(D1068)),D1068&lt;0),"매출을 확인하세요",IF(COUNTIFS(메뉴_월,"&gt;="&amp;DATE(YEAR(A1068),MONTH(A1068),1),메뉴_월,"&lt;="&amp;DATE(YEAR(A1068),MONTH(A1068)+1,0),메뉴_이름,B1068)&gt;1,"같은 달·같은 메뉴가 또 있어요",""))))))</f>
        <v/>
      </c>
    </row>
    <row r="1069">
      <c r="A1069" s="49" t="n"/>
      <c r="B1069" s="17" t="n"/>
      <c r="C1069" s="14" t="n"/>
      <c r="D1069" s="14" t="n"/>
      <c r="E1069" s="18">
        <f>IF(COUNTA(A1069:D1069)=0,"",IF(NOT(ISNUMBER(A1069)),"월을 2026-09-01 처럼",IF(ISNA(MATCH(B1069,메뉴판이름,0)),"메뉴판에 없는 이름",IF(OR(NOT(ISNUMBER(C1069)),C1069&lt;0,C1069&lt;&gt;INT(N(C1069))),"수량을 확인하세요",IF(OR(NOT(ISNUMBER(D1069)),D1069&lt;0),"매출을 확인하세요",IF(COUNTIFS(메뉴_월,"&gt;="&amp;DATE(YEAR(A1069),MONTH(A1069),1),메뉴_월,"&lt;="&amp;DATE(YEAR(A1069),MONTH(A1069)+1,0),메뉴_이름,B1069)&gt;1,"같은 달·같은 메뉴가 또 있어요",""))))))</f>
        <v/>
      </c>
    </row>
    <row r="1070">
      <c r="A1070" s="49" t="n"/>
      <c r="B1070" s="17" t="n"/>
      <c r="C1070" s="14" t="n"/>
      <c r="D1070" s="14" t="n"/>
      <c r="E1070" s="18">
        <f>IF(COUNTA(A1070:D1070)=0,"",IF(NOT(ISNUMBER(A1070)),"월을 2026-09-01 처럼",IF(ISNA(MATCH(B1070,메뉴판이름,0)),"메뉴판에 없는 이름",IF(OR(NOT(ISNUMBER(C1070)),C1070&lt;0,C1070&lt;&gt;INT(N(C1070))),"수량을 확인하세요",IF(OR(NOT(ISNUMBER(D1070)),D1070&lt;0),"매출을 확인하세요",IF(COUNTIFS(메뉴_월,"&gt;="&amp;DATE(YEAR(A1070),MONTH(A1070),1),메뉴_월,"&lt;="&amp;DATE(YEAR(A1070),MONTH(A1070)+1,0),메뉴_이름,B1070)&gt;1,"같은 달·같은 메뉴가 또 있어요",""))))))</f>
        <v/>
      </c>
    </row>
    <row r="1071">
      <c r="A1071" s="49" t="n"/>
      <c r="B1071" s="17" t="n"/>
      <c r="C1071" s="14" t="n"/>
      <c r="D1071" s="14" t="n"/>
      <c r="E1071" s="18">
        <f>IF(COUNTA(A1071:D1071)=0,"",IF(NOT(ISNUMBER(A1071)),"월을 2026-09-01 처럼",IF(ISNA(MATCH(B1071,메뉴판이름,0)),"메뉴판에 없는 이름",IF(OR(NOT(ISNUMBER(C1071)),C1071&lt;0,C1071&lt;&gt;INT(N(C1071))),"수량을 확인하세요",IF(OR(NOT(ISNUMBER(D1071)),D1071&lt;0),"매출을 확인하세요",IF(COUNTIFS(메뉴_월,"&gt;="&amp;DATE(YEAR(A1071),MONTH(A1071),1),메뉴_월,"&lt;="&amp;DATE(YEAR(A1071),MONTH(A1071)+1,0),메뉴_이름,B1071)&gt;1,"같은 달·같은 메뉴가 또 있어요",""))))))</f>
        <v/>
      </c>
    </row>
    <row r="1072">
      <c r="A1072" s="49" t="n"/>
      <c r="B1072" s="17" t="n"/>
      <c r="C1072" s="14" t="n"/>
      <c r="D1072" s="14" t="n"/>
      <c r="E1072" s="18">
        <f>IF(COUNTA(A1072:D1072)=0,"",IF(NOT(ISNUMBER(A1072)),"월을 2026-09-01 처럼",IF(ISNA(MATCH(B1072,메뉴판이름,0)),"메뉴판에 없는 이름",IF(OR(NOT(ISNUMBER(C1072)),C1072&lt;0,C1072&lt;&gt;INT(N(C1072))),"수량을 확인하세요",IF(OR(NOT(ISNUMBER(D1072)),D1072&lt;0),"매출을 확인하세요",IF(COUNTIFS(메뉴_월,"&gt;="&amp;DATE(YEAR(A1072),MONTH(A1072),1),메뉴_월,"&lt;="&amp;DATE(YEAR(A1072),MONTH(A1072)+1,0),메뉴_이름,B1072)&gt;1,"같은 달·같은 메뉴가 또 있어요",""))))))</f>
        <v/>
      </c>
    </row>
    <row r="1073">
      <c r="A1073" s="49" t="n"/>
      <c r="B1073" s="17" t="n"/>
      <c r="C1073" s="14" t="n"/>
      <c r="D1073" s="14" t="n"/>
      <c r="E1073" s="18">
        <f>IF(COUNTA(A1073:D1073)=0,"",IF(NOT(ISNUMBER(A1073)),"월을 2026-09-01 처럼",IF(ISNA(MATCH(B1073,메뉴판이름,0)),"메뉴판에 없는 이름",IF(OR(NOT(ISNUMBER(C1073)),C1073&lt;0,C1073&lt;&gt;INT(N(C1073))),"수량을 확인하세요",IF(OR(NOT(ISNUMBER(D1073)),D1073&lt;0),"매출을 확인하세요",IF(COUNTIFS(메뉴_월,"&gt;="&amp;DATE(YEAR(A1073),MONTH(A1073),1),메뉴_월,"&lt;="&amp;DATE(YEAR(A1073),MONTH(A1073)+1,0),메뉴_이름,B1073)&gt;1,"같은 달·같은 메뉴가 또 있어요",""))))))</f>
        <v/>
      </c>
    </row>
    <row r="1074">
      <c r="A1074" s="49" t="n"/>
      <c r="B1074" s="17" t="n"/>
      <c r="C1074" s="14" t="n"/>
      <c r="D1074" s="14" t="n"/>
      <c r="E1074" s="18">
        <f>IF(COUNTA(A1074:D1074)=0,"",IF(NOT(ISNUMBER(A1074)),"월을 2026-09-01 처럼",IF(ISNA(MATCH(B1074,메뉴판이름,0)),"메뉴판에 없는 이름",IF(OR(NOT(ISNUMBER(C1074)),C1074&lt;0,C1074&lt;&gt;INT(N(C1074))),"수량을 확인하세요",IF(OR(NOT(ISNUMBER(D1074)),D1074&lt;0),"매출을 확인하세요",IF(COUNTIFS(메뉴_월,"&gt;="&amp;DATE(YEAR(A1074),MONTH(A1074),1),메뉴_월,"&lt;="&amp;DATE(YEAR(A1074),MONTH(A1074)+1,0),메뉴_이름,B1074)&gt;1,"같은 달·같은 메뉴가 또 있어요",""))))))</f>
        <v/>
      </c>
    </row>
    <row r="1075">
      <c r="A1075" s="49" t="n"/>
      <c r="B1075" s="17" t="n"/>
      <c r="C1075" s="14" t="n"/>
      <c r="D1075" s="14" t="n"/>
      <c r="E1075" s="18">
        <f>IF(COUNTA(A1075:D1075)=0,"",IF(NOT(ISNUMBER(A1075)),"월을 2026-09-01 처럼",IF(ISNA(MATCH(B1075,메뉴판이름,0)),"메뉴판에 없는 이름",IF(OR(NOT(ISNUMBER(C1075)),C1075&lt;0,C1075&lt;&gt;INT(N(C1075))),"수량을 확인하세요",IF(OR(NOT(ISNUMBER(D1075)),D1075&lt;0),"매출을 확인하세요",IF(COUNTIFS(메뉴_월,"&gt;="&amp;DATE(YEAR(A1075),MONTH(A1075),1),메뉴_월,"&lt;="&amp;DATE(YEAR(A1075),MONTH(A1075)+1,0),메뉴_이름,B1075)&gt;1,"같은 달·같은 메뉴가 또 있어요",""))))))</f>
        <v/>
      </c>
    </row>
    <row r="1076">
      <c r="A1076" s="49" t="n"/>
      <c r="B1076" s="17" t="n"/>
      <c r="C1076" s="14" t="n"/>
      <c r="D1076" s="14" t="n"/>
      <c r="E1076" s="18">
        <f>IF(COUNTA(A1076:D1076)=0,"",IF(NOT(ISNUMBER(A1076)),"월을 2026-09-01 처럼",IF(ISNA(MATCH(B1076,메뉴판이름,0)),"메뉴판에 없는 이름",IF(OR(NOT(ISNUMBER(C1076)),C1076&lt;0,C1076&lt;&gt;INT(N(C1076))),"수량을 확인하세요",IF(OR(NOT(ISNUMBER(D1076)),D1076&lt;0),"매출을 확인하세요",IF(COUNTIFS(메뉴_월,"&gt;="&amp;DATE(YEAR(A1076),MONTH(A1076),1),메뉴_월,"&lt;="&amp;DATE(YEAR(A1076),MONTH(A1076)+1,0),메뉴_이름,B1076)&gt;1,"같은 달·같은 메뉴가 또 있어요",""))))))</f>
        <v/>
      </c>
    </row>
    <row r="1077">
      <c r="A1077" s="49" t="n"/>
      <c r="B1077" s="17" t="n"/>
      <c r="C1077" s="14" t="n"/>
      <c r="D1077" s="14" t="n"/>
      <c r="E1077" s="18">
        <f>IF(COUNTA(A1077:D1077)=0,"",IF(NOT(ISNUMBER(A1077)),"월을 2026-09-01 처럼",IF(ISNA(MATCH(B1077,메뉴판이름,0)),"메뉴판에 없는 이름",IF(OR(NOT(ISNUMBER(C1077)),C1077&lt;0,C1077&lt;&gt;INT(N(C1077))),"수량을 확인하세요",IF(OR(NOT(ISNUMBER(D1077)),D1077&lt;0),"매출을 확인하세요",IF(COUNTIFS(메뉴_월,"&gt;="&amp;DATE(YEAR(A1077),MONTH(A1077),1),메뉴_월,"&lt;="&amp;DATE(YEAR(A1077),MONTH(A1077)+1,0),메뉴_이름,B1077)&gt;1,"같은 달·같은 메뉴가 또 있어요",""))))))</f>
        <v/>
      </c>
    </row>
    <row r="1078">
      <c r="A1078" s="49" t="n"/>
      <c r="B1078" s="17" t="n"/>
      <c r="C1078" s="14" t="n"/>
      <c r="D1078" s="14" t="n"/>
      <c r="E1078" s="18">
        <f>IF(COUNTA(A1078:D1078)=0,"",IF(NOT(ISNUMBER(A1078)),"월을 2026-09-01 처럼",IF(ISNA(MATCH(B1078,메뉴판이름,0)),"메뉴판에 없는 이름",IF(OR(NOT(ISNUMBER(C1078)),C1078&lt;0,C1078&lt;&gt;INT(N(C1078))),"수량을 확인하세요",IF(OR(NOT(ISNUMBER(D1078)),D1078&lt;0),"매출을 확인하세요",IF(COUNTIFS(메뉴_월,"&gt;="&amp;DATE(YEAR(A1078),MONTH(A1078),1),메뉴_월,"&lt;="&amp;DATE(YEAR(A1078),MONTH(A1078)+1,0),메뉴_이름,B1078)&gt;1,"같은 달·같은 메뉴가 또 있어요",""))))))</f>
        <v/>
      </c>
    </row>
    <row r="1079">
      <c r="A1079" s="49" t="n"/>
      <c r="B1079" s="17" t="n"/>
      <c r="C1079" s="14" t="n"/>
      <c r="D1079" s="14" t="n"/>
      <c r="E1079" s="18">
        <f>IF(COUNTA(A1079:D1079)=0,"",IF(NOT(ISNUMBER(A1079)),"월을 2026-09-01 처럼",IF(ISNA(MATCH(B1079,메뉴판이름,0)),"메뉴판에 없는 이름",IF(OR(NOT(ISNUMBER(C1079)),C1079&lt;0,C1079&lt;&gt;INT(N(C1079))),"수량을 확인하세요",IF(OR(NOT(ISNUMBER(D1079)),D1079&lt;0),"매출을 확인하세요",IF(COUNTIFS(메뉴_월,"&gt;="&amp;DATE(YEAR(A1079),MONTH(A1079),1),메뉴_월,"&lt;="&amp;DATE(YEAR(A1079),MONTH(A1079)+1,0),메뉴_이름,B1079)&gt;1,"같은 달·같은 메뉴가 또 있어요",""))))))</f>
        <v/>
      </c>
    </row>
    <row r="1080">
      <c r="A1080" s="49" t="n"/>
      <c r="B1080" s="17" t="n"/>
      <c r="C1080" s="14" t="n"/>
      <c r="D1080" s="14" t="n"/>
      <c r="E1080" s="18">
        <f>IF(COUNTA(A1080:D1080)=0,"",IF(NOT(ISNUMBER(A1080)),"월을 2026-09-01 처럼",IF(ISNA(MATCH(B1080,메뉴판이름,0)),"메뉴판에 없는 이름",IF(OR(NOT(ISNUMBER(C1080)),C1080&lt;0,C1080&lt;&gt;INT(N(C1080))),"수량을 확인하세요",IF(OR(NOT(ISNUMBER(D1080)),D1080&lt;0),"매출을 확인하세요",IF(COUNTIFS(메뉴_월,"&gt;="&amp;DATE(YEAR(A1080),MONTH(A1080),1),메뉴_월,"&lt;="&amp;DATE(YEAR(A1080),MONTH(A1080)+1,0),메뉴_이름,B1080)&gt;1,"같은 달·같은 메뉴가 또 있어요",""))))))</f>
        <v/>
      </c>
    </row>
    <row r="1081">
      <c r="A1081" s="49" t="n"/>
      <c r="B1081" s="17" t="n"/>
      <c r="C1081" s="14" t="n"/>
      <c r="D1081" s="14" t="n"/>
      <c r="E1081" s="18">
        <f>IF(COUNTA(A1081:D1081)=0,"",IF(NOT(ISNUMBER(A1081)),"월을 2026-09-01 처럼",IF(ISNA(MATCH(B1081,메뉴판이름,0)),"메뉴판에 없는 이름",IF(OR(NOT(ISNUMBER(C1081)),C1081&lt;0,C1081&lt;&gt;INT(N(C1081))),"수량을 확인하세요",IF(OR(NOT(ISNUMBER(D1081)),D1081&lt;0),"매출을 확인하세요",IF(COUNTIFS(메뉴_월,"&gt;="&amp;DATE(YEAR(A1081),MONTH(A1081),1),메뉴_월,"&lt;="&amp;DATE(YEAR(A1081),MONTH(A1081)+1,0),메뉴_이름,B1081)&gt;1,"같은 달·같은 메뉴가 또 있어요",""))))))</f>
        <v/>
      </c>
    </row>
    <row r="1082">
      <c r="A1082" s="49" t="n"/>
      <c r="B1082" s="17" t="n"/>
      <c r="C1082" s="14" t="n"/>
      <c r="D1082" s="14" t="n"/>
      <c r="E1082" s="18">
        <f>IF(COUNTA(A1082:D1082)=0,"",IF(NOT(ISNUMBER(A1082)),"월을 2026-09-01 처럼",IF(ISNA(MATCH(B1082,메뉴판이름,0)),"메뉴판에 없는 이름",IF(OR(NOT(ISNUMBER(C1082)),C1082&lt;0,C1082&lt;&gt;INT(N(C1082))),"수량을 확인하세요",IF(OR(NOT(ISNUMBER(D1082)),D1082&lt;0),"매출을 확인하세요",IF(COUNTIFS(메뉴_월,"&gt;="&amp;DATE(YEAR(A1082),MONTH(A1082),1),메뉴_월,"&lt;="&amp;DATE(YEAR(A1082),MONTH(A1082)+1,0),메뉴_이름,B1082)&gt;1,"같은 달·같은 메뉴가 또 있어요",""))))))</f>
        <v/>
      </c>
    </row>
    <row r="1083">
      <c r="A1083" s="49" t="n"/>
      <c r="B1083" s="17" t="n"/>
      <c r="C1083" s="14" t="n"/>
      <c r="D1083" s="14" t="n"/>
      <c r="E1083" s="18">
        <f>IF(COUNTA(A1083:D1083)=0,"",IF(NOT(ISNUMBER(A1083)),"월을 2026-09-01 처럼",IF(ISNA(MATCH(B1083,메뉴판이름,0)),"메뉴판에 없는 이름",IF(OR(NOT(ISNUMBER(C1083)),C1083&lt;0,C1083&lt;&gt;INT(N(C1083))),"수량을 확인하세요",IF(OR(NOT(ISNUMBER(D1083)),D1083&lt;0),"매출을 확인하세요",IF(COUNTIFS(메뉴_월,"&gt;="&amp;DATE(YEAR(A1083),MONTH(A1083),1),메뉴_월,"&lt;="&amp;DATE(YEAR(A1083),MONTH(A1083)+1,0),메뉴_이름,B1083)&gt;1,"같은 달·같은 메뉴가 또 있어요",""))))))</f>
        <v/>
      </c>
    </row>
    <row r="1084">
      <c r="A1084" s="49" t="n"/>
      <c r="B1084" s="17" t="n"/>
      <c r="C1084" s="14" t="n"/>
      <c r="D1084" s="14" t="n"/>
      <c r="E1084" s="18">
        <f>IF(COUNTA(A1084:D1084)=0,"",IF(NOT(ISNUMBER(A1084)),"월을 2026-09-01 처럼",IF(ISNA(MATCH(B1084,메뉴판이름,0)),"메뉴판에 없는 이름",IF(OR(NOT(ISNUMBER(C1084)),C1084&lt;0,C1084&lt;&gt;INT(N(C1084))),"수량을 확인하세요",IF(OR(NOT(ISNUMBER(D1084)),D1084&lt;0),"매출을 확인하세요",IF(COUNTIFS(메뉴_월,"&gt;="&amp;DATE(YEAR(A1084),MONTH(A1084),1),메뉴_월,"&lt;="&amp;DATE(YEAR(A1084),MONTH(A1084)+1,0),메뉴_이름,B1084)&gt;1,"같은 달·같은 메뉴가 또 있어요",""))))))</f>
        <v/>
      </c>
    </row>
    <row r="1085">
      <c r="A1085" s="49" t="n"/>
      <c r="B1085" s="17" t="n"/>
      <c r="C1085" s="14" t="n"/>
      <c r="D1085" s="14" t="n"/>
      <c r="E1085" s="18">
        <f>IF(COUNTA(A1085:D1085)=0,"",IF(NOT(ISNUMBER(A1085)),"월을 2026-09-01 처럼",IF(ISNA(MATCH(B1085,메뉴판이름,0)),"메뉴판에 없는 이름",IF(OR(NOT(ISNUMBER(C1085)),C1085&lt;0,C1085&lt;&gt;INT(N(C1085))),"수량을 확인하세요",IF(OR(NOT(ISNUMBER(D1085)),D1085&lt;0),"매출을 확인하세요",IF(COUNTIFS(메뉴_월,"&gt;="&amp;DATE(YEAR(A1085),MONTH(A1085),1),메뉴_월,"&lt;="&amp;DATE(YEAR(A1085),MONTH(A1085)+1,0),메뉴_이름,B1085)&gt;1,"같은 달·같은 메뉴가 또 있어요",""))))))</f>
        <v/>
      </c>
    </row>
    <row r="1086">
      <c r="A1086" s="49" t="n"/>
      <c r="B1086" s="17" t="n"/>
      <c r="C1086" s="14" t="n"/>
      <c r="D1086" s="14" t="n"/>
      <c r="E1086" s="18">
        <f>IF(COUNTA(A1086:D1086)=0,"",IF(NOT(ISNUMBER(A1086)),"월을 2026-09-01 처럼",IF(ISNA(MATCH(B1086,메뉴판이름,0)),"메뉴판에 없는 이름",IF(OR(NOT(ISNUMBER(C1086)),C1086&lt;0,C1086&lt;&gt;INT(N(C1086))),"수량을 확인하세요",IF(OR(NOT(ISNUMBER(D1086)),D1086&lt;0),"매출을 확인하세요",IF(COUNTIFS(메뉴_월,"&gt;="&amp;DATE(YEAR(A1086),MONTH(A1086),1),메뉴_월,"&lt;="&amp;DATE(YEAR(A1086),MONTH(A1086)+1,0),메뉴_이름,B1086)&gt;1,"같은 달·같은 메뉴가 또 있어요",""))))))</f>
        <v/>
      </c>
    </row>
    <row r="1087">
      <c r="A1087" s="49" t="n"/>
      <c r="B1087" s="17" t="n"/>
      <c r="C1087" s="14" t="n"/>
      <c r="D1087" s="14" t="n"/>
      <c r="E1087" s="18">
        <f>IF(COUNTA(A1087:D1087)=0,"",IF(NOT(ISNUMBER(A1087)),"월을 2026-09-01 처럼",IF(ISNA(MATCH(B1087,메뉴판이름,0)),"메뉴판에 없는 이름",IF(OR(NOT(ISNUMBER(C1087)),C1087&lt;0,C1087&lt;&gt;INT(N(C1087))),"수량을 확인하세요",IF(OR(NOT(ISNUMBER(D1087)),D1087&lt;0),"매출을 확인하세요",IF(COUNTIFS(메뉴_월,"&gt;="&amp;DATE(YEAR(A1087),MONTH(A1087),1),메뉴_월,"&lt;="&amp;DATE(YEAR(A1087),MONTH(A1087)+1,0),메뉴_이름,B1087)&gt;1,"같은 달·같은 메뉴가 또 있어요",""))))))</f>
        <v/>
      </c>
    </row>
    <row r="1088">
      <c r="A1088" s="49" t="n"/>
      <c r="B1088" s="17" t="n"/>
      <c r="C1088" s="14" t="n"/>
      <c r="D1088" s="14" t="n"/>
      <c r="E1088" s="18">
        <f>IF(COUNTA(A1088:D1088)=0,"",IF(NOT(ISNUMBER(A1088)),"월을 2026-09-01 처럼",IF(ISNA(MATCH(B1088,메뉴판이름,0)),"메뉴판에 없는 이름",IF(OR(NOT(ISNUMBER(C1088)),C1088&lt;0,C1088&lt;&gt;INT(N(C1088))),"수량을 확인하세요",IF(OR(NOT(ISNUMBER(D1088)),D1088&lt;0),"매출을 확인하세요",IF(COUNTIFS(메뉴_월,"&gt;="&amp;DATE(YEAR(A1088),MONTH(A1088),1),메뉴_월,"&lt;="&amp;DATE(YEAR(A1088),MONTH(A1088)+1,0),메뉴_이름,B1088)&gt;1,"같은 달·같은 메뉴가 또 있어요",""))))))</f>
        <v/>
      </c>
    </row>
    <row r="1089">
      <c r="A1089" s="49" t="n"/>
      <c r="B1089" s="17" t="n"/>
      <c r="C1089" s="14" t="n"/>
      <c r="D1089" s="14" t="n"/>
      <c r="E1089" s="18">
        <f>IF(COUNTA(A1089:D1089)=0,"",IF(NOT(ISNUMBER(A1089)),"월을 2026-09-01 처럼",IF(ISNA(MATCH(B1089,메뉴판이름,0)),"메뉴판에 없는 이름",IF(OR(NOT(ISNUMBER(C1089)),C1089&lt;0,C1089&lt;&gt;INT(N(C1089))),"수량을 확인하세요",IF(OR(NOT(ISNUMBER(D1089)),D1089&lt;0),"매출을 확인하세요",IF(COUNTIFS(메뉴_월,"&gt;="&amp;DATE(YEAR(A1089),MONTH(A1089),1),메뉴_월,"&lt;="&amp;DATE(YEAR(A1089),MONTH(A1089)+1,0),메뉴_이름,B1089)&gt;1,"같은 달·같은 메뉴가 또 있어요",""))))))</f>
        <v/>
      </c>
    </row>
    <row r="1090">
      <c r="A1090" s="49" t="n"/>
      <c r="B1090" s="17" t="n"/>
      <c r="C1090" s="14" t="n"/>
      <c r="D1090" s="14" t="n"/>
      <c r="E1090" s="18">
        <f>IF(COUNTA(A1090:D1090)=0,"",IF(NOT(ISNUMBER(A1090)),"월을 2026-09-01 처럼",IF(ISNA(MATCH(B1090,메뉴판이름,0)),"메뉴판에 없는 이름",IF(OR(NOT(ISNUMBER(C1090)),C1090&lt;0,C1090&lt;&gt;INT(N(C1090))),"수량을 확인하세요",IF(OR(NOT(ISNUMBER(D1090)),D1090&lt;0),"매출을 확인하세요",IF(COUNTIFS(메뉴_월,"&gt;="&amp;DATE(YEAR(A1090),MONTH(A1090),1),메뉴_월,"&lt;="&amp;DATE(YEAR(A1090),MONTH(A1090)+1,0),메뉴_이름,B1090)&gt;1,"같은 달·같은 메뉴가 또 있어요",""))))))</f>
        <v/>
      </c>
    </row>
    <row r="1091">
      <c r="A1091" s="49" t="n"/>
      <c r="B1091" s="17" t="n"/>
      <c r="C1091" s="14" t="n"/>
      <c r="D1091" s="14" t="n"/>
      <c r="E1091" s="18">
        <f>IF(COUNTA(A1091:D1091)=0,"",IF(NOT(ISNUMBER(A1091)),"월을 2026-09-01 처럼",IF(ISNA(MATCH(B1091,메뉴판이름,0)),"메뉴판에 없는 이름",IF(OR(NOT(ISNUMBER(C1091)),C1091&lt;0,C1091&lt;&gt;INT(N(C1091))),"수량을 확인하세요",IF(OR(NOT(ISNUMBER(D1091)),D1091&lt;0),"매출을 확인하세요",IF(COUNTIFS(메뉴_월,"&gt;="&amp;DATE(YEAR(A1091),MONTH(A1091),1),메뉴_월,"&lt;="&amp;DATE(YEAR(A1091),MONTH(A1091)+1,0),메뉴_이름,B1091)&gt;1,"같은 달·같은 메뉴가 또 있어요",""))))))</f>
        <v/>
      </c>
    </row>
    <row r="1092">
      <c r="A1092" s="49" t="n"/>
      <c r="B1092" s="17" t="n"/>
      <c r="C1092" s="14" t="n"/>
      <c r="D1092" s="14" t="n"/>
      <c r="E1092" s="18">
        <f>IF(COUNTA(A1092:D1092)=0,"",IF(NOT(ISNUMBER(A1092)),"월을 2026-09-01 처럼",IF(ISNA(MATCH(B1092,메뉴판이름,0)),"메뉴판에 없는 이름",IF(OR(NOT(ISNUMBER(C1092)),C1092&lt;0,C1092&lt;&gt;INT(N(C1092))),"수량을 확인하세요",IF(OR(NOT(ISNUMBER(D1092)),D1092&lt;0),"매출을 확인하세요",IF(COUNTIFS(메뉴_월,"&gt;="&amp;DATE(YEAR(A1092),MONTH(A1092),1),메뉴_월,"&lt;="&amp;DATE(YEAR(A1092),MONTH(A1092)+1,0),메뉴_이름,B1092)&gt;1,"같은 달·같은 메뉴가 또 있어요",""))))))</f>
        <v/>
      </c>
    </row>
    <row r="1093">
      <c r="A1093" s="49" t="n"/>
      <c r="B1093" s="17" t="n"/>
      <c r="C1093" s="14" t="n"/>
      <c r="D1093" s="14" t="n"/>
      <c r="E1093" s="18">
        <f>IF(COUNTA(A1093:D1093)=0,"",IF(NOT(ISNUMBER(A1093)),"월을 2026-09-01 처럼",IF(ISNA(MATCH(B1093,메뉴판이름,0)),"메뉴판에 없는 이름",IF(OR(NOT(ISNUMBER(C1093)),C1093&lt;0,C1093&lt;&gt;INT(N(C1093))),"수량을 확인하세요",IF(OR(NOT(ISNUMBER(D1093)),D1093&lt;0),"매출을 확인하세요",IF(COUNTIFS(메뉴_월,"&gt;="&amp;DATE(YEAR(A1093),MONTH(A1093),1),메뉴_월,"&lt;="&amp;DATE(YEAR(A1093),MONTH(A1093)+1,0),메뉴_이름,B1093)&gt;1,"같은 달·같은 메뉴가 또 있어요",""))))))</f>
        <v/>
      </c>
    </row>
    <row r="1094">
      <c r="A1094" s="49" t="n"/>
      <c r="B1094" s="17" t="n"/>
      <c r="C1094" s="14" t="n"/>
      <c r="D1094" s="14" t="n"/>
      <c r="E1094" s="18">
        <f>IF(COUNTA(A1094:D1094)=0,"",IF(NOT(ISNUMBER(A1094)),"월을 2026-09-01 처럼",IF(ISNA(MATCH(B1094,메뉴판이름,0)),"메뉴판에 없는 이름",IF(OR(NOT(ISNUMBER(C1094)),C1094&lt;0,C1094&lt;&gt;INT(N(C1094))),"수량을 확인하세요",IF(OR(NOT(ISNUMBER(D1094)),D1094&lt;0),"매출을 확인하세요",IF(COUNTIFS(메뉴_월,"&gt;="&amp;DATE(YEAR(A1094),MONTH(A1094),1),메뉴_월,"&lt;="&amp;DATE(YEAR(A1094),MONTH(A1094)+1,0),메뉴_이름,B1094)&gt;1,"같은 달·같은 메뉴가 또 있어요",""))))))</f>
        <v/>
      </c>
    </row>
    <row r="1095">
      <c r="A1095" s="49" t="n"/>
      <c r="B1095" s="17" t="n"/>
      <c r="C1095" s="14" t="n"/>
      <c r="D1095" s="14" t="n"/>
      <c r="E1095" s="18">
        <f>IF(COUNTA(A1095:D1095)=0,"",IF(NOT(ISNUMBER(A1095)),"월을 2026-09-01 처럼",IF(ISNA(MATCH(B1095,메뉴판이름,0)),"메뉴판에 없는 이름",IF(OR(NOT(ISNUMBER(C1095)),C1095&lt;0,C1095&lt;&gt;INT(N(C1095))),"수량을 확인하세요",IF(OR(NOT(ISNUMBER(D1095)),D1095&lt;0),"매출을 확인하세요",IF(COUNTIFS(메뉴_월,"&gt;="&amp;DATE(YEAR(A1095),MONTH(A1095),1),메뉴_월,"&lt;="&amp;DATE(YEAR(A1095),MONTH(A1095)+1,0),메뉴_이름,B1095)&gt;1,"같은 달·같은 메뉴가 또 있어요",""))))))</f>
        <v/>
      </c>
    </row>
    <row r="1096">
      <c r="A1096" s="49" t="n"/>
      <c r="B1096" s="17" t="n"/>
      <c r="C1096" s="14" t="n"/>
      <c r="D1096" s="14" t="n"/>
      <c r="E1096" s="18">
        <f>IF(COUNTA(A1096:D1096)=0,"",IF(NOT(ISNUMBER(A1096)),"월을 2026-09-01 처럼",IF(ISNA(MATCH(B1096,메뉴판이름,0)),"메뉴판에 없는 이름",IF(OR(NOT(ISNUMBER(C1096)),C1096&lt;0,C1096&lt;&gt;INT(N(C1096))),"수량을 확인하세요",IF(OR(NOT(ISNUMBER(D1096)),D1096&lt;0),"매출을 확인하세요",IF(COUNTIFS(메뉴_월,"&gt;="&amp;DATE(YEAR(A1096),MONTH(A1096),1),메뉴_월,"&lt;="&amp;DATE(YEAR(A1096),MONTH(A1096)+1,0),메뉴_이름,B1096)&gt;1,"같은 달·같은 메뉴가 또 있어요",""))))))</f>
        <v/>
      </c>
    </row>
    <row r="1097">
      <c r="A1097" s="49" t="n"/>
      <c r="B1097" s="17" t="n"/>
      <c r="C1097" s="14" t="n"/>
      <c r="D1097" s="14" t="n"/>
      <c r="E1097" s="18">
        <f>IF(COUNTA(A1097:D1097)=0,"",IF(NOT(ISNUMBER(A1097)),"월을 2026-09-01 처럼",IF(ISNA(MATCH(B1097,메뉴판이름,0)),"메뉴판에 없는 이름",IF(OR(NOT(ISNUMBER(C1097)),C1097&lt;0,C1097&lt;&gt;INT(N(C1097))),"수량을 확인하세요",IF(OR(NOT(ISNUMBER(D1097)),D1097&lt;0),"매출을 확인하세요",IF(COUNTIFS(메뉴_월,"&gt;="&amp;DATE(YEAR(A1097),MONTH(A1097),1),메뉴_월,"&lt;="&amp;DATE(YEAR(A1097),MONTH(A1097)+1,0),메뉴_이름,B1097)&gt;1,"같은 달·같은 메뉴가 또 있어요",""))))))</f>
        <v/>
      </c>
    </row>
    <row r="1098">
      <c r="A1098" s="49" t="n"/>
      <c r="B1098" s="17" t="n"/>
      <c r="C1098" s="14" t="n"/>
      <c r="D1098" s="14" t="n"/>
      <c r="E1098" s="18">
        <f>IF(COUNTA(A1098:D1098)=0,"",IF(NOT(ISNUMBER(A1098)),"월을 2026-09-01 처럼",IF(ISNA(MATCH(B1098,메뉴판이름,0)),"메뉴판에 없는 이름",IF(OR(NOT(ISNUMBER(C1098)),C1098&lt;0,C1098&lt;&gt;INT(N(C1098))),"수량을 확인하세요",IF(OR(NOT(ISNUMBER(D1098)),D1098&lt;0),"매출을 확인하세요",IF(COUNTIFS(메뉴_월,"&gt;="&amp;DATE(YEAR(A1098),MONTH(A1098),1),메뉴_월,"&lt;="&amp;DATE(YEAR(A1098),MONTH(A1098)+1,0),메뉴_이름,B1098)&gt;1,"같은 달·같은 메뉴가 또 있어요",""))))))</f>
        <v/>
      </c>
    </row>
    <row r="1099">
      <c r="A1099" s="49" t="n"/>
      <c r="B1099" s="17" t="n"/>
      <c r="C1099" s="14" t="n"/>
      <c r="D1099" s="14" t="n"/>
      <c r="E1099" s="18">
        <f>IF(COUNTA(A1099:D1099)=0,"",IF(NOT(ISNUMBER(A1099)),"월을 2026-09-01 처럼",IF(ISNA(MATCH(B1099,메뉴판이름,0)),"메뉴판에 없는 이름",IF(OR(NOT(ISNUMBER(C1099)),C1099&lt;0,C1099&lt;&gt;INT(N(C1099))),"수량을 확인하세요",IF(OR(NOT(ISNUMBER(D1099)),D1099&lt;0),"매출을 확인하세요",IF(COUNTIFS(메뉴_월,"&gt;="&amp;DATE(YEAR(A1099),MONTH(A1099),1),메뉴_월,"&lt;="&amp;DATE(YEAR(A1099),MONTH(A1099)+1,0),메뉴_이름,B1099)&gt;1,"같은 달·같은 메뉴가 또 있어요",""))))))</f>
        <v/>
      </c>
    </row>
    <row r="1100">
      <c r="A1100" s="49" t="n"/>
      <c r="B1100" s="17" t="n"/>
      <c r="C1100" s="14" t="n"/>
      <c r="D1100" s="14" t="n"/>
      <c r="E1100" s="18">
        <f>IF(COUNTA(A1100:D1100)=0,"",IF(NOT(ISNUMBER(A1100)),"월을 2026-09-01 처럼",IF(ISNA(MATCH(B1100,메뉴판이름,0)),"메뉴판에 없는 이름",IF(OR(NOT(ISNUMBER(C1100)),C1100&lt;0,C1100&lt;&gt;INT(N(C1100))),"수량을 확인하세요",IF(OR(NOT(ISNUMBER(D1100)),D1100&lt;0),"매출을 확인하세요",IF(COUNTIFS(메뉴_월,"&gt;="&amp;DATE(YEAR(A1100),MONTH(A1100),1),메뉴_월,"&lt;="&amp;DATE(YEAR(A1100),MONTH(A1100)+1,0),메뉴_이름,B1100)&gt;1,"같은 달·같은 메뉴가 또 있어요",""))))))</f>
        <v/>
      </c>
    </row>
    <row r="1101">
      <c r="A1101" s="49" t="n"/>
      <c r="B1101" s="17" t="n"/>
      <c r="C1101" s="14" t="n"/>
      <c r="D1101" s="14" t="n"/>
      <c r="E1101" s="18">
        <f>IF(COUNTA(A1101:D1101)=0,"",IF(NOT(ISNUMBER(A1101)),"월을 2026-09-01 처럼",IF(ISNA(MATCH(B1101,메뉴판이름,0)),"메뉴판에 없는 이름",IF(OR(NOT(ISNUMBER(C1101)),C1101&lt;0,C1101&lt;&gt;INT(N(C1101))),"수량을 확인하세요",IF(OR(NOT(ISNUMBER(D1101)),D1101&lt;0),"매출을 확인하세요",IF(COUNTIFS(메뉴_월,"&gt;="&amp;DATE(YEAR(A1101),MONTH(A1101),1),메뉴_월,"&lt;="&amp;DATE(YEAR(A1101),MONTH(A1101)+1,0),메뉴_이름,B1101)&gt;1,"같은 달·같은 메뉴가 또 있어요",""))))))</f>
        <v/>
      </c>
    </row>
    <row r="1102">
      <c r="A1102" s="49" t="n"/>
      <c r="B1102" s="17" t="n"/>
      <c r="C1102" s="14" t="n"/>
      <c r="D1102" s="14" t="n"/>
      <c r="E1102" s="18">
        <f>IF(COUNTA(A1102:D1102)=0,"",IF(NOT(ISNUMBER(A1102)),"월을 2026-09-01 처럼",IF(ISNA(MATCH(B1102,메뉴판이름,0)),"메뉴판에 없는 이름",IF(OR(NOT(ISNUMBER(C1102)),C1102&lt;0,C1102&lt;&gt;INT(N(C1102))),"수량을 확인하세요",IF(OR(NOT(ISNUMBER(D1102)),D1102&lt;0),"매출을 확인하세요",IF(COUNTIFS(메뉴_월,"&gt;="&amp;DATE(YEAR(A1102),MONTH(A1102),1),메뉴_월,"&lt;="&amp;DATE(YEAR(A1102),MONTH(A1102)+1,0),메뉴_이름,B1102)&gt;1,"같은 달·같은 메뉴가 또 있어요",""))))))</f>
        <v/>
      </c>
    </row>
    <row r="1103">
      <c r="A1103" s="49" t="n"/>
      <c r="B1103" s="17" t="n"/>
      <c r="C1103" s="14" t="n"/>
      <c r="D1103" s="14" t="n"/>
      <c r="E1103" s="18">
        <f>IF(COUNTA(A1103:D1103)=0,"",IF(NOT(ISNUMBER(A1103)),"월을 2026-09-01 처럼",IF(ISNA(MATCH(B1103,메뉴판이름,0)),"메뉴판에 없는 이름",IF(OR(NOT(ISNUMBER(C1103)),C1103&lt;0,C1103&lt;&gt;INT(N(C1103))),"수량을 확인하세요",IF(OR(NOT(ISNUMBER(D1103)),D1103&lt;0),"매출을 확인하세요",IF(COUNTIFS(메뉴_월,"&gt;="&amp;DATE(YEAR(A1103),MONTH(A1103),1),메뉴_월,"&lt;="&amp;DATE(YEAR(A1103),MONTH(A1103)+1,0),메뉴_이름,B1103)&gt;1,"같은 달·같은 메뉴가 또 있어요",""))))))</f>
        <v/>
      </c>
    </row>
    <row r="1104">
      <c r="A1104" s="49" t="n"/>
      <c r="B1104" s="17" t="n"/>
      <c r="C1104" s="14" t="n"/>
      <c r="D1104" s="14" t="n"/>
      <c r="E1104" s="18">
        <f>IF(COUNTA(A1104:D1104)=0,"",IF(NOT(ISNUMBER(A1104)),"월을 2026-09-01 처럼",IF(ISNA(MATCH(B1104,메뉴판이름,0)),"메뉴판에 없는 이름",IF(OR(NOT(ISNUMBER(C1104)),C1104&lt;0,C1104&lt;&gt;INT(N(C1104))),"수량을 확인하세요",IF(OR(NOT(ISNUMBER(D1104)),D1104&lt;0),"매출을 확인하세요",IF(COUNTIFS(메뉴_월,"&gt;="&amp;DATE(YEAR(A1104),MONTH(A1104),1),메뉴_월,"&lt;="&amp;DATE(YEAR(A1104),MONTH(A1104)+1,0),메뉴_이름,B1104)&gt;1,"같은 달·같은 메뉴가 또 있어요",""))))))</f>
        <v/>
      </c>
    </row>
    <row r="1105">
      <c r="A1105" s="49" t="n"/>
      <c r="B1105" s="17" t="n"/>
      <c r="C1105" s="14" t="n"/>
      <c r="D1105" s="14" t="n"/>
      <c r="E1105" s="18">
        <f>IF(COUNTA(A1105:D1105)=0,"",IF(NOT(ISNUMBER(A1105)),"월을 2026-09-01 처럼",IF(ISNA(MATCH(B1105,메뉴판이름,0)),"메뉴판에 없는 이름",IF(OR(NOT(ISNUMBER(C1105)),C1105&lt;0,C1105&lt;&gt;INT(N(C1105))),"수량을 확인하세요",IF(OR(NOT(ISNUMBER(D1105)),D1105&lt;0),"매출을 확인하세요",IF(COUNTIFS(메뉴_월,"&gt;="&amp;DATE(YEAR(A1105),MONTH(A1105),1),메뉴_월,"&lt;="&amp;DATE(YEAR(A1105),MONTH(A1105)+1,0),메뉴_이름,B1105)&gt;1,"같은 달·같은 메뉴가 또 있어요",""))))))</f>
        <v/>
      </c>
    </row>
    <row r="1106">
      <c r="A1106" s="49" t="n"/>
      <c r="B1106" s="17" t="n"/>
      <c r="C1106" s="14" t="n"/>
      <c r="D1106" s="14" t="n"/>
      <c r="E1106" s="18">
        <f>IF(COUNTA(A1106:D1106)=0,"",IF(NOT(ISNUMBER(A1106)),"월을 2026-09-01 처럼",IF(ISNA(MATCH(B1106,메뉴판이름,0)),"메뉴판에 없는 이름",IF(OR(NOT(ISNUMBER(C1106)),C1106&lt;0,C1106&lt;&gt;INT(N(C1106))),"수량을 확인하세요",IF(OR(NOT(ISNUMBER(D1106)),D1106&lt;0),"매출을 확인하세요",IF(COUNTIFS(메뉴_월,"&gt;="&amp;DATE(YEAR(A1106),MONTH(A1106),1),메뉴_월,"&lt;="&amp;DATE(YEAR(A1106),MONTH(A1106)+1,0),메뉴_이름,B1106)&gt;1,"같은 달·같은 메뉴가 또 있어요",""))))))</f>
        <v/>
      </c>
    </row>
    <row r="1107">
      <c r="A1107" s="49" t="n"/>
      <c r="B1107" s="17" t="n"/>
      <c r="C1107" s="14" t="n"/>
      <c r="D1107" s="14" t="n"/>
      <c r="E1107" s="18">
        <f>IF(COUNTA(A1107:D1107)=0,"",IF(NOT(ISNUMBER(A1107)),"월을 2026-09-01 처럼",IF(ISNA(MATCH(B1107,메뉴판이름,0)),"메뉴판에 없는 이름",IF(OR(NOT(ISNUMBER(C1107)),C1107&lt;0,C1107&lt;&gt;INT(N(C1107))),"수량을 확인하세요",IF(OR(NOT(ISNUMBER(D1107)),D1107&lt;0),"매출을 확인하세요",IF(COUNTIFS(메뉴_월,"&gt;="&amp;DATE(YEAR(A1107),MONTH(A1107),1),메뉴_월,"&lt;="&amp;DATE(YEAR(A1107),MONTH(A1107)+1,0),메뉴_이름,B1107)&gt;1,"같은 달·같은 메뉴가 또 있어요",""))))))</f>
        <v/>
      </c>
    </row>
    <row r="1108">
      <c r="A1108" s="49" t="n"/>
      <c r="B1108" s="17" t="n"/>
      <c r="C1108" s="14" t="n"/>
      <c r="D1108" s="14" t="n"/>
      <c r="E1108" s="18">
        <f>IF(COUNTA(A1108:D1108)=0,"",IF(NOT(ISNUMBER(A1108)),"월을 2026-09-01 처럼",IF(ISNA(MATCH(B1108,메뉴판이름,0)),"메뉴판에 없는 이름",IF(OR(NOT(ISNUMBER(C1108)),C1108&lt;0,C1108&lt;&gt;INT(N(C1108))),"수량을 확인하세요",IF(OR(NOT(ISNUMBER(D1108)),D1108&lt;0),"매출을 확인하세요",IF(COUNTIFS(메뉴_월,"&gt;="&amp;DATE(YEAR(A1108),MONTH(A1108),1),메뉴_월,"&lt;="&amp;DATE(YEAR(A1108),MONTH(A1108)+1,0),메뉴_이름,B1108)&gt;1,"같은 달·같은 메뉴가 또 있어요",""))))))</f>
        <v/>
      </c>
    </row>
    <row r="1109">
      <c r="A1109" s="49" t="n"/>
      <c r="B1109" s="17" t="n"/>
      <c r="C1109" s="14" t="n"/>
      <c r="D1109" s="14" t="n"/>
      <c r="E1109" s="18">
        <f>IF(COUNTA(A1109:D1109)=0,"",IF(NOT(ISNUMBER(A1109)),"월을 2026-09-01 처럼",IF(ISNA(MATCH(B1109,메뉴판이름,0)),"메뉴판에 없는 이름",IF(OR(NOT(ISNUMBER(C1109)),C1109&lt;0,C1109&lt;&gt;INT(N(C1109))),"수량을 확인하세요",IF(OR(NOT(ISNUMBER(D1109)),D1109&lt;0),"매출을 확인하세요",IF(COUNTIFS(메뉴_월,"&gt;="&amp;DATE(YEAR(A1109),MONTH(A1109),1),메뉴_월,"&lt;="&amp;DATE(YEAR(A1109),MONTH(A1109)+1,0),메뉴_이름,B1109)&gt;1,"같은 달·같은 메뉴가 또 있어요",""))))))</f>
        <v/>
      </c>
    </row>
    <row r="1110">
      <c r="A1110" s="49" t="n"/>
      <c r="B1110" s="17" t="n"/>
      <c r="C1110" s="14" t="n"/>
      <c r="D1110" s="14" t="n"/>
      <c r="E1110" s="18">
        <f>IF(COUNTA(A1110:D1110)=0,"",IF(NOT(ISNUMBER(A1110)),"월을 2026-09-01 처럼",IF(ISNA(MATCH(B1110,메뉴판이름,0)),"메뉴판에 없는 이름",IF(OR(NOT(ISNUMBER(C1110)),C1110&lt;0,C1110&lt;&gt;INT(N(C1110))),"수량을 확인하세요",IF(OR(NOT(ISNUMBER(D1110)),D1110&lt;0),"매출을 확인하세요",IF(COUNTIFS(메뉴_월,"&gt;="&amp;DATE(YEAR(A1110),MONTH(A1110),1),메뉴_월,"&lt;="&amp;DATE(YEAR(A1110),MONTH(A1110)+1,0),메뉴_이름,B1110)&gt;1,"같은 달·같은 메뉴가 또 있어요",""))))))</f>
        <v/>
      </c>
    </row>
    <row r="1111">
      <c r="A1111" s="49" t="n"/>
      <c r="B1111" s="17" t="n"/>
      <c r="C1111" s="14" t="n"/>
      <c r="D1111" s="14" t="n"/>
      <c r="E1111" s="18">
        <f>IF(COUNTA(A1111:D1111)=0,"",IF(NOT(ISNUMBER(A1111)),"월을 2026-09-01 처럼",IF(ISNA(MATCH(B1111,메뉴판이름,0)),"메뉴판에 없는 이름",IF(OR(NOT(ISNUMBER(C1111)),C1111&lt;0,C1111&lt;&gt;INT(N(C1111))),"수량을 확인하세요",IF(OR(NOT(ISNUMBER(D1111)),D1111&lt;0),"매출을 확인하세요",IF(COUNTIFS(메뉴_월,"&gt;="&amp;DATE(YEAR(A1111),MONTH(A1111),1),메뉴_월,"&lt;="&amp;DATE(YEAR(A1111),MONTH(A1111)+1,0),메뉴_이름,B1111)&gt;1,"같은 달·같은 메뉴가 또 있어요",""))))))</f>
        <v/>
      </c>
    </row>
    <row r="1112">
      <c r="A1112" s="49" t="n"/>
      <c r="B1112" s="17" t="n"/>
      <c r="C1112" s="14" t="n"/>
      <c r="D1112" s="14" t="n"/>
      <c r="E1112" s="18">
        <f>IF(COUNTA(A1112:D1112)=0,"",IF(NOT(ISNUMBER(A1112)),"월을 2026-09-01 처럼",IF(ISNA(MATCH(B1112,메뉴판이름,0)),"메뉴판에 없는 이름",IF(OR(NOT(ISNUMBER(C1112)),C1112&lt;0,C1112&lt;&gt;INT(N(C1112))),"수량을 확인하세요",IF(OR(NOT(ISNUMBER(D1112)),D1112&lt;0),"매출을 확인하세요",IF(COUNTIFS(메뉴_월,"&gt;="&amp;DATE(YEAR(A1112),MONTH(A1112),1),메뉴_월,"&lt;="&amp;DATE(YEAR(A1112),MONTH(A1112)+1,0),메뉴_이름,B1112)&gt;1,"같은 달·같은 메뉴가 또 있어요",""))))))</f>
        <v/>
      </c>
    </row>
    <row r="1113">
      <c r="A1113" s="49" t="n"/>
      <c r="B1113" s="17" t="n"/>
      <c r="C1113" s="14" t="n"/>
      <c r="D1113" s="14" t="n"/>
      <c r="E1113" s="18">
        <f>IF(COUNTA(A1113:D1113)=0,"",IF(NOT(ISNUMBER(A1113)),"월을 2026-09-01 처럼",IF(ISNA(MATCH(B1113,메뉴판이름,0)),"메뉴판에 없는 이름",IF(OR(NOT(ISNUMBER(C1113)),C1113&lt;0,C1113&lt;&gt;INT(N(C1113))),"수량을 확인하세요",IF(OR(NOT(ISNUMBER(D1113)),D1113&lt;0),"매출을 확인하세요",IF(COUNTIFS(메뉴_월,"&gt;="&amp;DATE(YEAR(A1113),MONTH(A1113),1),메뉴_월,"&lt;="&amp;DATE(YEAR(A1113),MONTH(A1113)+1,0),메뉴_이름,B1113)&gt;1,"같은 달·같은 메뉴가 또 있어요",""))))))</f>
        <v/>
      </c>
    </row>
    <row r="1114">
      <c r="A1114" s="49" t="n"/>
      <c r="B1114" s="17" t="n"/>
      <c r="C1114" s="14" t="n"/>
      <c r="D1114" s="14" t="n"/>
      <c r="E1114" s="18">
        <f>IF(COUNTA(A1114:D1114)=0,"",IF(NOT(ISNUMBER(A1114)),"월을 2026-09-01 처럼",IF(ISNA(MATCH(B1114,메뉴판이름,0)),"메뉴판에 없는 이름",IF(OR(NOT(ISNUMBER(C1114)),C1114&lt;0,C1114&lt;&gt;INT(N(C1114))),"수량을 확인하세요",IF(OR(NOT(ISNUMBER(D1114)),D1114&lt;0),"매출을 확인하세요",IF(COUNTIFS(메뉴_월,"&gt;="&amp;DATE(YEAR(A1114),MONTH(A1114),1),메뉴_월,"&lt;="&amp;DATE(YEAR(A1114),MONTH(A1114)+1,0),메뉴_이름,B1114)&gt;1,"같은 달·같은 메뉴가 또 있어요",""))))))</f>
        <v/>
      </c>
    </row>
    <row r="1115">
      <c r="A1115" s="49" t="n"/>
      <c r="B1115" s="17" t="n"/>
      <c r="C1115" s="14" t="n"/>
      <c r="D1115" s="14" t="n"/>
      <c r="E1115" s="18">
        <f>IF(COUNTA(A1115:D1115)=0,"",IF(NOT(ISNUMBER(A1115)),"월을 2026-09-01 처럼",IF(ISNA(MATCH(B1115,메뉴판이름,0)),"메뉴판에 없는 이름",IF(OR(NOT(ISNUMBER(C1115)),C1115&lt;0,C1115&lt;&gt;INT(N(C1115))),"수량을 확인하세요",IF(OR(NOT(ISNUMBER(D1115)),D1115&lt;0),"매출을 확인하세요",IF(COUNTIFS(메뉴_월,"&gt;="&amp;DATE(YEAR(A1115),MONTH(A1115),1),메뉴_월,"&lt;="&amp;DATE(YEAR(A1115),MONTH(A1115)+1,0),메뉴_이름,B1115)&gt;1,"같은 달·같은 메뉴가 또 있어요",""))))))</f>
        <v/>
      </c>
    </row>
    <row r="1116">
      <c r="A1116" s="49" t="n"/>
      <c r="B1116" s="17" t="n"/>
      <c r="C1116" s="14" t="n"/>
      <c r="D1116" s="14" t="n"/>
      <c r="E1116" s="18">
        <f>IF(COUNTA(A1116:D1116)=0,"",IF(NOT(ISNUMBER(A1116)),"월을 2026-09-01 처럼",IF(ISNA(MATCH(B1116,메뉴판이름,0)),"메뉴판에 없는 이름",IF(OR(NOT(ISNUMBER(C1116)),C1116&lt;0,C1116&lt;&gt;INT(N(C1116))),"수량을 확인하세요",IF(OR(NOT(ISNUMBER(D1116)),D1116&lt;0),"매출을 확인하세요",IF(COUNTIFS(메뉴_월,"&gt;="&amp;DATE(YEAR(A1116),MONTH(A1116),1),메뉴_월,"&lt;="&amp;DATE(YEAR(A1116),MONTH(A1116)+1,0),메뉴_이름,B1116)&gt;1,"같은 달·같은 메뉴가 또 있어요",""))))))</f>
        <v/>
      </c>
    </row>
    <row r="1117">
      <c r="A1117" s="49" t="n"/>
      <c r="B1117" s="17" t="n"/>
      <c r="C1117" s="14" t="n"/>
      <c r="D1117" s="14" t="n"/>
      <c r="E1117" s="18">
        <f>IF(COUNTA(A1117:D1117)=0,"",IF(NOT(ISNUMBER(A1117)),"월을 2026-09-01 처럼",IF(ISNA(MATCH(B1117,메뉴판이름,0)),"메뉴판에 없는 이름",IF(OR(NOT(ISNUMBER(C1117)),C1117&lt;0,C1117&lt;&gt;INT(N(C1117))),"수량을 확인하세요",IF(OR(NOT(ISNUMBER(D1117)),D1117&lt;0),"매출을 확인하세요",IF(COUNTIFS(메뉴_월,"&gt;="&amp;DATE(YEAR(A1117),MONTH(A1117),1),메뉴_월,"&lt;="&amp;DATE(YEAR(A1117),MONTH(A1117)+1,0),메뉴_이름,B1117)&gt;1,"같은 달·같은 메뉴가 또 있어요",""))))))</f>
        <v/>
      </c>
    </row>
    <row r="1118">
      <c r="A1118" s="49" t="n"/>
      <c r="B1118" s="17" t="n"/>
      <c r="C1118" s="14" t="n"/>
      <c r="D1118" s="14" t="n"/>
      <c r="E1118" s="18">
        <f>IF(COUNTA(A1118:D1118)=0,"",IF(NOT(ISNUMBER(A1118)),"월을 2026-09-01 처럼",IF(ISNA(MATCH(B1118,메뉴판이름,0)),"메뉴판에 없는 이름",IF(OR(NOT(ISNUMBER(C1118)),C1118&lt;0,C1118&lt;&gt;INT(N(C1118))),"수량을 확인하세요",IF(OR(NOT(ISNUMBER(D1118)),D1118&lt;0),"매출을 확인하세요",IF(COUNTIFS(메뉴_월,"&gt;="&amp;DATE(YEAR(A1118),MONTH(A1118),1),메뉴_월,"&lt;="&amp;DATE(YEAR(A1118),MONTH(A1118)+1,0),메뉴_이름,B1118)&gt;1,"같은 달·같은 메뉴가 또 있어요",""))))))</f>
        <v/>
      </c>
    </row>
    <row r="1119">
      <c r="A1119" s="49" t="n"/>
      <c r="B1119" s="17" t="n"/>
      <c r="C1119" s="14" t="n"/>
      <c r="D1119" s="14" t="n"/>
      <c r="E1119" s="18">
        <f>IF(COUNTA(A1119:D1119)=0,"",IF(NOT(ISNUMBER(A1119)),"월을 2026-09-01 처럼",IF(ISNA(MATCH(B1119,메뉴판이름,0)),"메뉴판에 없는 이름",IF(OR(NOT(ISNUMBER(C1119)),C1119&lt;0,C1119&lt;&gt;INT(N(C1119))),"수량을 확인하세요",IF(OR(NOT(ISNUMBER(D1119)),D1119&lt;0),"매출을 확인하세요",IF(COUNTIFS(메뉴_월,"&gt;="&amp;DATE(YEAR(A1119),MONTH(A1119),1),메뉴_월,"&lt;="&amp;DATE(YEAR(A1119),MONTH(A1119)+1,0),메뉴_이름,B1119)&gt;1,"같은 달·같은 메뉴가 또 있어요",""))))))</f>
        <v/>
      </c>
    </row>
    <row r="1120">
      <c r="A1120" s="49" t="n"/>
      <c r="B1120" s="17" t="n"/>
      <c r="C1120" s="14" t="n"/>
      <c r="D1120" s="14" t="n"/>
      <c r="E1120" s="18">
        <f>IF(COUNTA(A1120:D1120)=0,"",IF(NOT(ISNUMBER(A1120)),"월을 2026-09-01 처럼",IF(ISNA(MATCH(B1120,메뉴판이름,0)),"메뉴판에 없는 이름",IF(OR(NOT(ISNUMBER(C1120)),C1120&lt;0,C1120&lt;&gt;INT(N(C1120))),"수량을 확인하세요",IF(OR(NOT(ISNUMBER(D1120)),D1120&lt;0),"매출을 확인하세요",IF(COUNTIFS(메뉴_월,"&gt;="&amp;DATE(YEAR(A1120),MONTH(A1120),1),메뉴_월,"&lt;="&amp;DATE(YEAR(A1120),MONTH(A1120)+1,0),메뉴_이름,B1120)&gt;1,"같은 달·같은 메뉴가 또 있어요",""))))))</f>
        <v/>
      </c>
    </row>
    <row r="1121">
      <c r="A1121" s="49" t="n"/>
      <c r="B1121" s="17" t="n"/>
      <c r="C1121" s="14" t="n"/>
      <c r="D1121" s="14" t="n"/>
      <c r="E1121" s="18">
        <f>IF(COUNTA(A1121:D1121)=0,"",IF(NOT(ISNUMBER(A1121)),"월을 2026-09-01 처럼",IF(ISNA(MATCH(B1121,메뉴판이름,0)),"메뉴판에 없는 이름",IF(OR(NOT(ISNUMBER(C1121)),C1121&lt;0,C1121&lt;&gt;INT(N(C1121))),"수량을 확인하세요",IF(OR(NOT(ISNUMBER(D1121)),D1121&lt;0),"매출을 확인하세요",IF(COUNTIFS(메뉴_월,"&gt;="&amp;DATE(YEAR(A1121),MONTH(A1121),1),메뉴_월,"&lt;="&amp;DATE(YEAR(A1121),MONTH(A1121)+1,0),메뉴_이름,B1121)&gt;1,"같은 달·같은 메뉴가 또 있어요",""))))))</f>
        <v/>
      </c>
    </row>
    <row r="1122">
      <c r="A1122" s="49" t="n"/>
      <c r="B1122" s="17" t="n"/>
      <c r="C1122" s="14" t="n"/>
      <c r="D1122" s="14" t="n"/>
      <c r="E1122" s="18">
        <f>IF(COUNTA(A1122:D1122)=0,"",IF(NOT(ISNUMBER(A1122)),"월을 2026-09-01 처럼",IF(ISNA(MATCH(B1122,메뉴판이름,0)),"메뉴판에 없는 이름",IF(OR(NOT(ISNUMBER(C1122)),C1122&lt;0,C1122&lt;&gt;INT(N(C1122))),"수량을 확인하세요",IF(OR(NOT(ISNUMBER(D1122)),D1122&lt;0),"매출을 확인하세요",IF(COUNTIFS(메뉴_월,"&gt;="&amp;DATE(YEAR(A1122),MONTH(A1122),1),메뉴_월,"&lt;="&amp;DATE(YEAR(A1122),MONTH(A1122)+1,0),메뉴_이름,B1122)&gt;1,"같은 달·같은 메뉴가 또 있어요",""))))))</f>
        <v/>
      </c>
    </row>
    <row r="1123">
      <c r="A1123" s="49" t="n"/>
      <c r="B1123" s="17" t="n"/>
      <c r="C1123" s="14" t="n"/>
      <c r="D1123" s="14" t="n"/>
      <c r="E1123" s="18">
        <f>IF(COUNTA(A1123:D1123)=0,"",IF(NOT(ISNUMBER(A1123)),"월을 2026-09-01 처럼",IF(ISNA(MATCH(B1123,메뉴판이름,0)),"메뉴판에 없는 이름",IF(OR(NOT(ISNUMBER(C1123)),C1123&lt;0,C1123&lt;&gt;INT(N(C1123))),"수량을 확인하세요",IF(OR(NOT(ISNUMBER(D1123)),D1123&lt;0),"매출을 확인하세요",IF(COUNTIFS(메뉴_월,"&gt;="&amp;DATE(YEAR(A1123),MONTH(A1123),1),메뉴_월,"&lt;="&amp;DATE(YEAR(A1123),MONTH(A1123)+1,0),메뉴_이름,B1123)&gt;1,"같은 달·같은 메뉴가 또 있어요",""))))))</f>
        <v/>
      </c>
    </row>
    <row r="1124">
      <c r="A1124" s="49" t="n"/>
      <c r="B1124" s="17" t="n"/>
      <c r="C1124" s="14" t="n"/>
      <c r="D1124" s="14" t="n"/>
      <c r="E1124" s="18">
        <f>IF(COUNTA(A1124:D1124)=0,"",IF(NOT(ISNUMBER(A1124)),"월을 2026-09-01 처럼",IF(ISNA(MATCH(B1124,메뉴판이름,0)),"메뉴판에 없는 이름",IF(OR(NOT(ISNUMBER(C1124)),C1124&lt;0,C1124&lt;&gt;INT(N(C1124))),"수량을 확인하세요",IF(OR(NOT(ISNUMBER(D1124)),D1124&lt;0),"매출을 확인하세요",IF(COUNTIFS(메뉴_월,"&gt;="&amp;DATE(YEAR(A1124),MONTH(A1124),1),메뉴_월,"&lt;="&amp;DATE(YEAR(A1124),MONTH(A1124)+1,0),메뉴_이름,B1124)&gt;1,"같은 달·같은 메뉴가 또 있어요",""))))))</f>
        <v/>
      </c>
    </row>
    <row r="1125">
      <c r="A1125" s="49" t="n"/>
      <c r="B1125" s="17" t="n"/>
      <c r="C1125" s="14" t="n"/>
      <c r="D1125" s="14" t="n"/>
      <c r="E1125" s="18">
        <f>IF(COUNTA(A1125:D1125)=0,"",IF(NOT(ISNUMBER(A1125)),"월을 2026-09-01 처럼",IF(ISNA(MATCH(B1125,메뉴판이름,0)),"메뉴판에 없는 이름",IF(OR(NOT(ISNUMBER(C1125)),C1125&lt;0,C1125&lt;&gt;INT(N(C1125))),"수량을 확인하세요",IF(OR(NOT(ISNUMBER(D1125)),D1125&lt;0),"매출을 확인하세요",IF(COUNTIFS(메뉴_월,"&gt;="&amp;DATE(YEAR(A1125),MONTH(A1125),1),메뉴_월,"&lt;="&amp;DATE(YEAR(A1125),MONTH(A1125)+1,0),메뉴_이름,B1125)&gt;1,"같은 달·같은 메뉴가 또 있어요",""))))))</f>
        <v/>
      </c>
    </row>
    <row r="1126">
      <c r="A1126" s="49" t="n"/>
      <c r="B1126" s="17" t="n"/>
      <c r="C1126" s="14" t="n"/>
      <c r="D1126" s="14" t="n"/>
      <c r="E1126" s="18">
        <f>IF(COUNTA(A1126:D1126)=0,"",IF(NOT(ISNUMBER(A1126)),"월을 2026-09-01 처럼",IF(ISNA(MATCH(B1126,메뉴판이름,0)),"메뉴판에 없는 이름",IF(OR(NOT(ISNUMBER(C1126)),C1126&lt;0,C1126&lt;&gt;INT(N(C1126))),"수량을 확인하세요",IF(OR(NOT(ISNUMBER(D1126)),D1126&lt;0),"매출을 확인하세요",IF(COUNTIFS(메뉴_월,"&gt;="&amp;DATE(YEAR(A1126),MONTH(A1126),1),메뉴_월,"&lt;="&amp;DATE(YEAR(A1126),MONTH(A1126)+1,0),메뉴_이름,B1126)&gt;1,"같은 달·같은 메뉴가 또 있어요",""))))))</f>
        <v/>
      </c>
    </row>
    <row r="1127">
      <c r="A1127" s="49" t="n"/>
      <c r="B1127" s="17" t="n"/>
      <c r="C1127" s="14" t="n"/>
      <c r="D1127" s="14" t="n"/>
      <c r="E1127" s="18">
        <f>IF(COUNTA(A1127:D1127)=0,"",IF(NOT(ISNUMBER(A1127)),"월을 2026-09-01 처럼",IF(ISNA(MATCH(B1127,메뉴판이름,0)),"메뉴판에 없는 이름",IF(OR(NOT(ISNUMBER(C1127)),C1127&lt;0,C1127&lt;&gt;INT(N(C1127))),"수량을 확인하세요",IF(OR(NOT(ISNUMBER(D1127)),D1127&lt;0),"매출을 확인하세요",IF(COUNTIFS(메뉴_월,"&gt;="&amp;DATE(YEAR(A1127),MONTH(A1127),1),메뉴_월,"&lt;="&amp;DATE(YEAR(A1127),MONTH(A1127)+1,0),메뉴_이름,B1127)&gt;1,"같은 달·같은 메뉴가 또 있어요",""))))))</f>
        <v/>
      </c>
    </row>
    <row r="1128">
      <c r="A1128" s="49" t="n"/>
      <c r="B1128" s="17" t="n"/>
      <c r="C1128" s="14" t="n"/>
      <c r="D1128" s="14" t="n"/>
      <c r="E1128" s="18">
        <f>IF(COUNTA(A1128:D1128)=0,"",IF(NOT(ISNUMBER(A1128)),"월을 2026-09-01 처럼",IF(ISNA(MATCH(B1128,메뉴판이름,0)),"메뉴판에 없는 이름",IF(OR(NOT(ISNUMBER(C1128)),C1128&lt;0,C1128&lt;&gt;INT(N(C1128))),"수량을 확인하세요",IF(OR(NOT(ISNUMBER(D1128)),D1128&lt;0),"매출을 확인하세요",IF(COUNTIFS(메뉴_월,"&gt;="&amp;DATE(YEAR(A1128),MONTH(A1128),1),메뉴_월,"&lt;="&amp;DATE(YEAR(A1128),MONTH(A1128)+1,0),메뉴_이름,B1128)&gt;1,"같은 달·같은 메뉴가 또 있어요",""))))))</f>
        <v/>
      </c>
    </row>
    <row r="1129">
      <c r="A1129" s="49" t="n"/>
      <c r="B1129" s="17" t="n"/>
      <c r="C1129" s="14" t="n"/>
      <c r="D1129" s="14" t="n"/>
      <c r="E1129" s="18">
        <f>IF(COUNTA(A1129:D1129)=0,"",IF(NOT(ISNUMBER(A1129)),"월을 2026-09-01 처럼",IF(ISNA(MATCH(B1129,메뉴판이름,0)),"메뉴판에 없는 이름",IF(OR(NOT(ISNUMBER(C1129)),C1129&lt;0,C1129&lt;&gt;INT(N(C1129))),"수량을 확인하세요",IF(OR(NOT(ISNUMBER(D1129)),D1129&lt;0),"매출을 확인하세요",IF(COUNTIFS(메뉴_월,"&gt;="&amp;DATE(YEAR(A1129),MONTH(A1129),1),메뉴_월,"&lt;="&amp;DATE(YEAR(A1129),MONTH(A1129)+1,0),메뉴_이름,B1129)&gt;1,"같은 달·같은 메뉴가 또 있어요",""))))))</f>
        <v/>
      </c>
    </row>
    <row r="1130">
      <c r="A1130" s="49" t="n"/>
      <c r="B1130" s="17" t="n"/>
      <c r="C1130" s="14" t="n"/>
      <c r="D1130" s="14" t="n"/>
      <c r="E1130" s="18">
        <f>IF(COUNTA(A1130:D1130)=0,"",IF(NOT(ISNUMBER(A1130)),"월을 2026-09-01 처럼",IF(ISNA(MATCH(B1130,메뉴판이름,0)),"메뉴판에 없는 이름",IF(OR(NOT(ISNUMBER(C1130)),C1130&lt;0,C1130&lt;&gt;INT(N(C1130))),"수량을 확인하세요",IF(OR(NOT(ISNUMBER(D1130)),D1130&lt;0),"매출을 확인하세요",IF(COUNTIFS(메뉴_월,"&gt;="&amp;DATE(YEAR(A1130),MONTH(A1130),1),메뉴_월,"&lt;="&amp;DATE(YEAR(A1130),MONTH(A1130)+1,0),메뉴_이름,B1130)&gt;1,"같은 달·같은 메뉴가 또 있어요",""))))))</f>
        <v/>
      </c>
    </row>
    <row r="1131">
      <c r="A1131" s="49" t="n"/>
      <c r="B1131" s="17" t="n"/>
      <c r="C1131" s="14" t="n"/>
      <c r="D1131" s="14" t="n"/>
      <c r="E1131" s="18">
        <f>IF(COUNTA(A1131:D1131)=0,"",IF(NOT(ISNUMBER(A1131)),"월을 2026-09-01 처럼",IF(ISNA(MATCH(B1131,메뉴판이름,0)),"메뉴판에 없는 이름",IF(OR(NOT(ISNUMBER(C1131)),C1131&lt;0,C1131&lt;&gt;INT(N(C1131))),"수량을 확인하세요",IF(OR(NOT(ISNUMBER(D1131)),D1131&lt;0),"매출을 확인하세요",IF(COUNTIFS(메뉴_월,"&gt;="&amp;DATE(YEAR(A1131),MONTH(A1131),1),메뉴_월,"&lt;="&amp;DATE(YEAR(A1131),MONTH(A1131)+1,0),메뉴_이름,B1131)&gt;1,"같은 달·같은 메뉴가 또 있어요",""))))))</f>
        <v/>
      </c>
    </row>
    <row r="1132">
      <c r="A1132" s="49" t="n"/>
      <c r="B1132" s="17" t="n"/>
      <c r="C1132" s="14" t="n"/>
      <c r="D1132" s="14" t="n"/>
      <c r="E1132" s="18">
        <f>IF(COUNTA(A1132:D1132)=0,"",IF(NOT(ISNUMBER(A1132)),"월을 2026-09-01 처럼",IF(ISNA(MATCH(B1132,메뉴판이름,0)),"메뉴판에 없는 이름",IF(OR(NOT(ISNUMBER(C1132)),C1132&lt;0,C1132&lt;&gt;INT(N(C1132))),"수량을 확인하세요",IF(OR(NOT(ISNUMBER(D1132)),D1132&lt;0),"매출을 확인하세요",IF(COUNTIFS(메뉴_월,"&gt;="&amp;DATE(YEAR(A1132),MONTH(A1132),1),메뉴_월,"&lt;="&amp;DATE(YEAR(A1132),MONTH(A1132)+1,0),메뉴_이름,B1132)&gt;1,"같은 달·같은 메뉴가 또 있어요",""))))))</f>
        <v/>
      </c>
    </row>
    <row r="1133">
      <c r="A1133" s="49" t="n"/>
      <c r="B1133" s="17" t="n"/>
      <c r="C1133" s="14" t="n"/>
      <c r="D1133" s="14" t="n"/>
      <c r="E1133" s="18">
        <f>IF(COUNTA(A1133:D1133)=0,"",IF(NOT(ISNUMBER(A1133)),"월을 2026-09-01 처럼",IF(ISNA(MATCH(B1133,메뉴판이름,0)),"메뉴판에 없는 이름",IF(OR(NOT(ISNUMBER(C1133)),C1133&lt;0,C1133&lt;&gt;INT(N(C1133))),"수량을 확인하세요",IF(OR(NOT(ISNUMBER(D1133)),D1133&lt;0),"매출을 확인하세요",IF(COUNTIFS(메뉴_월,"&gt;="&amp;DATE(YEAR(A1133),MONTH(A1133),1),메뉴_월,"&lt;="&amp;DATE(YEAR(A1133),MONTH(A1133)+1,0),메뉴_이름,B1133)&gt;1,"같은 달·같은 메뉴가 또 있어요",""))))))</f>
        <v/>
      </c>
    </row>
    <row r="1134">
      <c r="A1134" s="49" t="n"/>
      <c r="B1134" s="17" t="n"/>
      <c r="C1134" s="14" t="n"/>
      <c r="D1134" s="14" t="n"/>
      <c r="E1134" s="18">
        <f>IF(COUNTA(A1134:D1134)=0,"",IF(NOT(ISNUMBER(A1134)),"월을 2026-09-01 처럼",IF(ISNA(MATCH(B1134,메뉴판이름,0)),"메뉴판에 없는 이름",IF(OR(NOT(ISNUMBER(C1134)),C1134&lt;0,C1134&lt;&gt;INT(N(C1134))),"수량을 확인하세요",IF(OR(NOT(ISNUMBER(D1134)),D1134&lt;0),"매출을 확인하세요",IF(COUNTIFS(메뉴_월,"&gt;="&amp;DATE(YEAR(A1134),MONTH(A1134),1),메뉴_월,"&lt;="&amp;DATE(YEAR(A1134),MONTH(A1134)+1,0),메뉴_이름,B1134)&gt;1,"같은 달·같은 메뉴가 또 있어요",""))))))</f>
        <v/>
      </c>
    </row>
    <row r="1135">
      <c r="A1135" s="49" t="n"/>
      <c r="B1135" s="17" t="n"/>
      <c r="C1135" s="14" t="n"/>
      <c r="D1135" s="14" t="n"/>
      <c r="E1135" s="18">
        <f>IF(COUNTA(A1135:D1135)=0,"",IF(NOT(ISNUMBER(A1135)),"월을 2026-09-01 처럼",IF(ISNA(MATCH(B1135,메뉴판이름,0)),"메뉴판에 없는 이름",IF(OR(NOT(ISNUMBER(C1135)),C1135&lt;0,C1135&lt;&gt;INT(N(C1135))),"수량을 확인하세요",IF(OR(NOT(ISNUMBER(D1135)),D1135&lt;0),"매출을 확인하세요",IF(COUNTIFS(메뉴_월,"&gt;="&amp;DATE(YEAR(A1135),MONTH(A1135),1),메뉴_월,"&lt;="&amp;DATE(YEAR(A1135),MONTH(A1135)+1,0),메뉴_이름,B1135)&gt;1,"같은 달·같은 메뉴가 또 있어요",""))))))</f>
        <v/>
      </c>
    </row>
    <row r="1136">
      <c r="A1136" s="49" t="n"/>
      <c r="B1136" s="17" t="n"/>
      <c r="C1136" s="14" t="n"/>
      <c r="D1136" s="14" t="n"/>
      <c r="E1136" s="18">
        <f>IF(COUNTA(A1136:D1136)=0,"",IF(NOT(ISNUMBER(A1136)),"월을 2026-09-01 처럼",IF(ISNA(MATCH(B1136,메뉴판이름,0)),"메뉴판에 없는 이름",IF(OR(NOT(ISNUMBER(C1136)),C1136&lt;0,C1136&lt;&gt;INT(N(C1136))),"수량을 확인하세요",IF(OR(NOT(ISNUMBER(D1136)),D1136&lt;0),"매출을 확인하세요",IF(COUNTIFS(메뉴_월,"&gt;="&amp;DATE(YEAR(A1136),MONTH(A1136),1),메뉴_월,"&lt;="&amp;DATE(YEAR(A1136),MONTH(A1136)+1,0),메뉴_이름,B1136)&gt;1,"같은 달·같은 메뉴가 또 있어요",""))))))</f>
        <v/>
      </c>
    </row>
    <row r="1137">
      <c r="A1137" s="49" t="n"/>
      <c r="B1137" s="17" t="n"/>
      <c r="C1137" s="14" t="n"/>
      <c r="D1137" s="14" t="n"/>
      <c r="E1137" s="18">
        <f>IF(COUNTA(A1137:D1137)=0,"",IF(NOT(ISNUMBER(A1137)),"월을 2026-09-01 처럼",IF(ISNA(MATCH(B1137,메뉴판이름,0)),"메뉴판에 없는 이름",IF(OR(NOT(ISNUMBER(C1137)),C1137&lt;0,C1137&lt;&gt;INT(N(C1137))),"수량을 확인하세요",IF(OR(NOT(ISNUMBER(D1137)),D1137&lt;0),"매출을 확인하세요",IF(COUNTIFS(메뉴_월,"&gt;="&amp;DATE(YEAR(A1137),MONTH(A1137),1),메뉴_월,"&lt;="&amp;DATE(YEAR(A1137),MONTH(A1137)+1,0),메뉴_이름,B1137)&gt;1,"같은 달·같은 메뉴가 또 있어요",""))))))</f>
        <v/>
      </c>
    </row>
    <row r="1138">
      <c r="A1138" s="49" t="n"/>
      <c r="B1138" s="17" t="n"/>
      <c r="C1138" s="14" t="n"/>
      <c r="D1138" s="14" t="n"/>
      <c r="E1138" s="18">
        <f>IF(COUNTA(A1138:D1138)=0,"",IF(NOT(ISNUMBER(A1138)),"월을 2026-09-01 처럼",IF(ISNA(MATCH(B1138,메뉴판이름,0)),"메뉴판에 없는 이름",IF(OR(NOT(ISNUMBER(C1138)),C1138&lt;0,C1138&lt;&gt;INT(N(C1138))),"수량을 확인하세요",IF(OR(NOT(ISNUMBER(D1138)),D1138&lt;0),"매출을 확인하세요",IF(COUNTIFS(메뉴_월,"&gt;="&amp;DATE(YEAR(A1138),MONTH(A1138),1),메뉴_월,"&lt;="&amp;DATE(YEAR(A1138),MONTH(A1138)+1,0),메뉴_이름,B1138)&gt;1,"같은 달·같은 메뉴가 또 있어요",""))))))</f>
        <v/>
      </c>
    </row>
    <row r="1139">
      <c r="A1139" s="49" t="n"/>
      <c r="B1139" s="17" t="n"/>
      <c r="C1139" s="14" t="n"/>
      <c r="D1139" s="14" t="n"/>
      <c r="E1139" s="18">
        <f>IF(COUNTA(A1139:D1139)=0,"",IF(NOT(ISNUMBER(A1139)),"월을 2026-09-01 처럼",IF(ISNA(MATCH(B1139,메뉴판이름,0)),"메뉴판에 없는 이름",IF(OR(NOT(ISNUMBER(C1139)),C1139&lt;0,C1139&lt;&gt;INT(N(C1139))),"수량을 확인하세요",IF(OR(NOT(ISNUMBER(D1139)),D1139&lt;0),"매출을 확인하세요",IF(COUNTIFS(메뉴_월,"&gt;="&amp;DATE(YEAR(A1139),MONTH(A1139),1),메뉴_월,"&lt;="&amp;DATE(YEAR(A1139),MONTH(A1139)+1,0),메뉴_이름,B1139)&gt;1,"같은 달·같은 메뉴가 또 있어요",""))))))</f>
        <v/>
      </c>
    </row>
    <row r="1140">
      <c r="A1140" s="49" t="n"/>
      <c r="B1140" s="17" t="n"/>
      <c r="C1140" s="14" t="n"/>
      <c r="D1140" s="14" t="n"/>
      <c r="E1140" s="18">
        <f>IF(COUNTA(A1140:D1140)=0,"",IF(NOT(ISNUMBER(A1140)),"월을 2026-09-01 처럼",IF(ISNA(MATCH(B1140,메뉴판이름,0)),"메뉴판에 없는 이름",IF(OR(NOT(ISNUMBER(C1140)),C1140&lt;0,C1140&lt;&gt;INT(N(C1140))),"수량을 확인하세요",IF(OR(NOT(ISNUMBER(D1140)),D1140&lt;0),"매출을 확인하세요",IF(COUNTIFS(메뉴_월,"&gt;="&amp;DATE(YEAR(A1140),MONTH(A1140),1),메뉴_월,"&lt;="&amp;DATE(YEAR(A1140),MONTH(A1140)+1,0),메뉴_이름,B1140)&gt;1,"같은 달·같은 메뉴가 또 있어요",""))))))</f>
        <v/>
      </c>
    </row>
    <row r="1141">
      <c r="A1141" s="49" t="n"/>
      <c r="B1141" s="17" t="n"/>
      <c r="C1141" s="14" t="n"/>
      <c r="D1141" s="14" t="n"/>
      <c r="E1141" s="18">
        <f>IF(COUNTA(A1141:D1141)=0,"",IF(NOT(ISNUMBER(A1141)),"월을 2026-09-01 처럼",IF(ISNA(MATCH(B1141,메뉴판이름,0)),"메뉴판에 없는 이름",IF(OR(NOT(ISNUMBER(C1141)),C1141&lt;0,C1141&lt;&gt;INT(N(C1141))),"수량을 확인하세요",IF(OR(NOT(ISNUMBER(D1141)),D1141&lt;0),"매출을 확인하세요",IF(COUNTIFS(메뉴_월,"&gt;="&amp;DATE(YEAR(A1141),MONTH(A1141),1),메뉴_월,"&lt;="&amp;DATE(YEAR(A1141),MONTH(A1141)+1,0),메뉴_이름,B1141)&gt;1,"같은 달·같은 메뉴가 또 있어요",""))))))</f>
        <v/>
      </c>
    </row>
    <row r="1142">
      <c r="A1142" s="49" t="n"/>
      <c r="B1142" s="17" t="n"/>
      <c r="C1142" s="14" t="n"/>
      <c r="D1142" s="14" t="n"/>
      <c r="E1142" s="18">
        <f>IF(COUNTA(A1142:D1142)=0,"",IF(NOT(ISNUMBER(A1142)),"월을 2026-09-01 처럼",IF(ISNA(MATCH(B1142,메뉴판이름,0)),"메뉴판에 없는 이름",IF(OR(NOT(ISNUMBER(C1142)),C1142&lt;0,C1142&lt;&gt;INT(N(C1142))),"수량을 확인하세요",IF(OR(NOT(ISNUMBER(D1142)),D1142&lt;0),"매출을 확인하세요",IF(COUNTIFS(메뉴_월,"&gt;="&amp;DATE(YEAR(A1142),MONTH(A1142),1),메뉴_월,"&lt;="&amp;DATE(YEAR(A1142),MONTH(A1142)+1,0),메뉴_이름,B1142)&gt;1,"같은 달·같은 메뉴가 또 있어요",""))))))</f>
        <v/>
      </c>
    </row>
    <row r="1143">
      <c r="A1143" s="49" t="n"/>
      <c r="B1143" s="17" t="n"/>
      <c r="C1143" s="14" t="n"/>
      <c r="D1143" s="14" t="n"/>
      <c r="E1143" s="18">
        <f>IF(COUNTA(A1143:D1143)=0,"",IF(NOT(ISNUMBER(A1143)),"월을 2026-09-01 처럼",IF(ISNA(MATCH(B1143,메뉴판이름,0)),"메뉴판에 없는 이름",IF(OR(NOT(ISNUMBER(C1143)),C1143&lt;0,C1143&lt;&gt;INT(N(C1143))),"수량을 확인하세요",IF(OR(NOT(ISNUMBER(D1143)),D1143&lt;0),"매출을 확인하세요",IF(COUNTIFS(메뉴_월,"&gt;="&amp;DATE(YEAR(A1143),MONTH(A1143),1),메뉴_월,"&lt;="&amp;DATE(YEAR(A1143),MONTH(A1143)+1,0),메뉴_이름,B1143)&gt;1,"같은 달·같은 메뉴가 또 있어요",""))))))</f>
        <v/>
      </c>
    </row>
    <row r="1144">
      <c r="A1144" s="49" t="n"/>
      <c r="B1144" s="17" t="n"/>
      <c r="C1144" s="14" t="n"/>
      <c r="D1144" s="14" t="n"/>
      <c r="E1144" s="18">
        <f>IF(COUNTA(A1144:D1144)=0,"",IF(NOT(ISNUMBER(A1144)),"월을 2026-09-01 처럼",IF(ISNA(MATCH(B1144,메뉴판이름,0)),"메뉴판에 없는 이름",IF(OR(NOT(ISNUMBER(C1144)),C1144&lt;0,C1144&lt;&gt;INT(N(C1144))),"수량을 확인하세요",IF(OR(NOT(ISNUMBER(D1144)),D1144&lt;0),"매출을 확인하세요",IF(COUNTIFS(메뉴_월,"&gt;="&amp;DATE(YEAR(A1144),MONTH(A1144),1),메뉴_월,"&lt;="&amp;DATE(YEAR(A1144),MONTH(A1144)+1,0),메뉴_이름,B1144)&gt;1,"같은 달·같은 메뉴가 또 있어요",""))))))</f>
        <v/>
      </c>
    </row>
    <row r="1145">
      <c r="A1145" s="49" t="n"/>
      <c r="B1145" s="17" t="n"/>
      <c r="C1145" s="14" t="n"/>
      <c r="D1145" s="14" t="n"/>
      <c r="E1145" s="18">
        <f>IF(COUNTA(A1145:D1145)=0,"",IF(NOT(ISNUMBER(A1145)),"월을 2026-09-01 처럼",IF(ISNA(MATCH(B1145,메뉴판이름,0)),"메뉴판에 없는 이름",IF(OR(NOT(ISNUMBER(C1145)),C1145&lt;0,C1145&lt;&gt;INT(N(C1145))),"수량을 확인하세요",IF(OR(NOT(ISNUMBER(D1145)),D1145&lt;0),"매출을 확인하세요",IF(COUNTIFS(메뉴_월,"&gt;="&amp;DATE(YEAR(A1145),MONTH(A1145),1),메뉴_월,"&lt;="&amp;DATE(YEAR(A1145),MONTH(A1145)+1,0),메뉴_이름,B1145)&gt;1,"같은 달·같은 메뉴가 또 있어요",""))))))</f>
        <v/>
      </c>
    </row>
    <row r="1146">
      <c r="A1146" s="49" t="n"/>
      <c r="B1146" s="17" t="n"/>
      <c r="C1146" s="14" t="n"/>
      <c r="D1146" s="14" t="n"/>
      <c r="E1146" s="18">
        <f>IF(COUNTA(A1146:D1146)=0,"",IF(NOT(ISNUMBER(A1146)),"월을 2026-09-01 처럼",IF(ISNA(MATCH(B1146,메뉴판이름,0)),"메뉴판에 없는 이름",IF(OR(NOT(ISNUMBER(C1146)),C1146&lt;0,C1146&lt;&gt;INT(N(C1146))),"수량을 확인하세요",IF(OR(NOT(ISNUMBER(D1146)),D1146&lt;0),"매출을 확인하세요",IF(COUNTIFS(메뉴_월,"&gt;="&amp;DATE(YEAR(A1146),MONTH(A1146),1),메뉴_월,"&lt;="&amp;DATE(YEAR(A1146),MONTH(A1146)+1,0),메뉴_이름,B1146)&gt;1,"같은 달·같은 메뉴가 또 있어요",""))))))</f>
        <v/>
      </c>
    </row>
    <row r="1147">
      <c r="A1147" s="49" t="n"/>
      <c r="B1147" s="17" t="n"/>
      <c r="C1147" s="14" t="n"/>
      <c r="D1147" s="14" t="n"/>
      <c r="E1147" s="18">
        <f>IF(COUNTA(A1147:D1147)=0,"",IF(NOT(ISNUMBER(A1147)),"월을 2026-09-01 처럼",IF(ISNA(MATCH(B1147,메뉴판이름,0)),"메뉴판에 없는 이름",IF(OR(NOT(ISNUMBER(C1147)),C1147&lt;0,C1147&lt;&gt;INT(N(C1147))),"수량을 확인하세요",IF(OR(NOT(ISNUMBER(D1147)),D1147&lt;0),"매출을 확인하세요",IF(COUNTIFS(메뉴_월,"&gt;="&amp;DATE(YEAR(A1147),MONTH(A1147),1),메뉴_월,"&lt;="&amp;DATE(YEAR(A1147),MONTH(A1147)+1,0),메뉴_이름,B1147)&gt;1,"같은 달·같은 메뉴가 또 있어요",""))))))</f>
        <v/>
      </c>
    </row>
    <row r="1148">
      <c r="A1148" s="49" t="n"/>
      <c r="B1148" s="17" t="n"/>
      <c r="C1148" s="14" t="n"/>
      <c r="D1148" s="14" t="n"/>
      <c r="E1148" s="18">
        <f>IF(COUNTA(A1148:D1148)=0,"",IF(NOT(ISNUMBER(A1148)),"월을 2026-09-01 처럼",IF(ISNA(MATCH(B1148,메뉴판이름,0)),"메뉴판에 없는 이름",IF(OR(NOT(ISNUMBER(C1148)),C1148&lt;0,C1148&lt;&gt;INT(N(C1148))),"수량을 확인하세요",IF(OR(NOT(ISNUMBER(D1148)),D1148&lt;0),"매출을 확인하세요",IF(COUNTIFS(메뉴_월,"&gt;="&amp;DATE(YEAR(A1148),MONTH(A1148),1),메뉴_월,"&lt;="&amp;DATE(YEAR(A1148),MONTH(A1148)+1,0),메뉴_이름,B1148)&gt;1,"같은 달·같은 메뉴가 또 있어요",""))))))</f>
        <v/>
      </c>
    </row>
    <row r="1149">
      <c r="A1149" s="49" t="n"/>
      <c r="B1149" s="17" t="n"/>
      <c r="C1149" s="14" t="n"/>
      <c r="D1149" s="14" t="n"/>
      <c r="E1149" s="18">
        <f>IF(COUNTA(A1149:D1149)=0,"",IF(NOT(ISNUMBER(A1149)),"월을 2026-09-01 처럼",IF(ISNA(MATCH(B1149,메뉴판이름,0)),"메뉴판에 없는 이름",IF(OR(NOT(ISNUMBER(C1149)),C1149&lt;0,C1149&lt;&gt;INT(N(C1149))),"수량을 확인하세요",IF(OR(NOT(ISNUMBER(D1149)),D1149&lt;0),"매출을 확인하세요",IF(COUNTIFS(메뉴_월,"&gt;="&amp;DATE(YEAR(A1149),MONTH(A1149),1),메뉴_월,"&lt;="&amp;DATE(YEAR(A1149),MONTH(A1149)+1,0),메뉴_이름,B1149)&gt;1,"같은 달·같은 메뉴가 또 있어요",""))))))</f>
        <v/>
      </c>
    </row>
    <row r="1150">
      <c r="A1150" s="49" t="n"/>
      <c r="B1150" s="17" t="n"/>
      <c r="C1150" s="14" t="n"/>
      <c r="D1150" s="14" t="n"/>
      <c r="E1150" s="18">
        <f>IF(COUNTA(A1150:D1150)=0,"",IF(NOT(ISNUMBER(A1150)),"월을 2026-09-01 처럼",IF(ISNA(MATCH(B1150,메뉴판이름,0)),"메뉴판에 없는 이름",IF(OR(NOT(ISNUMBER(C1150)),C1150&lt;0,C1150&lt;&gt;INT(N(C1150))),"수량을 확인하세요",IF(OR(NOT(ISNUMBER(D1150)),D1150&lt;0),"매출을 확인하세요",IF(COUNTIFS(메뉴_월,"&gt;="&amp;DATE(YEAR(A1150),MONTH(A1150),1),메뉴_월,"&lt;="&amp;DATE(YEAR(A1150),MONTH(A1150)+1,0),메뉴_이름,B1150)&gt;1,"같은 달·같은 메뉴가 또 있어요",""))))))</f>
        <v/>
      </c>
    </row>
    <row r="1151">
      <c r="A1151" s="49" t="n"/>
      <c r="B1151" s="17" t="n"/>
      <c r="C1151" s="14" t="n"/>
      <c r="D1151" s="14" t="n"/>
      <c r="E1151" s="18">
        <f>IF(COUNTA(A1151:D1151)=0,"",IF(NOT(ISNUMBER(A1151)),"월을 2026-09-01 처럼",IF(ISNA(MATCH(B1151,메뉴판이름,0)),"메뉴판에 없는 이름",IF(OR(NOT(ISNUMBER(C1151)),C1151&lt;0,C1151&lt;&gt;INT(N(C1151))),"수량을 확인하세요",IF(OR(NOT(ISNUMBER(D1151)),D1151&lt;0),"매출을 확인하세요",IF(COUNTIFS(메뉴_월,"&gt;="&amp;DATE(YEAR(A1151),MONTH(A1151),1),메뉴_월,"&lt;="&amp;DATE(YEAR(A1151),MONTH(A1151)+1,0),메뉴_이름,B1151)&gt;1,"같은 달·같은 메뉴가 또 있어요",""))))))</f>
        <v/>
      </c>
    </row>
    <row r="1152">
      <c r="A1152" s="49" t="n"/>
      <c r="B1152" s="17" t="n"/>
      <c r="C1152" s="14" t="n"/>
      <c r="D1152" s="14" t="n"/>
      <c r="E1152" s="18">
        <f>IF(COUNTA(A1152:D1152)=0,"",IF(NOT(ISNUMBER(A1152)),"월을 2026-09-01 처럼",IF(ISNA(MATCH(B1152,메뉴판이름,0)),"메뉴판에 없는 이름",IF(OR(NOT(ISNUMBER(C1152)),C1152&lt;0,C1152&lt;&gt;INT(N(C1152))),"수량을 확인하세요",IF(OR(NOT(ISNUMBER(D1152)),D1152&lt;0),"매출을 확인하세요",IF(COUNTIFS(메뉴_월,"&gt;="&amp;DATE(YEAR(A1152),MONTH(A1152),1),메뉴_월,"&lt;="&amp;DATE(YEAR(A1152),MONTH(A1152)+1,0),메뉴_이름,B1152)&gt;1,"같은 달·같은 메뉴가 또 있어요",""))))))</f>
        <v/>
      </c>
    </row>
    <row r="1153">
      <c r="A1153" s="49" t="n"/>
      <c r="B1153" s="17" t="n"/>
      <c r="C1153" s="14" t="n"/>
      <c r="D1153" s="14" t="n"/>
      <c r="E1153" s="18">
        <f>IF(COUNTA(A1153:D1153)=0,"",IF(NOT(ISNUMBER(A1153)),"월을 2026-09-01 처럼",IF(ISNA(MATCH(B1153,메뉴판이름,0)),"메뉴판에 없는 이름",IF(OR(NOT(ISNUMBER(C1153)),C1153&lt;0,C1153&lt;&gt;INT(N(C1153))),"수량을 확인하세요",IF(OR(NOT(ISNUMBER(D1153)),D1153&lt;0),"매출을 확인하세요",IF(COUNTIFS(메뉴_월,"&gt;="&amp;DATE(YEAR(A1153),MONTH(A1153),1),메뉴_월,"&lt;="&amp;DATE(YEAR(A1153),MONTH(A1153)+1,0),메뉴_이름,B1153)&gt;1,"같은 달·같은 메뉴가 또 있어요",""))))))</f>
        <v/>
      </c>
    </row>
    <row r="1154">
      <c r="A1154" s="49" t="n"/>
      <c r="B1154" s="17" t="n"/>
      <c r="C1154" s="14" t="n"/>
      <c r="D1154" s="14" t="n"/>
      <c r="E1154" s="18">
        <f>IF(COUNTA(A1154:D1154)=0,"",IF(NOT(ISNUMBER(A1154)),"월을 2026-09-01 처럼",IF(ISNA(MATCH(B1154,메뉴판이름,0)),"메뉴판에 없는 이름",IF(OR(NOT(ISNUMBER(C1154)),C1154&lt;0,C1154&lt;&gt;INT(N(C1154))),"수량을 확인하세요",IF(OR(NOT(ISNUMBER(D1154)),D1154&lt;0),"매출을 확인하세요",IF(COUNTIFS(메뉴_월,"&gt;="&amp;DATE(YEAR(A1154),MONTH(A1154),1),메뉴_월,"&lt;="&amp;DATE(YEAR(A1154),MONTH(A1154)+1,0),메뉴_이름,B1154)&gt;1,"같은 달·같은 메뉴가 또 있어요",""))))))</f>
        <v/>
      </c>
    </row>
    <row r="1155">
      <c r="A1155" s="49" t="n"/>
      <c r="B1155" s="17" t="n"/>
      <c r="C1155" s="14" t="n"/>
      <c r="D1155" s="14" t="n"/>
      <c r="E1155" s="18">
        <f>IF(COUNTA(A1155:D1155)=0,"",IF(NOT(ISNUMBER(A1155)),"월을 2026-09-01 처럼",IF(ISNA(MATCH(B1155,메뉴판이름,0)),"메뉴판에 없는 이름",IF(OR(NOT(ISNUMBER(C1155)),C1155&lt;0,C1155&lt;&gt;INT(N(C1155))),"수량을 확인하세요",IF(OR(NOT(ISNUMBER(D1155)),D1155&lt;0),"매출을 확인하세요",IF(COUNTIFS(메뉴_월,"&gt;="&amp;DATE(YEAR(A1155),MONTH(A1155),1),메뉴_월,"&lt;="&amp;DATE(YEAR(A1155),MONTH(A1155)+1,0),메뉴_이름,B1155)&gt;1,"같은 달·같은 메뉴가 또 있어요",""))))))</f>
        <v/>
      </c>
    </row>
    <row r="1156">
      <c r="A1156" s="49" t="n"/>
      <c r="B1156" s="17" t="n"/>
      <c r="C1156" s="14" t="n"/>
      <c r="D1156" s="14" t="n"/>
      <c r="E1156" s="18">
        <f>IF(COUNTA(A1156:D1156)=0,"",IF(NOT(ISNUMBER(A1156)),"월을 2026-09-01 처럼",IF(ISNA(MATCH(B1156,메뉴판이름,0)),"메뉴판에 없는 이름",IF(OR(NOT(ISNUMBER(C1156)),C1156&lt;0,C1156&lt;&gt;INT(N(C1156))),"수량을 확인하세요",IF(OR(NOT(ISNUMBER(D1156)),D1156&lt;0),"매출을 확인하세요",IF(COUNTIFS(메뉴_월,"&gt;="&amp;DATE(YEAR(A1156),MONTH(A1156),1),메뉴_월,"&lt;="&amp;DATE(YEAR(A1156),MONTH(A1156)+1,0),메뉴_이름,B1156)&gt;1,"같은 달·같은 메뉴가 또 있어요",""))))))</f>
        <v/>
      </c>
    </row>
    <row r="1157">
      <c r="A1157" s="49" t="n"/>
      <c r="B1157" s="17" t="n"/>
      <c r="C1157" s="14" t="n"/>
      <c r="D1157" s="14" t="n"/>
      <c r="E1157" s="18">
        <f>IF(COUNTA(A1157:D1157)=0,"",IF(NOT(ISNUMBER(A1157)),"월을 2026-09-01 처럼",IF(ISNA(MATCH(B1157,메뉴판이름,0)),"메뉴판에 없는 이름",IF(OR(NOT(ISNUMBER(C1157)),C1157&lt;0,C1157&lt;&gt;INT(N(C1157))),"수량을 확인하세요",IF(OR(NOT(ISNUMBER(D1157)),D1157&lt;0),"매출을 확인하세요",IF(COUNTIFS(메뉴_월,"&gt;="&amp;DATE(YEAR(A1157),MONTH(A1157),1),메뉴_월,"&lt;="&amp;DATE(YEAR(A1157),MONTH(A1157)+1,0),메뉴_이름,B1157)&gt;1,"같은 달·같은 메뉴가 또 있어요",""))))))</f>
        <v/>
      </c>
    </row>
    <row r="1158">
      <c r="A1158" s="49" t="n"/>
      <c r="B1158" s="17" t="n"/>
      <c r="C1158" s="14" t="n"/>
      <c r="D1158" s="14" t="n"/>
      <c r="E1158" s="18">
        <f>IF(COUNTA(A1158:D1158)=0,"",IF(NOT(ISNUMBER(A1158)),"월을 2026-09-01 처럼",IF(ISNA(MATCH(B1158,메뉴판이름,0)),"메뉴판에 없는 이름",IF(OR(NOT(ISNUMBER(C1158)),C1158&lt;0,C1158&lt;&gt;INT(N(C1158))),"수량을 확인하세요",IF(OR(NOT(ISNUMBER(D1158)),D1158&lt;0),"매출을 확인하세요",IF(COUNTIFS(메뉴_월,"&gt;="&amp;DATE(YEAR(A1158),MONTH(A1158),1),메뉴_월,"&lt;="&amp;DATE(YEAR(A1158),MONTH(A1158)+1,0),메뉴_이름,B1158)&gt;1,"같은 달·같은 메뉴가 또 있어요",""))))))</f>
        <v/>
      </c>
    </row>
    <row r="1159">
      <c r="A1159" s="49" t="n"/>
      <c r="B1159" s="17" t="n"/>
      <c r="C1159" s="14" t="n"/>
      <c r="D1159" s="14" t="n"/>
      <c r="E1159" s="18">
        <f>IF(COUNTA(A1159:D1159)=0,"",IF(NOT(ISNUMBER(A1159)),"월을 2026-09-01 처럼",IF(ISNA(MATCH(B1159,메뉴판이름,0)),"메뉴판에 없는 이름",IF(OR(NOT(ISNUMBER(C1159)),C1159&lt;0,C1159&lt;&gt;INT(N(C1159))),"수량을 확인하세요",IF(OR(NOT(ISNUMBER(D1159)),D1159&lt;0),"매출을 확인하세요",IF(COUNTIFS(메뉴_월,"&gt;="&amp;DATE(YEAR(A1159),MONTH(A1159),1),메뉴_월,"&lt;="&amp;DATE(YEAR(A1159),MONTH(A1159)+1,0),메뉴_이름,B1159)&gt;1,"같은 달·같은 메뉴가 또 있어요",""))))))</f>
        <v/>
      </c>
    </row>
    <row r="1160">
      <c r="A1160" s="49" t="n"/>
      <c r="B1160" s="17" t="n"/>
      <c r="C1160" s="14" t="n"/>
      <c r="D1160" s="14" t="n"/>
      <c r="E1160" s="18">
        <f>IF(COUNTA(A1160:D1160)=0,"",IF(NOT(ISNUMBER(A1160)),"월을 2026-09-01 처럼",IF(ISNA(MATCH(B1160,메뉴판이름,0)),"메뉴판에 없는 이름",IF(OR(NOT(ISNUMBER(C1160)),C1160&lt;0,C1160&lt;&gt;INT(N(C1160))),"수량을 확인하세요",IF(OR(NOT(ISNUMBER(D1160)),D1160&lt;0),"매출을 확인하세요",IF(COUNTIFS(메뉴_월,"&gt;="&amp;DATE(YEAR(A1160),MONTH(A1160),1),메뉴_월,"&lt;="&amp;DATE(YEAR(A1160),MONTH(A1160)+1,0),메뉴_이름,B1160)&gt;1,"같은 달·같은 메뉴가 또 있어요",""))))))</f>
        <v/>
      </c>
    </row>
    <row r="1161">
      <c r="A1161" s="49" t="n"/>
      <c r="B1161" s="17" t="n"/>
      <c r="C1161" s="14" t="n"/>
      <c r="D1161" s="14" t="n"/>
      <c r="E1161" s="18">
        <f>IF(COUNTA(A1161:D1161)=0,"",IF(NOT(ISNUMBER(A1161)),"월을 2026-09-01 처럼",IF(ISNA(MATCH(B1161,메뉴판이름,0)),"메뉴판에 없는 이름",IF(OR(NOT(ISNUMBER(C1161)),C1161&lt;0,C1161&lt;&gt;INT(N(C1161))),"수량을 확인하세요",IF(OR(NOT(ISNUMBER(D1161)),D1161&lt;0),"매출을 확인하세요",IF(COUNTIFS(메뉴_월,"&gt;="&amp;DATE(YEAR(A1161),MONTH(A1161),1),메뉴_월,"&lt;="&amp;DATE(YEAR(A1161),MONTH(A1161)+1,0),메뉴_이름,B1161)&gt;1,"같은 달·같은 메뉴가 또 있어요",""))))))</f>
        <v/>
      </c>
    </row>
    <row r="1162">
      <c r="A1162" s="49" t="n"/>
      <c r="B1162" s="17" t="n"/>
      <c r="C1162" s="14" t="n"/>
      <c r="D1162" s="14" t="n"/>
      <c r="E1162" s="18">
        <f>IF(COUNTA(A1162:D1162)=0,"",IF(NOT(ISNUMBER(A1162)),"월을 2026-09-01 처럼",IF(ISNA(MATCH(B1162,메뉴판이름,0)),"메뉴판에 없는 이름",IF(OR(NOT(ISNUMBER(C1162)),C1162&lt;0,C1162&lt;&gt;INT(N(C1162))),"수량을 확인하세요",IF(OR(NOT(ISNUMBER(D1162)),D1162&lt;0),"매출을 확인하세요",IF(COUNTIFS(메뉴_월,"&gt;="&amp;DATE(YEAR(A1162),MONTH(A1162),1),메뉴_월,"&lt;="&amp;DATE(YEAR(A1162),MONTH(A1162)+1,0),메뉴_이름,B1162)&gt;1,"같은 달·같은 메뉴가 또 있어요",""))))))</f>
        <v/>
      </c>
    </row>
    <row r="1163">
      <c r="A1163" s="49" t="n"/>
      <c r="B1163" s="17" t="n"/>
      <c r="C1163" s="14" t="n"/>
      <c r="D1163" s="14" t="n"/>
      <c r="E1163" s="18">
        <f>IF(COUNTA(A1163:D1163)=0,"",IF(NOT(ISNUMBER(A1163)),"월을 2026-09-01 처럼",IF(ISNA(MATCH(B1163,메뉴판이름,0)),"메뉴판에 없는 이름",IF(OR(NOT(ISNUMBER(C1163)),C1163&lt;0,C1163&lt;&gt;INT(N(C1163))),"수량을 확인하세요",IF(OR(NOT(ISNUMBER(D1163)),D1163&lt;0),"매출을 확인하세요",IF(COUNTIFS(메뉴_월,"&gt;="&amp;DATE(YEAR(A1163),MONTH(A1163),1),메뉴_월,"&lt;="&amp;DATE(YEAR(A1163),MONTH(A1163)+1,0),메뉴_이름,B1163)&gt;1,"같은 달·같은 메뉴가 또 있어요",""))))))</f>
        <v/>
      </c>
    </row>
    <row r="1164">
      <c r="A1164" s="49" t="n"/>
      <c r="B1164" s="17" t="n"/>
      <c r="C1164" s="14" t="n"/>
      <c r="D1164" s="14" t="n"/>
      <c r="E1164" s="18">
        <f>IF(COUNTA(A1164:D1164)=0,"",IF(NOT(ISNUMBER(A1164)),"월을 2026-09-01 처럼",IF(ISNA(MATCH(B1164,메뉴판이름,0)),"메뉴판에 없는 이름",IF(OR(NOT(ISNUMBER(C1164)),C1164&lt;0,C1164&lt;&gt;INT(N(C1164))),"수량을 확인하세요",IF(OR(NOT(ISNUMBER(D1164)),D1164&lt;0),"매출을 확인하세요",IF(COUNTIFS(메뉴_월,"&gt;="&amp;DATE(YEAR(A1164),MONTH(A1164),1),메뉴_월,"&lt;="&amp;DATE(YEAR(A1164),MONTH(A1164)+1,0),메뉴_이름,B1164)&gt;1,"같은 달·같은 메뉴가 또 있어요",""))))))</f>
        <v/>
      </c>
    </row>
    <row r="1165">
      <c r="A1165" s="49" t="n"/>
      <c r="B1165" s="17" t="n"/>
      <c r="C1165" s="14" t="n"/>
      <c r="D1165" s="14" t="n"/>
      <c r="E1165" s="18">
        <f>IF(COUNTA(A1165:D1165)=0,"",IF(NOT(ISNUMBER(A1165)),"월을 2026-09-01 처럼",IF(ISNA(MATCH(B1165,메뉴판이름,0)),"메뉴판에 없는 이름",IF(OR(NOT(ISNUMBER(C1165)),C1165&lt;0,C1165&lt;&gt;INT(N(C1165))),"수량을 확인하세요",IF(OR(NOT(ISNUMBER(D1165)),D1165&lt;0),"매출을 확인하세요",IF(COUNTIFS(메뉴_월,"&gt;="&amp;DATE(YEAR(A1165),MONTH(A1165),1),메뉴_월,"&lt;="&amp;DATE(YEAR(A1165),MONTH(A1165)+1,0),메뉴_이름,B1165)&gt;1,"같은 달·같은 메뉴가 또 있어요",""))))))</f>
        <v/>
      </c>
    </row>
    <row r="1166">
      <c r="A1166" s="49" t="n"/>
      <c r="B1166" s="17" t="n"/>
      <c r="C1166" s="14" t="n"/>
      <c r="D1166" s="14" t="n"/>
      <c r="E1166" s="18">
        <f>IF(COUNTA(A1166:D1166)=0,"",IF(NOT(ISNUMBER(A1166)),"월을 2026-09-01 처럼",IF(ISNA(MATCH(B1166,메뉴판이름,0)),"메뉴판에 없는 이름",IF(OR(NOT(ISNUMBER(C1166)),C1166&lt;0,C1166&lt;&gt;INT(N(C1166))),"수량을 확인하세요",IF(OR(NOT(ISNUMBER(D1166)),D1166&lt;0),"매출을 확인하세요",IF(COUNTIFS(메뉴_월,"&gt;="&amp;DATE(YEAR(A1166),MONTH(A1166),1),메뉴_월,"&lt;="&amp;DATE(YEAR(A1166),MONTH(A1166)+1,0),메뉴_이름,B1166)&gt;1,"같은 달·같은 메뉴가 또 있어요",""))))))</f>
        <v/>
      </c>
    </row>
    <row r="1167">
      <c r="A1167" s="49" t="n"/>
      <c r="B1167" s="17" t="n"/>
      <c r="C1167" s="14" t="n"/>
      <c r="D1167" s="14" t="n"/>
      <c r="E1167" s="18">
        <f>IF(COUNTA(A1167:D1167)=0,"",IF(NOT(ISNUMBER(A1167)),"월을 2026-09-01 처럼",IF(ISNA(MATCH(B1167,메뉴판이름,0)),"메뉴판에 없는 이름",IF(OR(NOT(ISNUMBER(C1167)),C1167&lt;0,C1167&lt;&gt;INT(N(C1167))),"수량을 확인하세요",IF(OR(NOT(ISNUMBER(D1167)),D1167&lt;0),"매출을 확인하세요",IF(COUNTIFS(메뉴_월,"&gt;="&amp;DATE(YEAR(A1167),MONTH(A1167),1),메뉴_월,"&lt;="&amp;DATE(YEAR(A1167),MONTH(A1167)+1,0),메뉴_이름,B1167)&gt;1,"같은 달·같은 메뉴가 또 있어요",""))))))</f>
        <v/>
      </c>
    </row>
    <row r="1168">
      <c r="A1168" s="49" t="n"/>
      <c r="B1168" s="17" t="n"/>
      <c r="C1168" s="14" t="n"/>
      <c r="D1168" s="14" t="n"/>
      <c r="E1168" s="18">
        <f>IF(COUNTA(A1168:D1168)=0,"",IF(NOT(ISNUMBER(A1168)),"월을 2026-09-01 처럼",IF(ISNA(MATCH(B1168,메뉴판이름,0)),"메뉴판에 없는 이름",IF(OR(NOT(ISNUMBER(C1168)),C1168&lt;0,C1168&lt;&gt;INT(N(C1168))),"수량을 확인하세요",IF(OR(NOT(ISNUMBER(D1168)),D1168&lt;0),"매출을 확인하세요",IF(COUNTIFS(메뉴_월,"&gt;="&amp;DATE(YEAR(A1168),MONTH(A1168),1),메뉴_월,"&lt;="&amp;DATE(YEAR(A1168),MONTH(A1168)+1,0),메뉴_이름,B1168)&gt;1,"같은 달·같은 메뉴가 또 있어요",""))))))</f>
        <v/>
      </c>
    </row>
    <row r="1169">
      <c r="A1169" s="49" t="n"/>
      <c r="B1169" s="17" t="n"/>
      <c r="C1169" s="14" t="n"/>
      <c r="D1169" s="14" t="n"/>
      <c r="E1169" s="18">
        <f>IF(COUNTA(A1169:D1169)=0,"",IF(NOT(ISNUMBER(A1169)),"월을 2026-09-01 처럼",IF(ISNA(MATCH(B1169,메뉴판이름,0)),"메뉴판에 없는 이름",IF(OR(NOT(ISNUMBER(C1169)),C1169&lt;0,C1169&lt;&gt;INT(N(C1169))),"수량을 확인하세요",IF(OR(NOT(ISNUMBER(D1169)),D1169&lt;0),"매출을 확인하세요",IF(COUNTIFS(메뉴_월,"&gt;="&amp;DATE(YEAR(A1169),MONTH(A1169),1),메뉴_월,"&lt;="&amp;DATE(YEAR(A1169),MONTH(A1169)+1,0),메뉴_이름,B1169)&gt;1,"같은 달·같은 메뉴가 또 있어요",""))))))</f>
        <v/>
      </c>
    </row>
    <row r="1170">
      <c r="A1170" s="49" t="n"/>
      <c r="B1170" s="17" t="n"/>
      <c r="C1170" s="14" t="n"/>
      <c r="D1170" s="14" t="n"/>
      <c r="E1170" s="18">
        <f>IF(COUNTA(A1170:D1170)=0,"",IF(NOT(ISNUMBER(A1170)),"월을 2026-09-01 처럼",IF(ISNA(MATCH(B1170,메뉴판이름,0)),"메뉴판에 없는 이름",IF(OR(NOT(ISNUMBER(C1170)),C1170&lt;0,C1170&lt;&gt;INT(N(C1170))),"수량을 확인하세요",IF(OR(NOT(ISNUMBER(D1170)),D1170&lt;0),"매출을 확인하세요",IF(COUNTIFS(메뉴_월,"&gt;="&amp;DATE(YEAR(A1170),MONTH(A1170),1),메뉴_월,"&lt;="&amp;DATE(YEAR(A1170),MONTH(A1170)+1,0),메뉴_이름,B1170)&gt;1,"같은 달·같은 메뉴가 또 있어요",""))))))</f>
        <v/>
      </c>
    </row>
    <row r="1171">
      <c r="A1171" s="49" t="n"/>
      <c r="B1171" s="17" t="n"/>
      <c r="C1171" s="14" t="n"/>
      <c r="D1171" s="14" t="n"/>
      <c r="E1171" s="18">
        <f>IF(COUNTA(A1171:D1171)=0,"",IF(NOT(ISNUMBER(A1171)),"월을 2026-09-01 처럼",IF(ISNA(MATCH(B1171,메뉴판이름,0)),"메뉴판에 없는 이름",IF(OR(NOT(ISNUMBER(C1171)),C1171&lt;0,C1171&lt;&gt;INT(N(C1171))),"수량을 확인하세요",IF(OR(NOT(ISNUMBER(D1171)),D1171&lt;0),"매출을 확인하세요",IF(COUNTIFS(메뉴_월,"&gt;="&amp;DATE(YEAR(A1171),MONTH(A1171),1),메뉴_월,"&lt;="&amp;DATE(YEAR(A1171),MONTH(A1171)+1,0),메뉴_이름,B1171)&gt;1,"같은 달·같은 메뉴가 또 있어요",""))))))</f>
        <v/>
      </c>
    </row>
    <row r="1172">
      <c r="A1172" s="49" t="n"/>
      <c r="B1172" s="17" t="n"/>
      <c r="C1172" s="14" t="n"/>
      <c r="D1172" s="14" t="n"/>
      <c r="E1172" s="18">
        <f>IF(COUNTA(A1172:D1172)=0,"",IF(NOT(ISNUMBER(A1172)),"월을 2026-09-01 처럼",IF(ISNA(MATCH(B1172,메뉴판이름,0)),"메뉴판에 없는 이름",IF(OR(NOT(ISNUMBER(C1172)),C1172&lt;0,C1172&lt;&gt;INT(N(C1172))),"수량을 확인하세요",IF(OR(NOT(ISNUMBER(D1172)),D1172&lt;0),"매출을 확인하세요",IF(COUNTIFS(메뉴_월,"&gt;="&amp;DATE(YEAR(A1172),MONTH(A1172),1),메뉴_월,"&lt;="&amp;DATE(YEAR(A1172),MONTH(A1172)+1,0),메뉴_이름,B1172)&gt;1,"같은 달·같은 메뉴가 또 있어요",""))))))</f>
        <v/>
      </c>
    </row>
    <row r="1173">
      <c r="A1173" s="49" t="n"/>
      <c r="B1173" s="17" t="n"/>
      <c r="C1173" s="14" t="n"/>
      <c r="D1173" s="14" t="n"/>
      <c r="E1173" s="18">
        <f>IF(COUNTA(A1173:D1173)=0,"",IF(NOT(ISNUMBER(A1173)),"월을 2026-09-01 처럼",IF(ISNA(MATCH(B1173,메뉴판이름,0)),"메뉴판에 없는 이름",IF(OR(NOT(ISNUMBER(C1173)),C1173&lt;0,C1173&lt;&gt;INT(N(C1173))),"수량을 확인하세요",IF(OR(NOT(ISNUMBER(D1173)),D1173&lt;0),"매출을 확인하세요",IF(COUNTIFS(메뉴_월,"&gt;="&amp;DATE(YEAR(A1173),MONTH(A1173),1),메뉴_월,"&lt;="&amp;DATE(YEAR(A1173),MONTH(A1173)+1,0),메뉴_이름,B1173)&gt;1,"같은 달·같은 메뉴가 또 있어요",""))))))</f>
        <v/>
      </c>
    </row>
    <row r="1174">
      <c r="A1174" s="49" t="n"/>
      <c r="B1174" s="17" t="n"/>
      <c r="C1174" s="14" t="n"/>
      <c r="D1174" s="14" t="n"/>
      <c r="E1174" s="18">
        <f>IF(COUNTA(A1174:D1174)=0,"",IF(NOT(ISNUMBER(A1174)),"월을 2026-09-01 처럼",IF(ISNA(MATCH(B1174,메뉴판이름,0)),"메뉴판에 없는 이름",IF(OR(NOT(ISNUMBER(C1174)),C1174&lt;0,C1174&lt;&gt;INT(N(C1174))),"수량을 확인하세요",IF(OR(NOT(ISNUMBER(D1174)),D1174&lt;0),"매출을 확인하세요",IF(COUNTIFS(메뉴_월,"&gt;="&amp;DATE(YEAR(A1174),MONTH(A1174),1),메뉴_월,"&lt;="&amp;DATE(YEAR(A1174),MONTH(A1174)+1,0),메뉴_이름,B1174)&gt;1,"같은 달·같은 메뉴가 또 있어요",""))))))</f>
        <v/>
      </c>
    </row>
    <row r="1175">
      <c r="A1175" s="49" t="n"/>
      <c r="B1175" s="17" t="n"/>
      <c r="C1175" s="14" t="n"/>
      <c r="D1175" s="14" t="n"/>
      <c r="E1175" s="18">
        <f>IF(COUNTA(A1175:D1175)=0,"",IF(NOT(ISNUMBER(A1175)),"월을 2026-09-01 처럼",IF(ISNA(MATCH(B1175,메뉴판이름,0)),"메뉴판에 없는 이름",IF(OR(NOT(ISNUMBER(C1175)),C1175&lt;0,C1175&lt;&gt;INT(N(C1175))),"수량을 확인하세요",IF(OR(NOT(ISNUMBER(D1175)),D1175&lt;0),"매출을 확인하세요",IF(COUNTIFS(메뉴_월,"&gt;="&amp;DATE(YEAR(A1175),MONTH(A1175),1),메뉴_월,"&lt;="&amp;DATE(YEAR(A1175),MONTH(A1175)+1,0),메뉴_이름,B1175)&gt;1,"같은 달·같은 메뉴가 또 있어요",""))))))</f>
        <v/>
      </c>
    </row>
    <row r="1176">
      <c r="A1176" s="49" t="n"/>
      <c r="B1176" s="17" t="n"/>
      <c r="C1176" s="14" t="n"/>
      <c r="D1176" s="14" t="n"/>
      <c r="E1176" s="18">
        <f>IF(COUNTA(A1176:D1176)=0,"",IF(NOT(ISNUMBER(A1176)),"월을 2026-09-01 처럼",IF(ISNA(MATCH(B1176,메뉴판이름,0)),"메뉴판에 없는 이름",IF(OR(NOT(ISNUMBER(C1176)),C1176&lt;0,C1176&lt;&gt;INT(N(C1176))),"수량을 확인하세요",IF(OR(NOT(ISNUMBER(D1176)),D1176&lt;0),"매출을 확인하세요",IF(COUNTIFS(메뉴_월,"&gt;="&amp;DATE(YEAR(A1176),MONTH(A1176),1),메뉴_월,"&lt;="&amp;DATE(YEAR(A1176),MONTH(A1176)+1,0),메뉴_이름,B1176)&gt;1,"같은 달·같은 메뉴가 또 있어요",""))))))</f>
        <v/>
      </c>
    </row>
    <row r="1177">
      <c r="A1177" s="49" t="n"/>
      <c r="B1177" s="17" t="n"/>
      <c r="C1177" s="14" t="n"/>
      <c r="D1177" s="14" t="n"/>
      <c r="E1177" s="18">
        <f>IF(COUNTA(A1177:D1177)=0,"",IF(NOT(ISNUMBER(A1177)),"월을 2026-09-01 처럼",IF(ISNA(MATCH(B1177,메뉴판이름,0)),"메뉴판에 없는 이름",IF(OR(NOT(ISNUMBER(C1177)),C1177&lt;0,C1177&lt;&gt;INT(N(C1177))),"수량을 확인하세요",IF(OR(NOT(ISNUMBER(D1177)),D1177&lt;0),"매출을 확인하세요",IF(COUNTIFS(메뉴_월,"&gt;="&amp;DATE(YEAR(A1177),MONTH(A1177),1),메뉴_월,"&lt;="&amp;DATE(YEAR(A1177),MONTH(A1177)+1,0),메뉴_이름,B1177)&gt;1,"같은 달·같은 메뉴가 또 있어요",""))))))</f>
        <v/>
      </c>
    </row>
    <row r="1178">
      <c r="A1178" s="49" t="n"/>
      <c r="B1178" s="17" t="n"/>
      <c r="C1178" s="14" t="n"/>
      <c r="D1178" s="14" t="n"/>
      <c r="E1178" s="18">
        <f>IF(COUNTA(A1178:D1178)=0,"",IF(NOT(ISNUMBER(A1178)),"월을 2026-09-01 처럼",IF(ISNA(MATCH(B1178,메뉴판이름,0)),"메뉴판에 없는 이름",IF(OR(NOT(ISNUMBER(C1178)),C1178&lt;0,C1178&lt;&gt;INT(N(C1178))),"수량을 확인하세요",IF(OR(NOT(ISNUMBER(D1178)),D1178&lt;0),"매출을 확인하세요",IF(COUNTIFS(메뉴_월,"&gt;="&amp;DATE(YEAR(A1178),MONTH(A1178),1),메뉴_월,"&lt;="&amp;DATE(YEAR(A1178),MONTH(A1178)+1,0),메뉴_이름,B1178)&gt;1,"같은 달·같은 메뉴가 또 있어요",""))))))</f>
        <v/>
      </c>
    </row>
    <row r="1179">
      <c r="A1179" s="49" t="n"/>
      <c r="B1179" s="17" t="n"/>
      <c r="C1179" s="14" t="n"/>
      <c r="D1179" s="14" t="n"/>
      <c r="E1179" s="18">
        <f>IF(COUNTA(A1179:D1179)=0,"",IF(NOT(ISNUMBER(A1179)),"월을 2026-09-01 처럼",IF(ISNA(MATCH(B1179,메뉴판이름,0)),"메뉴판에 없는 이름",IF(OR(NOT(ISNUMBER(C1179)),C1179&lt;0,C1179&lt;&gt;INT(N(C1179))),"수량을 확인하세요",IF(OR(NOT(ISNUMBER(D1179)),D1179&lt;0),"매출을 확인하세요",IF(COUNTIFS(메뉴_월,"&gt;="&amp;DATE(YEAR(A1179),MONTH(A1179),1),메뉴_월,"&lt;="&amp;DATE(YEAR(A1179),MONTH(A1179)+1,0),메뉴_이름,B1179)&gt;1,"같은 달·같은 메뉴가 또 있어요",""))))))</f>
        <v/>
      </c>
    </row>
    <row r="1180">
      <c r="A1180" s="49" t="n"/>
      <c r="B1180" s="17" t="n"/>
      <c r="C1180" s="14" t="n"/>
      <c r="D1180" s="14" t="n"/>
      <c r="E1180" s="18">
        <f>IF(COUNTA(A1180:D1180)=0,"",IF(NOT(ISNUMBER(A1180)),"월을 2026-09-01 처럼",IF(ISNA(MATCH(B1180,메뉴판이름,0)),"메뉴판에 없는 이름",IF(OR(NOT(ISNUMBER(C1180)),C1180&lt;0,C1180&lt;&gt;INT(N(C1180))),"수량을 확인하세요",IF(OR(NOT(ISNUMBER(D1180)),D1180&lt;0),"매출을 확인하세요",IF(COUNTIFS(메뉴_월,"&gt;="&amp;DATE(YEAR(A1180),MONTH(A1180),1),메뉴_월,"&lt;="&amp;DATE(YEAR(A1180),MONTH(A1180)+1,0),메뉴_이름,B1180)&gt;1,"같은 달·같은 메뉴가 또 있어요",""))))))</f>
        <v/>
      </c>
    </row>
    <row r="1181">
      <c r="A1181" s="49" t="n"/>
      <c r="B1181" s="17" t="n"/>
      <c r="C1181" s="14" t="n"/>
      <c r="D1181" s="14" t="n"/>
      <c r="E1181" s="18">
        <f>IF(COUNTA(A1181:D1181)=0,"",IF(NOT(ISNUMBER(A1181)),"월을 2026-09-01 처럼",IF(ISNA(MATCH(B1181,메뉴판이름,0)),"메뉴판에 없는 이름",IF(OR(NOT(ISNUMBER(C1181)),C1181&lt;0,C1181&lt;&gt;INT(N(C1181))),"수량을 확인하세요",IF(OR(NOT(ISNUMBER(D1181)),D1181&lt;0),"매출을 확인하세요",IF(COUNTIFS(메뉴_월,"&gt;="&amp;DATE(YEAR(A1181),MONTH(A1181),1),메뉴_월,"&lt;="&amp;DATE(YEAR(A1181),MONTH(A1181)+1,0),메뉴_이름,B1181)&gt;1,"같은 달·같은 메뉴가 또 있어요",""))))))</f>
        <v/>
      </c>
    </row>
    <row r="1182">
      <c r="A1182" s="49" t="n"/>
      <c r="B1182" s="17" t="n"/>
      <c r="C1182" s="14" t="n"/>
      <c r="D1182" s="14" t="n"/>
      <c r="E1182" s="18">
        <f>IF(COUNTA(A1182:D1182)=0,"",IF(NOT(ISNUMBER(A1182)),"월을 2026-09-01 처럼",IF(ISNA(MATCH(B1182,메뉴판이름,0)),"메뉴판에 없는 이름",IF(OR(NOT(ISNUMBER(C1182)),C1182&lt;0,C1182&lt;&gt;INT(N(C1182))),"수량을 확인하세요",IF(OR(NOT(ISNUMBER(D1182)),D1182&lt;0),"매출을 확인하세요",IF(COUNTIFS(메뉴_월,"&gt;="&amp;DATE(YEAR(A1182),MONTH(A1182),1),메뉴_월,"&lt;="&amp;DATE(YEAR(A1182),MONTH(A1182)+1,0),메뉴_이름,B1182)&gt;1,"같은 달·같은 메뉴가 또 있어요",""))))))</f>
        <v/>
      </c>
    </row>
    <row r="1183">
      <c r="A1183" s="49" t="n"/>
      <c r="B1183" s="17" t="n"/>
      <c r="C1183" s="14" t="n"/>
      <c r="D1183" s="14" t="n"/>
      <c r="E1183" s="18">
        <f>IF(COUNTA(A1183:D1183)=0,"",IF(NOT(ISNUMBER(A1183)),"월을 2026-09-01 처럼",IF(ISNA(MATCH(B1183,메뉴판이름,0)),"메뉴판에 없는 이름",IF(OR(NOT(ISNUMBER(C1183)),C1183&lt;0,C1183&lt;&gt;INT(N(C1183))),"수량을 확인하세요",IF(OR(NOT(ISNUMBER(D1183)),D1183&lt;0),"매출을 확인하세요",IF(COUNTIFS(메뉴_월,"&gt;="&amp;DATE(YEAR(A1183),MONTH(A1183),1),메뉴_월,"&lt;="&amp;DATE(YEAR(A1183),MONTH(A1183)+1,0),메뉴_이름,B1183)&gt;1,"같은 달·같은 메뉴가 또 있어요",""))))))</f>
        <v/>
      </c>
    </row>
    <row r="1184">
      <c r="A1184" s="49" t="n"/>
      <c r="B1184" s="17" t="n"/>
      <c r="C1184" s="14" t="n"/>
      <c r="D1184" s="14" t="n"/>
      <c r="E1184" s="18">
        <f>IF(COUNTA(A1184:D1184)=0,"",IF(NOT(ISNUMBER(A1184)),"월을 2026-09-01 처럼",IF(ISNA(MATCH(B1184,메뉴판이름,0)),"메뉴판에 없는 이름",IF(OR(NOT(ISNUMBER(C1184)),C1184&lt;0,C1184&lt;&gt;INT(N(C1184))),"수량을 확인하세요",IF(OR(NOT(ISNUMBER(D1184)),D1184&lt;0),"매출을 확인하세요",IF(COUNTIFS(메뉴_월,"&gt;="&amp;DATE(YEAR(A1184),MONTH(A1184),1),메뉴_월,"&lt;="&amp;DATE(YEAR(A1184),MONTH(A1184)+1,0),메뉴_이름,B1184)&gt;1,"같은 달·같은 메뉴가 또 있어요",""))))))</f>
        <v/>
      </c>
    </row>
    <row r="1185">
      <c r="A1185" s="49" t="n"/>
      <c r="B1185" s="17" t="n"/>
      <c r="C1185" s="14" t="n"/>
      <c r="D1185" s="14" t="n"/>
      <c r="E1185" s="18">
        <f>IF(COUNTA(A1185:D1185)=0,"",IF(NOT(ISNUMBER(A1185)),"월을 2026-09-01 처럼",IF(ISNA(MATCH(B1185,메뉴판이름,0)),"메뉴판에 없는 이름",IF(OR(NOT(ISNUMBER(C1185)),C1185&lt;0,C1185&lt;&gt;INT(N(C1185))),"수량을 확인하세요",IF(OR(NOT(ISNUMBER(D1185)),D1185&lt;0),"매출을 확인하세요",IF(COUNTIFS(메뉴_월,"&gt;="&amp;DATE(YEAR(A1185),MONTH(A1185),1),메뉴_월,"&lt;="&amp;DATE(YEAR(A1185),MONTH(A1185)+1,0),메뉴_이름,B1185)&gt;1,"같은 달·같은 메뉴가 또 있어요",""))))))</f>
        <v/>
      </c>
    </row>
    <row r="1186">
      <c r="A1186" s="49" t="n"/>
      <c r="B1186" s="17" t="n"/>
      <c r="C1186" s="14" t="n"/>
      <c r="D1186" s="14" t="n"/>
      <c r="E1186" s="18">
        <f>IF(COUNTA(A1186:D1186)=0,"",IF(NOT(ISNUMBER(A1186)),"월을 2026-09-01 처럼",IF(ISNA(MATCH(B1186,메뉴판이름,0)),"메뉴판에 없는 이름",IF(OR(NOT(ISNUMBER(C1186)),C1186&lt;0,C1186&lt;&gt;INT(N(C1186))),"수량을 확인하세요",IF(OR(NOT(ISNUMBER(D1186)),D1186&lt;0),"매출을 확인하세요",IF(COUNTIFS(메뉴_월,"&gt;="&amp;DATE(YEAR(A1186),MONTH(A1186),1),메뉴_월,"&lt;="&amp;DATE(YEAR(A1186),MONTH(A1186)+1,0),메뉴_이름,B1186)&gt;1,"같은 달·같은 메뉴가 또 있어요",""))))))</f>
        <v/>
      </c>
    </row>
    <row r="1187">
      <c r="A1187" s="49" t="n"/>
      <c r="B1187" s="17" t="n"/>
      <c r="C1187" s="14" t="n"/>
      <c r="D1187" s="14" t="n"/>
      <c r="E1187" s="18">
        <f>IF(COUNTA(A1187:D1187)=0,"",IF(NOT(ISNUMBER(A1187)),"월을 2026-09-01 처럼",IF(ISNA(MATCH(B1187,메뉴판이름,0)),"메뉴판에 없는 이름",IF(OR(NOT(ISNUMBER(C1187)),C1187&lt;0,C1187&lt;&gt;INT(N(C1187))),"수량을 확인하세요",IF(OR(NOT(ISNUMBER(D1187)),D1187&lt;0),"매출을 확인하세요",IF(COUNTIFS(메뉴_월,"&gt;="&amp;DATE(YEAR(A1187),MONTH(A1187),1),메뉴_월,"&lt;="&amp;DATE(YEAR(A1187),MONTH(A1187)+1,0),메뉴_이름,B1187)&gt;1,"같은 달·같은 메뉴가 또 있어요",""))))))</f>
        <v/>
      </c>
    </row>
    <row r="1188">
      <c r="A1188" s="49" t="n"/>
      <c r="B1188" s="17" t="n"/>
      <c r="C1188" s="14" t="n"/>
      <c r="D1188" s="14" t="n"/>
      <c r="E1188" s="18">
        <f>IF(COUNTA(A1188:D1188)=0,"",IF(NOT(ISNUMBER(A1188)),"월을 2026-09-01 처럼",IF(ISNA(MATCH(B1188,메뉴판이름,0)),"메뉴판에 없는 이름",IF(OR(NOT(ISNUMBER(C1188)),C1188&lt;0,C1188&lt;&gt;INT(N(C1188))),"수량을 확인하세요",IF(OR(NOT(ISNUMBER(D1188)),D1188&lt;0),"매출을 확인하세요",IF(COUNTIFS(메뉴_월,"&gt;="&amp;DATE(YEAR(A1188),MONTH(A1188),1),메뉴_월,"&lt;="&amp;DATE(YEAR(A1188),MONTH(A1188)+1,0),메뉴_이름,B1188)&gt;1,"같은 달·같은 메뉴가 또 있어요",""))))))</f>
        <v/>
      </c>
    </row>
    <row r="1189">
      <c r="A1189" s="49" t="n"/>
      <c r="B1189" s="17" t="n"/>
      <c r="C1189" s="14" t="n"/>
      <c r="D1189" s="14" t="n"/>
      <c r="E1189" s="18">
        <f>IF(COUNTA(A1189:D1189)=0,"",IF(NOT(ISNUMBER(A1189)),"월을 2026-09-01 처럼",IF(ISNA(MATCH(B1189,메뉴판이름,0)),"메뉴판에 없는 이름",IF(OR(NOT(ISNUMBER(C1189)),C1189&lt;0,C1189&lt;&gt;INT(N(C1189))),"수량을 확인하세요",IF(OR(NOT(ISNUMBER(D1189)),D1189&lt;0),"매출을 확인하세요",IF(COUNTIFS(메뉴_월,"&gt;="&amp;DATE(YEAR(A1189),MONTH(A1189),1),메뉴_월,"&lt;="&amp;DATE(YEAR(A1189),MONTH(A1189)+1,0),메뉴_이름,B1189)&gt;1,"같은 달·같은 메뉴가 또 있어요",""))))))</f>
        <v/>
      </c>
    </row>
    <row r="1190">
      <c r="A1190" s="49" t="n"/>
      <c r="B1190" s="17" t="n"/>
      <c r="C1190" s="14" t="n"/>
      <c r="D1190" s="14" t="n"/>
      <c r="E1190" s="18">
        <f>IF(COUNTA(A1190:D1190)=0,"",IF(NOT(ISNUMBER(A1190)),"월을 2026-09-01 처럼",IF(ISNA(MATCH(B1190,메뉴판이름,0)),"메뉴판에 없는 이름",IF(OR(NOT(ISNUMBER(C1190)),C1190&lt;0,C1190&lt;&gt;INT(N(C1190))),"수량을 확인하세요",IF(OR(NOT(ISNUMBER(D1190)),D1190&lt;0),"매출을 확인하세요",IF(COUNTIFS(메뉴_월,"&gt;="&amp;DATE(YEAR(A1190),MONTH(A1190),1),메뉴_월,"&lt;="&amp;DATE(YEAR(A1190),MONTH(A1190)+1,0),메뉴_이름,B1190)&gt;1,"같은 달·같은 메뉴가 또 있어요",""))))))</f>
        <v/>
      </c>
    </row>
    <row r="1191">
      <c r="A1191" s="49" t="n"/>
      <c r="B1191" s="17" t="n"/>
      <c r="C1191" s="14" t="n"/>
      <c r="D1191" s="14" t="n"/>
      <c r="E1191" s="18">
        <f>IF(COUNTA(A1191:D1191)=0,"",IF(NOT(ISNUMBER(A1191)),"월을 2026-09-01 처럼",IF(ISNA(MATCH(B1191,메뉴판이름,0)),"메뉴판에 없는 이름",IF(OR(NOT(ISNUMBER(C1191)),C1191&lt;0,C1191&lt;&gt;INT(N(C1191))),"수량을 확인하세요",IF(OR(NOT(ISNUMBER(D1191)),D1191&lt;0),"매출을 확인하세요",IF(COUNTIFS(메뉴_월,"&gt;="&amp;DATE(YEAR(A1191),MONTH(A1191),1),메뉴_월,"&lt;="&amp;DATE(YEAR(A1191),MONTH(A1191)+1,0),메뉴_이름,B1191)&gt;1,"같은 달·같은 메뉴가 또 있어요",""))))))</f>
        <v/>
      </c>
    </row>
    <row r="1192">
      <c r="A1192" s="49" t="n"/>
      <c r="B1192" s="17" t="n"/>
      <c r="C1192" s="14" t="n"/>
      <c r="D1192" s="14" t="n"/>
      <c r="E1192" s="18">
        <f>IF(COUNTA(A1192:D1192)=0,"",IF(NOT(ISNUMBER(A1192)),"월을 2026-09-01 처럼",IF(ISNA(MATCH(B1192,메뉴판이름,0)),"메뉴판에 없는 이름",IF(OR(NOT(ISNUMBER(C1192)),C1192&lt;0,C1192&lt;&gt;INT(N(C1192))),"수량을 확인하세요",IF(OR(NOT(ISNUMBER(D1192)),D1192&lt;0),"매출을 확인하세요",IF(COUNTIFS(메뉴_월,"&gt;="&amp;DATE(YEAR(A1192),MONTH(A1192),1),메뉴_월,"&lt;="&amp;DATE(YEAR(A1192),MONTH(A1192)+1,0),메뉴_이름,B1192)&gt;1,"같은 달·같은 메뉴가 또 있어요",""))))))</f>
        <v/>
      </c>
    </row>
    <row r="1193">
      <c r="A1193" s="49" t="n"/>
      <c r="B1193" s="17" t="n"/>
      <c r="C1193" s="14" t="n"/>
      <c r="D1193" s="14" t="n"/>
      <c r="E1193" s="18">
        <f>IF(COUNTA(A1193:D1193)=0,"",IF(NOT(ISNUMBER(A1193)),"월을 2026-09-01 처럼",IF(ISNA(MATCH(B1193,메뉴판이름,0)),"메뉴판에 없는 이름",IF(OR(NOT(ISNUMBER(C1193)),C1193&lt;0,C1193&lt;&gt;INT(N(C1193))),"수량을 확인하세요",IF(OR(NOT(ISNUMBER(D1193)),D1193&lt;0),"매출을 확인하세요",IF(COUNTIFS(메뉴_월,"&gt;="&amp;DATE(YEAR(A1193),MONTH(A1193),1),메뉴_월,"&lt;="&amp;DATE(YEAR(A1193),MONTH(A1193)+1,0),메뉴_이름,B1193)&gt;1,"같은 달·같은 메뉴가 또 있어요",""))))))</f>
        <v/>
      </c>
    </row>
    <row r="1194">
      <c r="A1194" s="49" t="n"/>
      <c r="B1194" s="17" t="n"/>
      <c r="C1194" s="14" t="n"/>
      <c r="D1194" s="14" t="n"/>
      <c r="E1194" s="18">
        <f>IF(COUNTA(A1194:D1194)=0,"",IF(NOT(ISNUMBER(A1194)),"월을 2026-09-01 처럼",IF(ISNA(MATCH(B1194,메뉴판이름,0)),"메뉴판에 없는 이름",IF(OR(NOT(ISNUMBER(C1194)),C1194&lt;0,C1194&lt;&gt;INT(N(C1194))),"수량을 확인하세요",IF(OR(NOT(ISNUMBER(D1194)),D1194&lt;0),"매출을 확인하세요",IF(COUNTIFS(메뉴_월,"&gt;="&amp;DATE(YEAR(A1194),MONTH(A1194),1),메뉴_월,"&lt;="&amp;DATE(YEAR(A1194),MONTH(A1194)+1,0),메뉴_이름,B1194)&gt;1,"같은 달·같은 메뉴가 또 있어요",""))))))</f>
        <v/>
      </c>
    </row>
    <row r="1195">
      <c r="A1195" s="49" t="n"/>
      <c r="B1195" s="17" t="n"/>
      <c r="C1195" s="14" t="n"/>
      <c r="D1195" s="14" t="n"/>
      <c r="E1195" s="18">
        <f>IF(COUNTA(A1195:D1195)=0,"",IF(NOT(ISNUMBER(A1195)),"월을 2026-09-01 처럼",IF(ISNA(MATCH(B1195,메뉴판이름,0)),"메뉴판에 없는 이름",IF(OR(NOT(ISNUMBER(C1195)),C1195&lt;0,C1195&lt;&gt;INT(N(C1195))),"수량을 확인하세요",IF(OR(NOT(ISNUMBER(D1195)),D1195&lt;0),"매출을 확인하세요",IF(COUNTIFS(메뉴_월,"&gt;="&amp;DATE(YEAR(A1195),MONTH(A1195),1),메뉴_월,"&lt;="&amp;DATE(YEAR(A1195),MONTH(A1195)+1,0),메뉴_이름,B1195)&gt;1,"같은 달·같은 메뉴가 또 있어요",""))))))</f>
        <v/>
      </c>
    </row>
    <row r="1196">
      <c r="A1196" s="49" t="n"/>
      <c r="B1196" s="17" t="n"/>
      <c r="C1196" s="14" t="n"/>
      <c r="D1196" s="14" t="n"/>
      <c r="E1196" s="18">
        <f>IF(COUNTA(A1196:D1196)=0,"",IF(NOT(ISNUMBER(A1196)),"월을 2026-09-01 처럼",IF(ISNA(MATCH(B1196,메뉴판이름,0)),"메뉴판에 없는 이름",IF(OR(NOT(ISNUMBER(C1196)),C1196&lt;0,C1196&lt;&gt;INT(N(C1196))),"수량을 확인하세요",IF(OR(NOT(ISNUMBER(D1196)),D1196&lt;0),"매출을 확인하세요",IF(COUNTIFS(메뉴_월,"&gt;="&amp;DATE(YEAR(A1196),MONTH(A1196),1),메뉴_월,"&lt;="&amp;DATE(YEAR(A1196),MONTH(A1196)+1,0),메뉴_이름,B1196)&gt;1,"같은 달·같은 메뉴가 또 있어요",""))))))</f>
        <v/>
      </c>
    </row>
    <row r="1197">
      <c r="A1197" s="49" t="n"/>
      <c r="B1197" s="17" t="n"/>
      <c r="C1197" s="14" t="n"/>
      <c r="D1197" s="14" t="n"/>
      <c r="E1197" s="18">
        <f>IF(COUNTA(A1197:D1197)=0,"",IF(NOT(ISNUMBER(A1197)),"월을 2026-09-01 처럼",IF(ISNA(MATCH(B1197,메뉴판이름,0)),"메뉴판에 없는 이름",IF(OR(NOT(ISNUMBER(C1197)),C1197&lt;0,C1197&lt;&gt;INT(N(C1197))),"수량을 확인하세요",IF(OR(NOT(ISNUMBER(D1197)),D1197&lt;0),"매출을 확인하세요",IF(COUNTIFS(메뉴_월,"&gt;="&amp;DATE(YEAR(A1197),MONTH(A1197),1),메뉴_월,"&lt;="&amp;DATE(YEAR(A1197),MONTH(A1197)+1,0),메뉴_이름,B1197)&gt;1,"같은 달·같은 메뉴가 또 있어요",""))))))</f>
        <v/>
      </c>
    </row>
    <row r="1198">
      <c r="A1198" s="49" t="n"/>
      <c r="B1198" s="17" t="n"/>
      <c r="C1198" s="14" t="n"/>
      <c r="D1198" s="14" t="n"/>
      <c r="E1198" s="18">
        <f>IF(COUNTA(A1198:D1198)=0,"",IF(NOT(ISNUMBER(A1198)),"월을 2026-09-01 처럼",IF(ISNA(MATCH(B1198,메뉴판이름,0)),"메뉴판에 없는 이름",IF(OR(NOT(ISNUMBER(C1198)),C1198&lt;0,C1198&lt;&gt;INT(N(C1198))),"수량을 확인하세요",IF(OR(NOT(ISNUMBER(D1198)),D1198&lt;0),"매출을 확인하세요",IF(COUNTIFS(메뉴_월,"&gt;="&amp;DATE(YEAR(A1198),MONTH(A1198),1),메뉴_월,"&lt;="&amp;DATE(YEAR(A1198),MONTH(A1198)+1,0),메뉴_이름,B1198)&gt;1,"같은 달·같은 메뉴가 또 있어요",""))))))</f>
        <v/>
      </c>
    </row>
    <row r="1199">
      <c r="A1199" s="49" t="n"/>
      <c r="B1199" s="17" t="n"/>
      <c r="C1199" s="14" t="n"/>
      <c r="D1199" s="14" t="n"/>
      <c r="E1199" s="18">
        <f>IF(COUNTA(A1199:D1199)=0,"",IF(NOT(ISNUMBER(A1199)),"월을 2026-09-01 처럼",IF(ISNA(MATCH(B1199,메뉴판이름,0)),"메뉴판에 없는 이름",IF(OR(NOT(ISNUMBER(C1199)),C1199&lt;0,C1199&lt;&gt;INT(N(C1199))),"수량을 확인하세요",IF(OR(NOT(ISNUMBER(D1199)),D1199&lt;0),"매출을 확인하세요",IF(COUNTIFS(메뉴_월,"&gt;="&amp;DATE(YEAR(A1199),MONTH(A1199),1),메뉴_월,"&lt;="&amp;DATE(YEAR(A1199),MONTH(A1199)+1,0),메뉴_이름,B1199)&gt;1,"같은 달·같은 메뉴가 또 있어요",""))))))</f>
        <v/>
      </c>
    </row>
    <row r="1200">
      <c r="A1200" s="49" t="n"/>
      <c r="B1200" s="17" t="n"/>
      <c r="C1200" s="14" t="n"/>
      <c r="D1200" s="14" t="n"/>
      <c r="E1200" s="18">
        <f>IF(COUNTA(A1200:D1200)=0,"",IF(NOT(ISNUMBER(A1200)),"월을 2026-09-01 처럼",IF(ISNA(MATCH(B1200,메뉴판이름,0)),"메뉴판에 없는 이름",IF(OR(NOT(ISNUMBER(C1200)),C1200&lt;0,C1200&lt;&gt;INT(N(C1200))),"수량을 확인하세요",IF(OR(NOT(ISNUMBER(D1200)),D1200&lt;0),"매출을 확인하세요",IF(COUNTIFS(메뉴_월,"&gt;="&amp;DATE(YEAR(A1200),MONTH(A1200),1),메뉴_월,"&lt;="&amp;DATE(YEAR(A1200),MONTH(A1200)+1,0),메뉴_이름,B1200)&gt;1,"같은 달·같은 메뉴가 또 있어요",""))))))</f>
        <v/>
      </c>
    </row>
    <row r="1201">
      <c r="A1201" s="49" t="n"/>
      <c r="B1201" s="17" t="n"/>
      <c r="C1201" s="14" t="n"/>
      <c r="D1201" s="14" t="n"/>
      <c r="E1201" s="18">
        <f>IF(COUNTA(A1201:D1201)=0,"",IF(NOT(ISNUMBER(A1201)),"월을 2026-09-01 처럼",IF(ISNA(MATCH(B1201,메뉴판이름,0)),"메뉴판에 없는 이름",IF(OR(NOT(ISNUMBER(C1201)),C1201&lt;0,C1201&lt;&gt;INT(N(C1201))),"수량을 확인하세요",IF(OR(NOT(ISNUMBER(D1201)),D1201&lt;0),"매출을 확인하세요",IF(COUNTIFS(메뉴_월,"&gt;="&amp;DATE(YEAR(A1201),MONTH(A1201),1),메뉴_월,"&lt;="&amp;DATE(YEAR(A1201),MONTH(A1201)+1,0),메뉴_이름,B1201)&gt;1,"같은 달·같은 메뉴가 또 있어요",""))))))</f>
        <v/>
      </c>
    </row>
    <row r="1202">
      <c r="A1202" s="49" t="n"/>
      <c r="B1202" s="17" t="n"/>
      <c r="C1202" s="14" t="n"/>
      <c r="D1202" s="14" t="n"/>
      <c r="E1202" s="18">
        <f>IF(COUNTA(A1202:D1202)=0,"",IF(NOT(ISNUMBER(A1202)),"월을 2026-09-01 처럼",IF(ISNA(MATCH(B1202,메뉴판이름,0)),"메뉴판에 없는 이름",IF(OR(NOT(ISNUMBER(C1202)),C1202&lt;0,C1202&lt;&gt;INT(N(C1202))),"수량을 확인하세요",IF(OR(NOT(ISNUMBER(D1202)),D1202&lt;0),"매출을 확인하세요",IF(COUNTIFS(메뉴_월,"&gt;="&amp;DATE(YEAR(A1202),MONTH(A1202),1),메뉴_월,"&lt;="&amp;DATE(YEAR(A1202),MONTH(A1202)+1,0),메뉴_이름,B1202)&gt;1,"같은 달·같은 메뉴가 또 있어요",""))))))</f>
        <v/>
      </c>
    </row>
    <row r="1203">
      <c r="A1203" s="49" t="n"/>
      <c r="B1203" s="17" t="n"/>
      <c r="C1203" s="14" t="n"/>
      <c r="D1203" s="14" t="n"/>
      <c r="E1203" s="18">
        <f>IF(COUNTA(A1203:D1203)=0,"",IF(NOT(ISNUMBER(A1203)),"월을 2026-09-01 처럼",IF(ISNA(MATCH(B1203,메뉴판이름,0)),"메뉴판에 없는 이름",IF(OR(NOT(ISNUMBER(C1203)),C1203&lt;0,C1203&lt;&gt;INT(N(C1203))),"수량을 확인하세요",IF(OR(NOT(ISNUMBER(D1203)),D1203&lt;0),"매출을 확인하세요",IF(COUNTIFS(메뉴_월,"&gt;="&amp;DATE(YEAR(A1203),MONTH(A1203),1),메뉴_월,"&lt;="&amp;DATE(YEAR(A1203),MONTH(A1203)+1,0),메뉴_이름,B1203)&gt;1,"같은 달·같은 메뉴가 또 있어요",""))))))</f>
        <v/>
      </c>
    </row>
    <row r="1204">
      <c r="A1204" s="49" t="n"/>
      <c r="B1204" s="17" t="n"/>
      <c r="C1204" s="14" t="n"/>
      <c r="D1204" s="14" t="n"/>
      <c r="E1204" s="18">
        <f>IF(COUNTA(A1204:D1204)=0,"",IF(NOT(ISNUMBER(A1204)),"월을 2026-09-01 처럼",IF(ISNA(MATCH(B1204,메뉴판이름,0)),"메뉴판에 없는 이름",IF(OR(NOT(ISNUMBER(C1204)),C1204&lt;0,C1204&lt;&gt;INT(N(C1204))),"수량을 확인하세요",IF(OR(NOT(ISNUMBER(D1204)),D1204&lt;0),"매출을 확인하세요",IF(COUNTIFS(메뉴_월,"&gt;="&amp;DATE(YEAR(A1204),MONTH(A1204),1),메뉴_월,"&lt;="&amp;DATE(YEAR(A1204),MONTH(A1204)+1,0),메뉴_이름,B1204)&gt;1,"같은 달·같은 메뉴가 또 있어요",""))))))</f>
        <v/>
      </c>
    </row>
    <row r="1205">
      <c r="A1205" s="49" t="n"/>
      <c r="B1205" s="17" t="n"/>
      <c r="C1205" s="14" t="n"/>
      <c r="D1205" s="14" t="n"/>
      <c r="E1205" s="18">
        <f>IF(COUNTA(A1205:D1205)=0,"",IF(NOT(ISNUMBER(A1205)),"월을 2026-09-01 처럼",IF(ISNA(MATCH(B1205,메뉴판이름,0)),"메뉴판에 없는 이름",IF(OR(NOT(ISNUMBER(C1205)),C1205&lt;0,C1205&lt;&gt;INT(N(C1205))),"수량을 확인하세요",IF(OR(NOT(ISNUMBER(D1205)),D1205&lt;0),"매출을 확인하세요",IF(COUNTIFS(메뉴_월,"&gt;="&amp;DATE(YEAR(A1205),MONTH(A1205),1),메뉴_월,"&lt;="&amp;DATE(YEAR(A1205),MONTH(A1205)+1,0),메뉴_이름,B1205)&gt;1,"같은 달·같은 메뉴가 또 있어요",""))))))</f>
        <v/>
      </c>
    </row>
    <row r="1206">
      <c r="A1206" s="49" t="n"/>
      <c r="B1206" s="17" t="n"/>
      <c r="C1206" s="14" t="n"/>
      <c r="D1206" s="14" t="n"/>
      <c r="E1206" s="18">
        <f>IF(COUNTA(A1206:D1206)=0,"",IF(NOT(ISNUMBER(A1206)),"월을 2026-09-01 처럼",IF(ISNA(MATCH(B1206,메뉴판이름,0)),"메뉴판에 없는 이름",IF(OR(NOT(ISNUMBER(C1206)),C1206&lt;0,C1206&lt;&gt;INT(N(C1206))),"수량을 확인하세요",IF(OR(NOT(ISNUMBER(D1206)),D1206&lt;0),"매출을 확인하세요",IF(COUNTIFS(메뉴_월,"&gt;="&amp;DATE(YEAR(A1206),MONTH(A1206),1),메뉴_월,"&lt;="&amp;DATE(YEAR(A1206),MONTH(A1206)+1,0),메뉴_이름,B1206)&gt;1,"같은 달·같은 메뉴가 또 있어요",""))))))</f>
        <v/>
      </c>
    </row>
    <row r="1207">
      <c r="A1207" s="49" t="n"/>
      <c r="B1207" s="17" t="n"/>
      <c r="C1207" s="14" t="n"/>
      <c r="D1207" s="14" t="n"/>
      <c r="E1207" s="18">
        <f>IF(COUNTA(A1207:D1207)=0,"",IF(NOT(ISNUMBER(A1207)),"월을 2026-09-01 처럼",IF(ISNA(MATCH(B1207,메뉴판이름,0)),"메뉴판에 없는 이름",IF(OR(NOT(ISNUMBER(C1207)),C1207&lt;0,C1207&lt;&gt;INT(N(C1207))),"수량을 확인하세요",IF(OR(NOT(ISNUMBER(D1207)),D1207&lt;0),"매출을 확인하세요",IF(COUNTIFS(메뉴_월,"&gt;="&amp;DATE(YEAR(A1207),MONTH(A1207),1),메뉴_월,"&lt;="&amp;DATE(YEAR(A1207),MONTH(A1207)+1,0),메뉴_이름,B1207)&gt;1,"같은 달·같은 메뉴가 또 있어요",""))))))</f>
        <v/>
      </c>
    </row>
    <row r="1208">
      <c r="A1208" s="49" t="n"/>
      <c r="B1208" s="17" t="n"/>
      <c r="C1208" s="14" t="n"/>
      <c r="D1208" s="14" t="n"/>
      <c r="E1208" s="18">
        <f>IF(COUNTA(A1208:D1208)=0,"",IF(NOT(ISNUMBER(A1208)),"월을 2026-09-01 처럼",IF(ISNA(MATCH(B1208,메뉴판이름,0)),"메뉴판에 없는 이름",IF(OR(NOT(ISNUMBER(C1208)),C1208&lt;0,C1208&lt;&gt;INT(N(C1208))),"수량을 확인하세요",IF(OR(NOT(ISNUMBER(D1208)),D1208&lt;0),"매출을 확인하세요",IF(COUNTIFS(메뉴_월,"&gt;="&amp;DATE(YEAR(A1208),MONTH(A1208),1),메뉴_월,"&lt;="&amp;DATE(YEAR(A1208),MONTH(A1208)+1,0),메뉴_이름,B1208)&gt;1,"같은 달·같은 메뉴가 또 있어요",""))))))</f>
        <v/>
      </c>
    </row>
    <row r="1209">
      <c r="A1209" s="49" t="n"/>
      <c r="B1209" s="17" t="n"/>
      <c r="C1209" s="14" t="n"/>
      <c r="D1209" s="14" t="n"/>
      <c r="E1209" s="18">
        <f>IF(COUNTA(A1209:D1209)=0,"",IF(NOT(ISNUMBER(A1209)),"월을 2026-09-01 처럼",IF(ISNA(MATCH(B1209,메뉴판이름,0)),"메뉴판에 없는 이름",IF(OR(NOT(ISNUMBER(C1209)),C1209&lt;0,C1209&lt;&gt;INT(N(C1209))),"수량을 확인하세요",IF(OR(NOT(ISNUMBER(D1209)),D1209&lt;0),"매출을 확인하세요",IF(COUNTIFS(메뉴_월,"&gt;="&amp;DATE(YEAR(A1209),MONTH(A1209),1),메뉴_월,"&lt;="&amp;DATE(YEAR(A1209),MONTH(A1209)+1,0),메뉴_이름,B1209)&gt;1,"같은 달·같은 메뉴가 또 있어요",""))))))</f>
        <v/>
      </c>
    </row>
    <row r="1210">
      <c r="A1210" s="49" t="n"/>
      <c r="B1210" s="17" t="n"/>
      <c r="C1210" s="14" t="n"/>
      <c r="D1210" s="14" t="n"/>
      <c r="E1210" s="18">
        <f>IF(COUNTA(A1210:D1210)=0,"",IF(NOT(ISNUMBER(A1210)),"월을 2026-09-01 처럼",IF(ISNA(MATCH(B1210,메뉴판이름,0)),"메뉴판에 없는 이름",IF(OR(NOT(ISNUMBER(C1210)),C1210&lt;0,C1210&lt;&gt;INT(N(C1210))),"수량을 확인하세요",IF(OR(NOT(ISNUMBER(D1210)),D1210&lt;0),"매출을 확인하세요",IF(COUNTIFS(메뉴_월,"&gt;="&amp;DATE(YEAR(A1210),MONTH(A1210),1),메뉴_월,"&lt;="&amp;DATE(YEAR(A1210),MONTH(A1210)+1,0),메뉴_이름,B1210)&gt;1,"같은 달·같은 메뉴가 또 있어요",""))))))</f>
        <v/>
      </c>
    </row>
    <row r="1211">
      <c r="A1211" s="49" t="n"/>
      <c r="B1211" s="17" t="n"/>
      <c r="C1211" s="14" t="n"/>
      <c r="D1211" s="14" t="n"/>
      <c r="E1211" s="18">
        <f>IF(COUNTA(A1211:D1211)=0,"",IF(NOT(ISNUMBER(A1211)),"월을 2026-09-01 처럼",IF(ISNA(MATCH(B1211,메뉴판이름,0)),"메뉴판에 없는 이름",IF(OR(NOT(ISNUMBER(C1211)),C1211&lt;0,C1211&lt;&gt;INT(N(C1211))),"수량을 확인하세요",IF(OR(NOT(ISNUMBER(D1211)),D1211&lt;0),"매출을 확인하세요",IF(COUNTIFS(메뉴_월,"&gt;="&amp;DATE(YEAR(A1211),MONTH(A1211),1),메뉴_월,"&lt;="&amp;DATE(YEAR(A1211),MONTH(A1211)+1,0),메뉴_이름,B1211)&gt;1,"같은 달·같은 메뉴가 또 있어요",""))))))</f>
        <v/>
      </c>
    </row>
    <row r="1212">
      <c r="A1212" s="49" t="n"/>
      <c r="B1212" s="17" t="n"/>
      <c r="C1212" s="14" t="n"/>
      <c r="D1212" s="14" t="n"/>
      <c r="E1212" s="18">
        <f>IF(COUNTA(A1212:D1212)=0,"",IF(NOT(ISNUMBER(A1212)),"월을 2026-09-01 처럼",IF(ISNA(MATCH(B1212,메뉴판이름,0)),"메뉴판에 없는 이름",IF(OR(NOT(ISNUMBER(C1212)),C1212&lt;0,C1212&lt;&gt;INT(N(C1212))),"수량을 확인하세요",IF(OR(NOT(ISNUMBER(D1212)),D1212&lt;0),"매출을 확인하세요",IF(COUNTIFS(메뉴_월,"&gt;="&amp;DATE(YEAR(A1212),MONTH(A1212),1),메뉴_월,"&lt;="&amp;DATE(YEAR(A1212),MONTH(A1212)+1,0),메뉴_이름,B1212)&gt;1,"같은 달·같은 메뉴가 또 있어요",""))))))</f>
        <v/>
      </c>
    </row>
    <row r="1213">
      <c r="A1213" s="49" t="n"/>
      <c r="B1213" s="17" t="n"/>
      <c r="C1213" s="14" t="n"/>
      <c r="D1213" s="14" t="n"/>
      <c r="E1213" s="18">
        <f>IF(COUNTA(A1213:D1213)=0,"",IF(NOT(ISNUMBER(A1213)),"월을 2026-09-01 처럼",IF(ISNA(MATCH(B1213,메뉴판이름,0)),"메뉴판에 없는 이름",IF(OR(NOT(ISNUMBER(C1213)),C1213&lt;0,C1213&lt;&gt;INT(N(C1213))),"수량을 확인하세요",IF(OR(NOT(ISNUMBER(D1213)),D1213&lt;0),"매출을 확인하세요",IF(COUNTIFS(메뉴_월,"&gt;="&amp;DATE(YEAR(A1213),MONTH(A1213),1),메뉴_월,"&lt;="&amp;DATE(YEAR(A1213),MONTH(A1213)+1,0),메뉴_이름,B1213)&gt;1,"같은 달·같은 메뉴가 또 있어요",""))))))</f>
        <v/>
      </c>
    </row>
    <row r="1214">
      <c r="A1214" s="49" t="n"/>
      <c r="B1214" s="17" t="n"/>
      <c r="C1214" s="14" t="n"/>
      <c r="D1214" s="14" t="n"/>
      <c r="E1214" s="18">
        <f>IF(COUNTA(A1214:D1214)=0,"",IF(NOT(ISNUMBER(A1214)),"월을 2026-09-01 처럼",IF(ISNA(MATCH(B1214,메뉴판이름,0)),"메뉴판에 없는 이름",IF(OR(NOT(ISNUMBER(C1214)),C1214&lt;0,C1214&lt;&gt;INT(N(C1214))),"수량을 확인하세요",IF(OR(NOT(ISNUMBER(D1214)),D1214&lt;0),"매출을 확인하세요",IF(COUNTIFS(메뉴_월,"&gt;="&amp;DATE(YEAR(A1214),MONTH(A1214),1),메뉴_월,"&lt;="&amp;DATE(YEAR(A1214),MONTH(A1214)+1,0),메뉴_이름,B1214)&gt;1,"같은 달·같은 메뉴가 또 있어요",""))))))</f>
        <v/>
      </c>
    </row>
    <row r="1215">
      <c r="A1215" s="49" t="n"/>
      <c r="B1215" s="17" t="n"/>
      <c r="C1215" s="14" t="n"/>
      <c r="D1215" s="14" t="n"/>
      <c r="E1215" s="18">
        <f>IF(COUNTA(A1215:D1215)=0,"",IF(NOT(ISNUMBER(A1215)),"월을 2026-09-01 처럼",IF(ISNA(MATCH(B1215,메뉴판이름,0)),"메뉴판에 없는 이름",IF(OR(NOT(ISNUMBER(C1215)),C1215&lt;0,C1215&lt;&gt;INT(N(C1215))),"수량을 확인하세요",IF(OR(NOT(ISNUMBER(D1215)),D1215&lt;0),"매출을 확인하세요",IF(COUNTIFS(메뉴_월,"&gt;="&amp;DATE(YEAR(A1215),MONTH(A1215),1),메뉴_월,"&lt;="&amp;DATE(YEAR(A1215),MONTH(A1215)+1,0),메뉴_이름,B1215)&gt;1,"같은 달·같은 메뉴가 또 있어요",""))))))</f>
        <v/>
      </c>
    </row>
    <row r="1216">
      <c r="A1216" s="49" t="n"/>
      <c r="B1216" s="17" t="n"/>
      <c r="C1216" s="14" t="n"/>
      <c r="D1216" s="14" t="n"/>
      <c r="E1216" s="18">
        <f>IF(COUNTA(A1216:D1216)=0,"",IF(NOT(ISNUMBER(A1216)),"월을 2026-09-01 처럼",IF(ISNA(MATCH(B1216,메뉴판이름,0)),"메뉴판에 없는 이름",IF(OR(NOT(ISNUMBER(C1216)),C1216&lt;0,C1216&lt;&gt;INT(N(C1216))),"수량을 확인하세요",IF(OR(NOT(ISNUMBER(D1216)),D1216&lt;0),"매출을 확인하세요",IF(COUNTIFS(메뉴_월,"&gt;="&amp;DATE(YEAR(A1216),MONTH(A1216),1),메뉴_월,"&lt;="&amp;DATE(YEAR(A1216),MONTH(A1216)+1,0),메뉴_이름,B1216)&gt;1,"같은 달·같은 메뉴가 또 있어요",""))))))</f>
        <v/>
      </c>
    </row>
    <row r="1217">
      <c r="A1217" s="49" t="n"/>
      <c r="B1217" s="17" t="n"/>
      <c r="C1217" s="14" t="n"/>
      <c r="D1217" s="14" t="n"/>
      <c r="E1217" s="18">
        <f>IF(COUNTA(A1217:D1217)=0,"",IF(NOT(ISNUMBER(A1217)),"월을 2026-09-01 처럼",IF(ISNA(MATCH(B1217,메뉴판이름,0)),"메뉴판에 없는 이름",IF(OR(NOT(ISNUMBER(C1217)),C1217&lt;0,C1217&lt;&gt;INT(N(C1217))),"수량을 확인하세요",IF(OR(NOT(ISNUMBER(D1217)),D1217&lt;0),"매출을 확인하세요",IF(COUNTIFS(메뉴_월,"&gt;="&amp;DATE(YEAR(A1217),MONTH(A1217),1),메뉴_월,"&lt;="&amp;DATE(YEAR(A1217),MONTH(A1217)+1,0),메뉴_이름,B1217)&gt;1,"같은 달·같은 메뉴가 또 있어요",""))))))</f>
        <v/>
      </c>
    </row>
    <row r="1218">
      <c r="A1218" s="49" t="n"/>
      <c r="B1218" s="17" t="n"/>
      <c r="C1218" s="14" t="n"/>
      <c r="D1218" s="14" t="n"/>
      <c r="E1218" s="18">
        <f>IF(COUNTA(A1218:D1218)=0,"",IF(NOT(ISNUMBER(A1218)),"월을 2026-09-01 처럼",IF(ISNA(MATCH(B1218,메뉴판이름,0)),"메뉴판에 없는 이름",IF(OR(NOT(ISNUMBER(C1218)),C1218&lt;0,C1218&lt;&gt;INT(N(C1218))),"수량을 확인하세요",IF(OR(NOT(ISNUMBER(D1218)),D1218&lt;0),"매출을 확인하세요",IF(COUNTIFS(메뉴_월,"&gt;="&amp;DATE(YEAR(A1218),MONTH(A1218),1),메뉴_월,"&lt;="&amp;DATE(YEAR(A1218),MONTH(A1218)+1,0),메뉴_이름,B1218)&gt;1,"같은 달·같은 메뉴가 또 있어요",""))))))</f>
        <v/>
      </c>
    </row>
    <row r="1219">
      <c r="A1219" s="49" t="n"/>
      <c r="B1219" s="17" t="n"/>
      <c r="C1219" s="14" t="n"/>
      <c r="D1219" s="14" t="n"/>
      <c r="E1219" s="18">
        <f>IF(COUNTA(A1219:D1219)=0,"",IF(NOT(ISNUMBER(A1219)),"월을 2026-09-01 처럼",IF(ISNA(MATCH(B1219,메뉴판이름,0)),"메뉴판에 없는 이름",IF(OR(NOT(ISNUMBER(C1219)),C1219&lt;0,C1219&lt;&gt;INT(N(C1219))),"수량을 확인하세요",IF(OR(NOT(ISNUMBER(D1219)),D1219&lt;0),"매출을 확인하세요",IF(COUNTIFS(메뉴_월,"&gt;="&amp;DATE(YEAR(A1219),MONTH(A1219),1),메뉴_월,"&lt;="&amp;DATE(YEAR(A1219),MONTH(A1219)+1,0),메뉴_이름,B1219)&gt;1,"같은 달·같은 메뉴가 또 있어요",""))))))</f>
        <v/>
      </c>
    </row>
    <row r="1220">
      <c r="A1220" s="49" t="n"/>
      <c r="B1220" s="17" t="n"/>
      <c r="C1220" s="14" t="n"/>
      <c r="D1220" s="14" t="n"/>
      <c r="E1220" s="18">
        <f>IF(COUNTA(A1220:D1220)=0,"",IF(NOT(ISNUMBER(A1220)),"월을 2026-09-01 처럼",IF(ISNA(MATCH(B1220,메뉴판이름,0)),"메뉴판에 없는 이름",IF(OR(NOT(ISNUMBER(C1220)),C1220&lt;0,C1220&lt;&gt;INT(N(C1220))),"수량을 확인하세요",IF(OR(NOT(ISNUMBER(D1220)),D1220&lt;0),"매출을 확인하세요",IF(COUNTIFS(메뉴_월,"&gt;="&amp;DATE(YEAR(A1220),MONTH(A1220),1),메뉴_월,"&lt;="&amp;DATE(YEAR(A1220),MONTH(A1220)+1,0),메뉴_이름,B1220)&gt;1,"같은 달·같은 메뉴가 또 있어요",""))))))</f>
        <v/>
      </c>
    </row>
    <row r="1221">
      <c r="A1221" s="49" t="n"/>
      <c r="B1221" s="17" t="n"/>
      <c r="C1221" s="14" t="n"/>
      <c r="D1221" s="14" t="n"/>
      <c r="E1221" s="18">
        <f>IF(COUNTA(A1221:D1221)=0,"",IF(NOT(ISNUMBER(A1221)),"월을 2026-09-01 처럼",IF(ISNA(MATCH(B1221,메뉴판이름,0)),"메뉴판에 없는 이름",IF(OR(NOT(ISNUMBER(C1221)),C1221&lt;0,C1221&lt;&gt;INT(N(C1221))),"수량을 확인하세요",IF(OR(NOT(ISNUMBER(D1221)),D1221&lt;0),"매출을 확인하세요",IF(COUNTIFS(메뉴_월,"&gt;="&amp;DATE(YEAR(A1221),MONTH(A1221),1),메뉴_월,"&lt;="&amp;DATE(YEAR(A1221),MONTH(A1221)+1,0),메뉴_이름,B1221)&gt;1,"같은 달·같은 메뉴가 또 있어요",""))))))</f>
        <v/>
      </c>
    </row>
    <row r="1222">
      <c r="A1222" s="49" t="n"/>
      <c r="B1222" s="17" t="n"/>
      <c r="C1222" s="14" t="n"/>
      <c r="D1222" s="14" t="n"/>
      <c r="E1222" s="18">
        <f>IF(COUNTA(A1222:D1222)=0,"",IF(NOT(ISNUMBER(A1222)),"월을 2026-09-01 처럼",IF(ISNA(MATCH(B1222,메뉴판이름,0)),"메뉴판에 없는 이름",IF(OR(NOT(ISNUMBER(C1222)),C1222&lt;0,C1222&lt;&gt;INT(N(C1222))),"수량을 확인하세요",IF(OR(NOT(ISNUMBER(D1222)),D1222&lt;0),"매출을 확인하세요",IF(COUNTIFS(메뉴_월,"&gt;="&amp;DATE(YEAR(A1222),MONTH(A1222),1),메뉴_월,"&lt;="&amp;DATE(YEAR(A1222),MONTH(A1222)+1,0),메뉴_이름,B1222)&gt;1,"같은 달·같은 메뉴가 또 있어요",""))))))</f>
        <v/>
      </c>
    </row>
    <row r="1223">
      <c r="A1223" s="49" t="n"/>
      <c r="B1223" s="17" t="n"/>
      <c r="C1223" s="14" t="n"/>
      <c r="D1223" s="14" t="n"/>
      <c r="E1223" s="18">
        <f>IF(COUNTA(A1223:D1223)=0,"",IF(NOT(ISNUMBER(A1223)),"월을 2026-09-01 처럼",IF(ISNA(MATCH(B1223,메뉴판이름,0)),"메뉴판에 없는 이름",IF(OR(NOT(ISNUMBER(C1223)),C1223&lt;0,C1223&lt;&gt;INT(N(C1223))),"수량을 확인하세요",IF(OR(NOT(ISNUMBER(D1223)),D1223&lt;0),"매출을 확인하세요",IF(COUNTIFS(메뉴_월,"&gt;="&amp;DATE(YEAR(A1223),MONTH(A1223),1),메뉴_월,"&lt;="&amp;DATE(YEAR(A1223),MONTH(A1223)+1,0),메뉴_이름,B1223)&gt;1,"같은 달·같은 메뉴가 또 있어요",""))))))</f>
        <v/>
      </c>
    </row>
    <row r="1224">
      <c r="A1224" s="49" t="n"/>
      <c r="B1224" s="17" t="n"/>
      <c r="C1224" s="14" t="n"/>
      <c r="D1224" s="14" t="n"/>
      <c r="E1224" s="18">
        <f>IF(COUNTA(A1224:D1224)=0,"",IF(NOT(ISNUMBER(A1224)),"월을 2026-09-01 처럼",IF(ISNA(MATCH(B1224,메뉴판이름,0)),"메뉴판에 없는 이름",IF(OR(NOT(ISNUMBER(C1224)),C1224&lt;0,C1224&lt;&gt;INT(N(C1224))),"수량을 확인하세요",IF(OR(NOT(ISNUMBER(D1224)),D1224&lt;0),"매출을 확인하세요",IF(COUNTIFS(메뉴_월,"&gt;="&amp;DATE(YEAR(A1224),MONTH(A1224),1),메뉴_월,"&lt;="&amp;DATE(YEAR(A1224),MONTH(A1224)+1,0),메뉴_이름,B1224)&gt;1,"같은 달·같은 메뉴가 또 있어요",""))))))</f>
        <v/>
      </c>
    </row>
    <row r="1225">
      <c r="A1225" s="49" t="n"/>
      <c r="B1225" s="17" t="n"/>
      <c r="C1225" s="14" t="n"/>
      <c r="D1225" s="14" t="n"/>
      <c r="E1225" s="18">
        <f>IF(COUNTA(A1225:D1225)=0,"",IF(NOT(ISNUMBER(A1225)),"월을 2026-09-01 처럼",IF(ISNA(MATCH(B1225,메뉴판이름,0)),"메뉴판에 없는 이름",IF(OR(NOT(ISNUMBER(C1225)),C1225&lt;0,C1225&lt;&gt;INT(N(C1225))),"수량을 확인하세요",IF(OR(NOT(ISNUMBER(D1225)),D1225&lt;0),"매출을 확인하세요",IF(COUNTIFS(메뉴_월,"&gt;="&amp;DATE(YEAR(A1225),MONTH(A1225),1),메뉴_월,"&lt;="&amp;DATE(YEAR(A1225),MONTH(A1225)+1,0),메뉴_이름,B1225)&gt;1,"같은 달·같은 메뉴가 또 있어요",""))))))</f>
        <v/>
      </c>
    </row>
    <row r="1226">
      <c r="A1226" s="49" t="n"/>
      <c r="B1226" s="17" t="n"/>
      <c r="C1226" s="14" t="n"/>
      <c r="D1226" s="14" t="n"/>
      <c r="E1226" s="18">
        <f>IF(COUNTA(A1226:D1226)=0,"",IF(NOT(ISNUMBER(A1226)),"월을 2026-09-01 처럼",IF(ISNA(MATCH(B1226,메뉴판이름,0)),"메뉴판에 없는 이름",IF(OR(NOT(ISNUMBER(C1226)),C1226&lt;0,C1226&lt;&gt;INT(N(C1226))),"수량을 확인하세요",IF(OR(NOT(ISNUMBER(D1226)),D1226&lt;0),"매출을 확인하세요",IF(COUNTIFS(메뉴_월,"&gt;="&amp;DATE(YEAR(A1226),MONTH(A1226),1),메뉴_월,"&lt;="&amp;DATE(YEAR(A1226),MONTH(A1226)+1,0),메뉴_이름,B1226)&gt;1,"같은 달·같은 메뉴가 또 있어요",""))))))</f>
        <v/>
      </c>
    </row>
    <row r="1227">
      <c r="A1227" s="49" t="n"/>
      <c r="B1227" s="17" t="n"/>
      <c r="C1227" s="14" t="n"/>
      <c r="D1227" s="14" t="n"/>
      <c r="E1227" s="18">
        <f>IF(COUNTA(A1227:D1227)=0,"",IF(NOT(ISNUMBER(A1227)),"월을 2026-09-01 처럼",IF(ISNA(MATCH(B1227,메뉴판이름,0)),"메뉴판에 없는 이름",IF(OR(NOT(ISNUMBER(C1227)),C1227&lt;0,C1227&lt;&gt;INT(N(C1227))),"수량을 확인하세요",IF(OR(NOT(ISNUMBER(D1227)),D1227&lt;0),"매출을 확인하세요",IF(COUNTIFS(메뉴_월,"&gt;="&amp;DATE(YEAR(A1227),MONTH(A1227),1),메뉴_월,"&lt;="&amp;DATE(YEAR(A1227),MONTH(A1227)+1,0),메뉴_이름,B1227)&gt;1,"같은 달·같은 메뉴가 또 있어요",""))))))</f>
        <v/>
      </c>
    </row>
    <row r="1228">
      <c r="A1228" s="49" t="n"/>
      <c r="B1228" s="17" t="n"/>
      <c r="C1228" s="14" t="n"/>
      <c r="D1228" s="14" t="n"/>
      <c r="E1228" s="18">
        <f>IF(COUNTA(A1228:D1228)=0,"",IF(NOT(ISNUMBER(A1228)),"월을 2026-09-01 처럼",IF(ISNA(MATCH(B1228,메뉴판이름,0)),"메뉴판에 없는 이름",IF(OR(NOT(ISNUMBER(C1228)),C1228&lt;0,C1228&lt;&gt;INT(N(C1228))),"수량을 확인하세요",IF(OR(NOT(ISNUMBER(D1228)),D1228&lt;0),"매출을 확인하세요",IF(COUNTIFS(메뉴_월,"&gt;="&amp;DATE(YEAR(A1228),MONTH(A1228),1),메뉴_월,"&lt;="&amp;DATE(YEAR(A1228),MONTH(A1228)+1,0),메뉴_이름,B1228)&gt;1,"같은 달·같은 메뉴가 또 있어요",""))))))</f>
        <v/>
      </c>
    </row>
    <row r="1229">
      <c r="A1229" s="49" t="n"/>
      <c r="B1229" s="17" t="n"/>
      <c r="C1229" s="14" t="n"/>
      <c r="D1229" s="14" t="n"/>
      <c r="E1229" s="18">
        <f>IF(COUNTA(A1229:D1229)=0,"",IF(NOT(ISNUMBER(A1229)),"월을 2026-09-01 처럼",IF(ISNA(MATCH(B1229,메뉴판이름,0)),"메뉴판에 없는 이름",IF(OR(NOT(ISNUMBER(C1229)),C1229&lt;0,C1229&lt;&gt;INT(N(C1229))),"수량을 확인하세요",IF(OR(NOT(ISNUMBER(D1229)),D1229&lt;0),"매출을 확인하세요",IF(COUNTIFS(메뉴_월,"&gt;="&amp;DATE(YEAR(A1229),MONTH(A1229),1),메뉴_월,"&lt;="&amp;DATE(YEAR(A1229),MONTH(A1229)+1,0),메뉴_이름,B1229)&gt;1,"같은 달·같은 메뉴가 또 있어요",""))))))</f>
        <v/>
      </c>
    </row>
    <row r="1230">
      <c r="A1230" s="49" t="n"/>
      <c r="B1230" s="17" t="n"/>
      <c r="C1230" s="14" t="n"/>
      <c r="D1230" s="14" t="n"/>
      <c r="E1230" s="18">
        <f>IF(COUNTA(A1230:D1230)=0,"",IF(NOT(ISNUMBER(A1230)),"월을 2026-09-01 처럼",IF(ISNA(MATCH(B1230,메뉴판이름,0)),"메뉴판에 없는 이름",IF(OR(NOT(ISNUMBER(C1230)),C1230&lt;0,C1230&lt;&gt;INT(N(C1230))),"수량을 확인하세요",IF(OR(NOT(ISNUMBER(D1230)),D1230&lt;0),"매출을 확인하세요",IF(COUNTIFS(메뉴_월,"&gt;="&amp;DATE(YEAR(A1230),MONTH(A1230),1),메뉴_월,"&lt;="&amp;DATE(YEAR(A1230),MONTH(A1230)+1,0),메뉴_이름,B1230)&gt;1,"같은 달·같은 메뉴가 또 있어요",""))))))</f>
        <v/>
      </c>
    </row>
    <row r="1231">
      <c r="A1231" s="49" t="n"/>
      <c r="B1231" s="17" t="n"/>
      <c r="C1231" s="14" t="n"/>
      <c r="D1231" s="14" t="n"/>
      <c r="E1231" s="18">
        <f>IF(COUNTA(A1231:D1231)=0,"",IF(NOT(ISNUMBER(A1231)),"월을 2026-09-01 처럼",IF(ISNA(MATCH(B1231,메뉴판이름,0)),"메뉴판에 없는 이름",IF(OR(NOT(ISNUMBER(C1231)),C1231&lt;0,C1231&lt;&gt;INT(N(C1231))),"수량을 확인하세요",IF(OR(NOT(ISNUMBER(D1231)),D1231&lt;0),"매출을 확인하세요",IF(COUNTIFS(메뉴_월,"&gt;="&amp;DATE(YEAR(A1231),MONTH(A1231),1),메뉴_월,"&lt;="&amp;DATE(YEAR(A1231),MONTH(A1231)+1,0),메뉴_이름,B1231)&gt;1,"같은 달·같은 메뉴가 또 있어요",""))))))</f>
        <v/>
      </c>
    </row>
    <row r="1232">
      <c r="A1232" s="49" t="n"/>
      <c r="B1232" s="17" t="n"/>
      <c r="C1232" s="14" t="n"/>
      <c r="D1232" s="14" t="n"/>
      <c r="E1232" s="18">
        <f>IF(COUNTA(A1232:D1232)=0,"",IF(NOT(ISNUMBER(A1232)),"월을 2026-09-01 처럼",IF(ISNA(MATCH(B1232,메뉴판이름,0)),"메뉴판에 없는 이름",IF(OR(NOT(ISNUMBER(C1232)),C1232&lt;0,C1232&lt;&gt;INT(N(C1232))),"수량을 확인하세요",IF(OR(NOT(ISNUMBER(D1232)),D1232&lt;0),"매출을 확인하세요",IF(COUNTIFS(메뉴_월,"&gt;="&amp;DATE(YEAR(A1232),MONTH(A1232),1),메뉴_월,"&lt;="&amp;DATE(YEAR(A1232),MONTH(A1232)+1,0),메뉴_이름,B1232)&gt;1,"같은 달·같은 메뉴가 또 있어요",""))))))</f>
        <v/>
      </c>
    </row>
    <row r="1233">
      <c r="A1233" s="49" t="n"/>
      <c r="B1233" s="17" t="n"/>
      <c r="C1233" s="14" t="n"/>
      <c r="D1233" s="14" t="n"/>
      <c r="E1233" s="18">
        <f>IF(COUNTA(A1233:D1233)=0,"",IF(NOT(ISNUMBER(A1233)),"월을 2026-09-01 처럼",IF(ISNA(MATCH(B1233,메뉴판이름,0)),"메뉴판에 없는 이름",IF(OR(NOT(ISNUMBER(C1233)),C1233&lt;0,C1233&lt;&gt;INT(N(C1233))),"수량을 확인하세요",IF(OR(NOT(ISNUMBER(D1233)),D1233&lt;0),"매출을 확인하세요",IF(COUNTIFS(메뉴_월,"&gt;="&amp;DATE(YEAR(A1233),MONTH(A1233),1),메뉴_월,"&lt;="&amp;DATE(YEAR(A1233),MONTH(A1233)+1,0),메뉴_이름,B1233)&gt;1,"같은 달·같은 메뉴가 또 있어요",""))))))</f>
        <v/>
      </c>
    </row>
    <row r="1234">
      <c r="A1234" s="49" t="n"/>
      <c r="B1234" s="17" t="n"/>
      <c r="C1234" s="14" t="n"/>
      <c r="D1234" s="14" t="n"/>
      <c r="E1234" s="18">
        <f>IF(COUNTA(A1234:D1234)=0,"",IF(NOT(ISNUMBER(A1234)),"월을 2026-09-01 처럼",IF(ISNA(MATCH(B1234,메뉴판이름,0)),"메뉴판에 없는 이름",IF(OR(NOT(ISNUMBER(C1234)),C1234&lt;0,C1234&lt;&gt;INT(N(C1234))),"수량을 확인하세요",IF(OR(NOT(ISNUMBER(D1234)),D1234&lt;0),"매출을 확인하세요",IF(COUNTIFS(메뉴_월,"&gt;="&amp;DATE(YEAR(A1234),MONTH(A1234),1),메뉴_월,"&lt;="&amp;DATE(YEAR(A1234),MONTH(A1234)+1,0),메뉴_이름,B1234)&gt;1,"같은 달·같은 메뉴가 또 있어요",""))))))</f>
        <v/>
      </c>
    </row>
    <row r="1235">
      <c r="A1235" s="49" t="n"/>
      <c r="B1235" s="17" t="n"/>
      <c r="C1235" s="14" t="n"/>
      <c r="D1235" s="14" t="n"/>
      <c r="E1235" s="18">
        <f>IF(COUNTA(A1235:D1235)=0,"",IF(NOT(ISNUMBER(A1235)),"월을 2026-09-01 처럼",IF(ISNA(MATCH(B1235,메뉴판이름,0)),"메뉴판에 없는 이름",IF(OR(NOT(ISNUMBER(C1235)),C1235&lt;0,C1235&lt;&gt;INT(N(C1235))),"수량을 확인하세요",IF(OR(NOT(ISNUMBER(D1235)),D1235&lt;0),"매출을 확인하세요",IF(COUNTIFS(메뉴_월,"&gt;="&amp;DATE(YEAR(A1235),MONTH(A1235),1),메뉴_월,"&lt;="&amp;DATE(YEAR(A1235),MONTH(A1235)+1,0),메뉴_이름,B1235)&gt;1,"같은 달·같은 메뉴가 또 있어요",""))))))</f>
        <v/>
      </c>
    </row>
    <row r="1236">
      <c r="A1236" s="49" t="n"/>
      <c r="B1236" s="17" t="n"/>
      <c r="C1236" s="14" t="n"/>
      <c r="D1236" s="14" t="n"/>
      <c r="E1236" s="18">
        <f>IF(COUNTA(A1236:D1236)=0,"",IF(NOT(ISNUMBER(A1236)),"월을 2026-09-01 처럼",IF(ISNA(MATCH(B1236,메뉴판이름,0)),"메뉴판에 없는 이름",IF(OR(NOT(ISNUMBER(C1236)),C1236&lt;0,C1236&lt;&gt;INT(N(C1236))),"수량을 확인하세요",IF(OR(NOT(ISNUMBER(D1236)),D1236&lt;0),"매출을 확인하세요",IF(COUNTIFS(메뉴_월,"&gt;="&amp;DATE(YEAR(A1236),MONTH(A1236),1),메뉴_월,"&lt;="&amp;DATE(YEAR(A1236),MONTH(A1236)+1,0),메뉴_이름,B1236)&gt;1,"같은 달·같은 메뉴가 또 있어요",""))))))</f>
        <v/>
      </c>
    </row>
    <row r="1237">
      <c r="A1237" s="49" t="n"/>
      <c r="B1237" s="17" t="n"/>
      <c r="C1237" s="14" t="n"/>
      <c r="D1237" s="14" t="n"/>
      <c r="E1237" s="18">
        <f>IF(COUNTA(A1237:D1237)=0,"",IF(NOT(ISNUMBER(A1237)),"월을 2026-09-01 처럼",IF(ISNA(MATCH(B1237,메뉴판이름,0)),"메뉴판에 없는 이름",IF(OR(NOT(ISNUMBER(C1237)),C1237&lt;0,C1237&lt;&gt;INT(N(C1237))),"수량을 확인하세요",IF(OR(NOT(ISNUMBER(D1237)),D1237&lt;0),"매출을 확인하세요",IF(COUNTIFS(메뉴_월,"&gt;="&amp;DATE(YEAR(A1237),MONTH(A1237),1),메뉴_월,"&lt;="&amp;DATE(YEAR(A1237),MONTH(A1237)+1,0),메뉴_이름,B1237)&gt;1,"같은 달·같은 메뉴가 또 있어요",""))))))</f>
        <v/>
      </c>
    </row>
    <row r="1238">
      <c r="A1238" s="49" t="n"/>
      <c r="B1238" s="17" t="n"/>
      <c r="C1238" s="14" t="n"/>
      <c r="D1238" s="14" t="n"/>
      <c r="E1238" s="18">
        <f>IF(COUNTA(A1238:D1238)=0,"",IF(NOT(ISNUMBER(A1238)),"월을 2026-09-01 처럼",IF(ISNA(MATCH(B1238,메뉴판이름,0)),"메뉴판에 없는 이름",IF(OR(NOT(ISNUMBER(C1238)),C1238&lt;0,C1238&lt;&gt;INT(N(C1238))),"수량을 확인하세요",IF(OR(NOT(ISNUMBER(D1238)),D1238&lt;0),"매출을 확인하세요",IF(COUNTIFS(메뉴_월,"&gt;="&amp;DATE(YEAR(A1238),MONTH(A1238),1),메뉴_월,"&lt;="&amp;DATE(YEAR(A1238),MONTH(A1238)+1,0),메뉴_이름,B1238)&gt;1,"같은 달·같은 메뉴가 또 있어요",""))))))</f>
        <v/>
      </c>
    </row>
    <row r="1239">
      <c r="A1239" s="49" t="n"/>
      <c r="B1239" s="17" t="n"/>
      <c r="C1239" s="14" t="n"/>
      <c r="D1239" s="14" t="n"/>
      <c r="E1239" s="18">
        <f>IF(COUNTA(A1239:D1239)=0,"",IF(NOT(ISNUMBER(A1239)),"월을 2026-09-01 처럼",IF(ISNA(MATCH(B1239,메뉴판이름,0)),"메뉴판에 없는 이름",IF(OR(NOT(ISNUMBER(C1239)),C1239&lt;0,C1239&lt;&gt;INT(N(C1239))),"수량을 확인하세요",IF(OR(NOT(ISNUMBER(D1239)),D1239&lt;0),"매출을 확인하세요",IF(COUNTIFS(메뉴_월,"&gt;="&amp;DATE(YEAR(A1239),MONTH(A1239),1),메뉴_월,"&lt;="&amp;DATE(YEAR(A1239),MONTH(A1239)+1,0),메뉴_이름,B1239)&gt;1,"같은 달·같은 메뉴가 또 있어요",""))))))</f>
        <v/>
      </c>
    </row>
    <row r="1240">
      <c r="A1240" s="49" t="n"/>
      <c r="B1240" s="17" t="n"/>
      <c r="C1240" s="14" t="n"/>
      <c r="D1240" s="14" t="n"/>
      <c r="E1240" s="18">
        <f>IF(COUNTA(A1240:D1240)=0,"",IF(NOT(ISNUMBER(A1240)),"월을 2026-09-01 처럼",IF(ISNA(MATCH(B1240,메뉴판이름,0)),"메뉴판에 없는 이름",IF(OR(NOT(ISNUMBER(C1240)),C1240&lt;0,C1240&lt;&gt;INT(N(C1240))),"수량을 확인하세요",IF(OR(NOT(ISNUMBER(D1240)),D1240&lt;0),"매출을 확인하세요",IF(COUNTIFS(메뉴_월,"&gt;="&amp;DATE(YEAR(A1240),MONTH(A1240),1),메뉴_월,"&lt;="&amp;DATE(YEAR(A1240),MONTH(A1240)+1,0),메뉴_이름,B1240)&gt;1,"같은 달·같은 메뉴가 또 있어요",""))))))</f>
        <v/>
      </c>
    </row>
    <row r="1241">
      <c r="A1241" s="49" t="n"/>
      <c r="B1241" s="17" t="n"/>
      <c r="C1241" s="14" t="n"/>
      <c r="D1241" s="14" t="n"/>
      <c r="E1241" s="18">
        <f>IF(COUNTA(A1241:D1241)=0,"",IF(NOT(ISNUMBER(A1241)),"월을 2026-09-01 처럼",IF(ISNA(MATCH(B1241,메뉴판이름,0)),"메뉴판에 없는 이름",IF(OR(NOT(ISNUMBER(C1241)),C1241&lt;0,C1241&lt;&gt;INT(N(C1241))),"수량을 확인하세요",IF(OR(NOT(ISNUMBER(D1241)),D1241&lt;0),"매출을 확인하세요",IF(COUNTIFS(메뉴_월,"&gt;="&amp;DATE(YEAR(A1241),MONTH(A1241),1),메뉴_월,"&lt;="&amp;DATE(YEAR(A1241),MONTH(A1241)+1,0),메뉴_이름,B1241)&gt;1,"같은 달·같은 메뉴가 또 있어요",""))))))</f>
        <v/>
      </c>
    </row>
    <row r="1242">
      <c r="A1242" s="49" t="n"/>
      <c r="B1242" s="17" t="n"/>
      <c r="C1242" s="14" t="n"/>
      <c r="D1242" s="14" t="n"/>
      <c r="E1242" s="18">
        <f>IF(COUNTA(A1242:D1242)=0,"",IF(NOT(ISNUMBER(A1242)),"월을 2026-09-01 처럼",IF(ISNA(MATCH(B1242,메뉴판이름,0)),"메뉴판에 없는 이름",IF(OR(NOT(ISNUMBER(C1242)),C1242&lt;0,C1242&lt;&gt;INT(N(C1242))),"수량을 확인하세요",IF(OR(NOT(ISNUMBER(D1242)),D1242&lt;0),"매출을 확인하세요",IF(COUNTIFS(메뉴_월,"&gt;="&amp;DATE(YEAR(A1242),MONTH(A1242),1),메뉴_월,"&lt;="&amp;DATE(YEAR(A1242),MONTH(A1242)+1,0),메뉴_이름,B1242)&gt;1,"같은 달·같은 메뉴가 또 있어요",""))))))</f>
        <v/>
      </c>
    </row>
    <row r="1243">
      <c r="A1243" s="49" t="n"/>
      <c r="B1243" s="17" t="n"/>
      <c r="C1243" s="14" t="n"/>
      <c r="D1243" s="14" t="n"/>
      <c r="E1243" s="18">
        <f>IF(COUNTA(A1243:D1243)=0,"",IF(NOT(ISNUMBER(A1243)),"월을 2026-09-01 처럼",IF(ISNA(MATCH(B1243,메뉴판이름,0)),"메뉴판에 없는 이름",IF(OR(NOT(ISNUMBER(C1243)),C1243&lt;0,C1243&lt;&gt;INT(N(C1243))),"수량을 확인하세요",IF(OR(NOT(ISNUMBER(D1243)),D1243&lt;0),"매출을 확인하세요",IF(COUNTIFS(메뉴_월,"&gt;="&amp;DATE(YEAR(A1243),MONTH(A1243),1),메뉴_월,"&lt;="&amp;DATE(YEAR(A1243),MONTH(A1243)+1,0),메뉴_이름,B1243)&gt;1,"같은 달·같은 메뉴가 또 있어요",""))))))</f>
        <v/>
      </c>
    </row>
    <row r="1244">
      <c r="A1244" s="49" t="n"/>
      <c r="B1244" s="17" t="n"/>
      <c r="C1244" s="14" t="n"/>
      <c r="D1244" s="14" t="n"/>
      <c r="E1244" s="18">
        <f>IF(COUNTA(A1244:D1244)=0,"",IF(NOT(ISNUMBER(A1244)),"월을 2026-09-01 처럼",IF(ISNA(MATCH(B1244,메뉴판이름,0)),"메뉴판에 없는 이름",IF(OR(NOT(ISNUMBER(C1244)),C1244&lt;0,C1244&lt;&gt;INT(N(C1244))),"수량을 확인하세요",IF(OR(NOT(ISNUMBER(D1244)),D1244&lt;0),"매출을 확인하세요",IF(COUNTIFS(메뉴_월,"&gt;="&amp;DATE(YEAR(A1244),MONTH(A1244),1),메뉴_월,"&lt;="&amp;DATE(YEAR(A1244),MONTH(A1244)+1,0),메뉴_이름,B1244)&gt;1,"같은 달·같은 메뉴가 또 있어요",""))))))</f>
        <v/>
      </c>
    </row>
    <row r="1245">
      <c r="A1245" s="49" t="n"/>
      <c r="B1245" s="17" t="n"/>
      <c r="C1245" s="14" t="n"/>
      <c r="D1245" s="14" t="n"/>
      <c r="E1245" s="18">
        <f>IF(COUNTA(A1245:D1245)=0,"",IF(NOT(ISNUMBER(A1245)),"월을 2026-09-01 처럼",IF(ISNA(MATCH(B1245,메뉴판이름,0)),"메뉴판에 없는 이름",IF(OR(NOT(ISNUMBER(C1245)),C1245&lt;0,C1245&lt;&gt;INT(N(C1245))),"수량을 확인하세요",IF(OR(NOT(ISNUMBER(D1245)),D1245&lt;0),"매출을 확인하세요",IF(COUNTIFS(메뉴_월,"&gt;="&amp;DATE(YEAR(A1245),MONTH(A1245),1),메뉴_월,"&lt;="&amp;DATE(YEAR(A1245),MONTH(A1245)+1,0),메뉴_이름,B1245)&gt;1,"같은 달·같은 메뉴가 또 있어요",""))))))</f>
        <v/>
      </c>
    </row>
    <row r="1246">
      <c r="A1246" s="49" t="n"/>
      <c r="B1246" s="17" t="n"/>
      <c r="C1246" s="14" t="n"/>
      <c r="D1246" s="14" t="n"/>
      <c r="E1246" s="18">
        <f>IF(COUNTA(A1246:D1246)=0,"",IF(NOT(ISNUMBER(A1246)),"월을 2026-09-01 처럼",IF(ISNA(MATCH(B1246,메뉴판이름,0)),"메뉴판에 없는 이름",IF(OR(NOT(ISNUMBER(C1246)),C1246&lt;0,C1246&lt;&gt;INT(N(C1246))),"수량을 확인하세요",IF(OR(NOT(ISNUMBER(D1246)),D1246&lt;0),"매출을 확인하세요",IF(COUNTIFS(메뉴_월,"&gt;="&amp;DATE(YEAR(A1246),MONTH(A1246),1),메뉴_월,"&lt;="&amp;DATE(YEAR(A1246),MONTH(A1246)+1,0),메뉴_이름,B1246)&gt;1,"같은 달·같은 메뉴가 또 있어요",""))))))</f>
        <v/>
      </c>
    </row>
    <row r="1247">
      <c r="A1247" s="49" t="n"/>
      <c r="B1247" s="17" t="n"/>
      <c r="C1247" s="14" t="n"/>
      <c r="D1247" s="14" t="n"/>
      <c r="E1247" s="18">
        <f>IF(COUNTA(A1247:D1247)=0,"",IF(NOT(ISNUMBER(A1247)),"월을 2026-09-01 처럼",IF(ISNA(MATCH(B1247,메뉴판이름,0)),"메뉴판에 없는 이름",IF(OR(NOT(ISNUMBER(C1247)),C1247&lt;0,C1247&lt;&gt;INT(N(C1247))),"수량을 확인하세요",IF(OR(NOT(ISNUMBER(D1247)),D1247&lt;0),"매출을 확인하세요",IF(COUNTIFS(메뉴_월,"&gt;="&amp;DATE(YEAR(A1247),MONTH(A1247),1),메뉴_월,"&lt;="&amp;DATE(YEAR(A1247),MONTH(A1247)+1,0),메뉴_이름,B1247)&gt;1,"같은 달·같은 메뉴가 또 있어요",""))))))</f>
        <v/>
      </c>
    </row>
    <row r="1248">
      <c r="A1248" s="49" t="n"/>
      <c r="B1248" s="17" t="n"/>
      <c r="C1248" s="14" t="n"/>
      <c r="D1248" s="14" t="n"/>
      <c r="E1248" s="18">
        <f>IF(COUNTA(A1248:D1248)=0,"",IF(NOT(ISNUMBER(A1248)),"월을 2026-09-01 처럼",IF(ISNA(MATCH(B1248,메뉴판이름,0)),"메뉴판에 없는 이름",IF(OR(NOT(ISNUMBER(C1248)),C1248&lt;0,C1248&lt;&gt;INT(N(C1248))),"수량을 확인하세요",IF(OR(NOT(ISNUMBER(D1248)),D1248&lt;0),"매출을 확인하세요",IF(COUNTIFS(메뉴_월,"&gt;="&amp;DATE(YEAR(A1248),MONTH(A1248),1),메뉴_월,"&lt;="&amp;DATE(YEAR(A1248),MONTH(A1248)+1,0),메뉴_이름,B1248)&gt;1,"같은 달·같은 메뉴가 또 있어요",""))))))</f>
        <v/>
      </c>
    </row>
    <row r="1249">
      <c r="A1249" s="49" t="n"/>
      <c r="B1249" s="17" t="n"/>
      <c r="C1249" s="14" t="n"/>
      <c r="D1249" s="14" t="n"/>
      <c r="E1249" s="18">
        <f>IF(COUNTA(A1249:D1249)=0,"",IF(NOT(ISNUMBER(A1249)),"월을 2026-09-01 처럼",IF(ISNA(MATCH(B1249,메뉴판이름,0)),"메뉴판에 없는 이름",IF(OR(NOT(ISNUMBER(C1249)),C1249&lt;0,C1249&lt;&gt;INT(N(C1249))),"수량을 확인하세요",IF(OR(NOT(ISNUMBER(D1249)),D1249&lt;0),"매출을 확인하세요",IF(COUNTIFS(메뉴_월,"&gt;="&amp;DATE(YEAR(A1249),MONTH(A1249),1),메뉴_월,"&lt;="&amp;DATE(YEAR(A1249),MONTH(A1249)+1,0),메뉴_이름,B1249)&gt;1,"같은 달·같은 메뉴가 또 있어요",""))))))</f>
        <v/>
      </c>
    </row>
    <row r="1250">
      <c r="A1250" s="49" t="n"/>
      <c r="B1250" s="17" t="n"/>
      <c r="C1250" s="14" t="n"/>
      <c r="D1250" s="14" t="n"/>
      <c r="E1250" s="18">
        <f>IF(COUNTA(A1250:D1250)=0,"",IF(NOT(ISNUMBER(A1250)),"월을 2026-09-01 처럼",IF(ISNA(MATCH(B1250,메뉴판이름,0)),"메뉴판에 없는 이름",IF(OR(NOT(ISNUMBER(C1250)),C1250&lt;0,C1250&lt;&gt;INT(N(C1250))),"수량을 확인하세요",IF(OR(NOT(ISNUMBER(D1250)),D1250&lt;0),"매출을 확인하세요",IF(COUNTIFS(메뉴_월,"&gt;="&amp;DATE(YEAR(A1250),MONTH(A1250),1),메뉴_월,"&lt;="&amp;DATE(YEAR(A1250),MONTH(A1250)+1,0),메뉴_이름,B1250)&gt;1,"같은 달·같은 메뉴가 또 있어요",""))))))</f>
        <v/>
      </c>
    </row>
    <row r="1251">
      <c r="A1251" s="49" t="n"/>
      <c r="B1251" s="17" t="n"/>
      <c r="C1251" s="14" t="n"/>
      <c r="D1251" s="14" t="n"/>
      <c r="E1251" s="18">
        <f>IF(COUNTA(A1251:D1251)=0,"",IF(NOT(ISNUMBER(A1251)),"월을 2026-09-01 처럼",IF(ISNA(MATCH(B1251,메뉴판이름,0)),"메뉴판에 없는 이름",IF(OR(NOT(ISNUMBER(C1251)),C1251&lt;0,C1251&lt;&gt;INT(N(C1251))),"수량을 확인하세요",IF(OR(NOT(ISNUMBER(D1251)),D1251&lt;0),"매출을 확인하세요",IF(COUNTIFS(메뉴_월,"&gt;="&amp;DATE(YEAR(A1251),MONTH(A1251),1),메뉴_월,"&lt;="&amp;DATE(YEAR(A1251),MONTH(A1251)+1,0),메뉴_이름,B1251)&gt;1,"같은 달·같은 메뉴가 또 있어요",""))))))</f>
        <v/>
      </c>
    </row>
    <row r="1252">
      <c r="A1252" s="49" t="n"/>
      <c r="B1252" s="17" t="n"/>
      <c r="C1252" s="14" t="n"/>
      <c r="D1252" s="14" t="n"/>
      <c r="E1252" s="18">
        <f>IF(COUNTA(A1252:D1252)=0,"",IF(NOT(ISNUMBER(A1252)),"월을 2026-09-01 처럼",IF(ISNA(MATCH(B1252,메뉴판이름,0)),"메뉴판에 없는 이름",IF(OR(NOT(ISNUMBER(C1252)),C1252&lt;0,C1252&lt;&gt;INT(N(C1252))),"수량을 확인하세요",IF(OR(NOT(ISNUMBER(D1252)),D1252&lt;0),"매출을 확인하세요",IF(COUNTIFS(메뉴_월,"&gt;="&amp;DATE(YEAR(A1252),MONTH(A1252),1),메뉴_월,"&lt;="&amp;DATE(YEAR(A1252),MONTH(A1252)+1,0),메뉴_이름,B1252)&gt;1,"같은 달·같은 메뉴가 또 있어요",""))))))</f>
        <v/>
      </c>
    </row>
    <row r="1253">
      <c r="A1253" s="49" t="n"/>
      <c r="B1253" s="17" t="n"/>
      <c r="C1253" s="14" t="n"/>
      <c r="D1253" s="14" t="n"/>
      <c r="E1253" s="18">
        <f>IF(COUNTA(A1253:D1253)=0,"",IF(NOT(ISNUMBER(A1253)),"월을 2026-09-01 처럼",IF(ISNA(MATCH(B1253,메뉴판이름,0)),"메뉴판에 없는 이름",IF(OR(NOT(ISNUMBER(C1253)),C1253&lt;0,C1253&lt;&gt;INT(N(C1253))),"수량을 확인하세요",IF(OR(NOT(ISNUMBER(D1253)),D1253&lt;0),"매출을 확인하세요",IF(COUNTIFS(메뉴_월,"&gt;="&amp;DATE(YEAR(A1253),MONTH(A1253),1),메뉴_월,"&lt;="&amp;DATE(YEAR(A1253),MONTH(A1253)+1,0),메뉴_이름,B1253)&gt;1,"같은 달·같은 메뉴가 또 있어요",""))))))</f>
        <v/>
      </c>
    </row>
    <row r="1254">
      <c r="A1254" s="49" t="n"/>
      <c r="B1254" s="17" t="n"/>
      <c r="C1254" s="14" t="n"/>
      <c r="D1254" s="14" t="n"/>
      <c r="E1254" s="18">
        <f>IF(COUNTA(A1254:D1254)=0,"",IF(NOT(ISNUMBER(A1254)),"월을 2026-09-01 처럼",IF(ISNA(MATCH(B1254,메뉴판이름,0)),"메뉴판에 없는 이름",IF(OR(NOT(ISNUMBER(C1254)),C1254&lt;0,C1254&lt;&gt;INT(N(C1254))),"수량을 확인하세요",IF(OR(NOT(ISNUMBER(D1254)),D1254&lt;0),"매출을 확인하세요",IF(COUNTIFS(메뉴_월,"&gt;="&amp;DATE(YEAR(A1254),MONTH(A1254),1),메뉴_월,"&lt;="&amp;DATE(YEAR(A1254),MONTH(A1254)+1,0),메뉴_이름,B1254)&gt;1,"같은 달·같은 메뉴가 또 있어요",""))))))</f>
        <v/>
      </c>
    </row>
    <row r="1255">
      <c r="A1255" s="49" t="n"/>
      <c r="B1255" s="17" t="n"/>
      <c r="C1255" s="14" t="n"/>
      <c r="D1255" s="14" t="n"/>
      <c r="E1255" s="18">
        <f>IF(COUNTA(A1255:D1255)=0,"",IF(NOT(ISNUMBER(A1255)),"월을 2026-09-01 처럼",IF(ISNA(MATCH(B1255,메뉴판이름,0)),"메뉴판에 없는 이름",IF(OR(NOT(ISNUMBER(C1255)),C1255&lt;0,C1255&lt;&gt;INT(N(C1255))),"수량을 확인하세요",IF(OR(NOT(ISNUMBER(D1255)),D1255&lt;0),"매출을 확인하세요",IF(COUNTIFS(메뉴_월,"&gt;="&amp;DATE(YEAR(A1255),MONTH(A1255),1),메뉴_월,"&lt;="&amp;DATE(YEAR(A1255),MONTH(A1255)+1,0),메뉴_이름,B1255)&gt;1,"같은 달·같은 메뉴가 또 있어요",""))))))</f>
        <v/>
      </c>
    </row>
    <row r="1256">
      <c r="A1256" s="49" t="n"/>
      <c r="B1256" s="17" t="n"/>
      <c r="C1256" s="14" t="n"/>
      <c r="D1256" s="14" t="n"/>
      <c r="E1256" s="18">
        <f>IF(COUNTA(A1256:D1256)=0,"",IF(NOT(ISNUMBER(A1256)),"월을 2026-09-01 처럼",IF(ISNA(MATCH(B1256,메뉴판이름,0)),"메뉴판에 없는 이름",IF(OR(NOT(ISNUMBER(C1256)),C1256&lt;0,C1256&lt;&gt;INT(N(C1256))),"수량을 확인하세요",IF(OR(NOT(ISNUMBER(D1256)),D1256&lt;0),"매출을 확인하세요",IF(COUNTIFS(메뉴_월,"&gt;="&amp;DATE(YEAR(A1256),MONTH(A1256),1),메뉴_월,"&lt;="&amp;DATE(YEAR(A1256),MONTH(A1256)+1,0),메뉴_이름,B1256)&gt;1,"같은 달·같은 메뉴가 또 있어요",""))))))</f>
        <v/>
      </c>
    </row>
    <row r="1257">
      <c r="A1257" s="49" t="n"/>
      <c r="B1257" s="17" t="n"/>
      <c r="C1257" s="14" t="n"/>
      <c r="D1257" s="14" t="n"/>
      <c r="E1257" s="18">
        <f>IF(COUNTA(A1257:D1257)=0,"",IF(NOT(ISNUMBER(A1257)),"월을 2026-09-01 처럼",IF(ISNA(MATCH(B1257,메뉴판이름,0)),"메뉴판에 없는 이름",IF(OR(NOT(ISNUMBER(C1257)),C1257&lt;0,C1257&lt;&gt;INT(N(C1257))),"수량을 확인하세요",IF(OR(NOT(ISNUMBER(D1257)),D1257&lt;0),"매출을 확인하세요",IF(COUNTIFS(메뉴_월,"&gt;="&amp;DATE(YEAR(A1257),MONTH(A1257),1),메뉴_월,"&lt;="&amp;DATE(YEAR(A1257),MONTH(A1257)+1,0),메뉴_이름,B1257)&gt;1,"같은 달·같은 메뉴가 또 있어요",""))))))</f>
        <v/>
      </c>
    </row>
    <row r="1258">
      <c r="A1258" s="49" t="n"/>
      <c r="B1258" s="17" t="n"/>
      <c r="C1258" s="14" t="n"/>
      <c r="D1258" s="14" t="n"/>
      <c r="E1258" s="18">
        <f>IF(COUNTA(A1258:D1258)=0,"",IF(NOT(ISNUMBER(A1258)),"월을 2026-09-01 처럼",IF(ISNA(MATCH(B1258,메뉴판이름,0)),"메뉴판에 없는 이름",IF(OR(NOT(ISNUMBER(C1258)),C1258&lt;0,C1258&lt;&gt;INT(N(C1258))),"수량을 확인하세요",IF(OR(NOT(ISNUMBER(D1258)),D1258&lt;0),"매출을 확인하세요",IF(COUNTIFS(메뉴_월,"&gt;="&amp;DATE(YEAR(A1258),MONTH(A1258),1),메뉴_월,"&lt;="&amp;DATE(YEAR(A1258),MONTH(A1258)+1,0),메뉴_이름,B1258)&gt;1,"같은 달·같은 메뉴가 또 있어요",""))))))</f>
        <v/>
      </c>
    </row>
    <row r="1259">
      <c r="A1259" s="49" t="n"/>
      <c r="B1259" s="17" t="n"/>
      <c r="C1259" s="14" t="n"/>
      <c r="D1259" s="14" t="n"/>
      <c r="E1259" s="18">
        <f>IF(COUNTA(A1259:D1259)=0,"",IF(NOT(ISNUMBER(A1259)),"월을 2026-09-01 처럼",IF(ISNA(MATCH(B1259,메뉴판이름,0)),"메뉴판에 없는 이름",IF(OR(NOT(ISNUMBER(C1259)),C1259&lt;0,C1259&lt;&gt;INT(N(C1259))),"수량을 확인하세요",IF(OR(NOT(ISNUMBER(D1259)),D1259&lt;0),"매출을 확인하세요",IF(COUNTIFS(메뉴_월,"&gt;="&amp;DATE(YEAR(A1259),MONTH(A1259),1),메뉴_월,"&lt;="&amp;DATE(YEAR(A1259),MONTH(A1259)+1,0),메뉴_이름,B1259)&gt;1,"같은 달·같은 메뉴가 또 있어요",""))))))</f>
        <v/>
      </c>
    </row>
    <row r="1260">
      <c r="A1260" s="49" t="n"/>
      <c r="B1260" s="17" t="n"/>
      <c r="C1260" s="14" t="n"/>
      <c r="D1260" s="14" t="n"/>
      <c r="E1260" s="18">
        <f>IF(COUNTA(A1260:D1260)=0,"",IF(NOT(ISNUMBER(A1260)),"월을 2026-09-01 처럼",IF(ISNA(MATCH(B1260,메뉴판이름,0)),"메뉴판에 없는 이름",IF(OR(NOT(ISNUMBER(C1260)),C1260&lt;0,C1260&lt;&gt;INT(N(C1260))),"수량을 확인하세요",IF(OR(NOT(ISNUMBER(D1260)),D1260&lt;0),"매출을 확인하세요",IF(COUNTIFS(메뉴_월,"&gt;="&amp;DATE(YEAR(A1260),MONTH(A1260),1),메뉴_월,"&lt;="&amp;DATE(YEAR(A1260),MONTH(A1260)+1,0),메뉴_이름,B1260)&gt;1,"같은 달·같은 메뉴가 또 있어요",""))))))</f>
        <v/>
      </c>
    </row>
    <row r="1261">
      <c r="A1261" s="49" t="n"/>
      <c r="B1261" s="17" t="n"/>
      <c r="C1261" s="14" t="n"/>
      <c r="D1261" s="14" t="n"/>
      <c r="E1261" s="18">
        <f>IF(COUNTA(A1261:D1261)=0,"",IF(NOT(ISNUMBER(A1261)),"월을 2026-09-01 처럼",IF(ISNA(MATCH(B1261,메뉴판이름,0)),"메뉴판에 없는 이름",IF(OR(NOT(ISNUMBER(C1261)),C1261&lt;0,C1261&lt;&gt;INT(N(C1261))),"수량을 확인하세요",IF(OR(NOT(ISNUMBER(D1261)),D1261&lt;0),"매출을 확인하세요",IF(COUNTIFS(메뉴_월,"&gt;="&amp;DATE(YEAR(A1261),MONTH(A1261),1),메뉴_월,"&lt;="&amp;DATE(YEAR(A1261),MONTH(A1261)+1,0),메뉴_이름,B1261)&gt;1,"같은 달·같은 메뉴가 또 있어요",""))))))</f>
        <v/>
      </c>
    </row>
    <row r="1262">
      <c r="A1262" s="49" t="n"/>
      <c r="B1262" s="17" t="n"/>
      <c r="C1262" s="14" t="n"/>
      <c r="D1262" s="14" t="n"/>
      <c r="E1262" s="18">
        <f>IF(COUNTA(A1262:D1262)=0,"",IF(NOT(ISNUMBER(A1262)),"월을 2026-09-01 처럼",IF(ISNA(MATCH(B1262,메뉴판이름,0)),"메뉴판에 없는 이름",IF(OR(NOT(ISNUMBER(C1262)),C1262&lt;0,C1262&lt;&gt;INT(N(C1262))),"수량을 확인하세요",IF(OR(NOT(ISNUMBER(D1262)),D1262&lt;0),"매출을 확인하세요",IF(COUNTIFS(메뉴_월,"&gt;="&amp;DATE(YEAR(A1262),MONTH(A1262),1),메뉴_월,"&lt;="&amp;DATE(YEAR(A1262),MONTH(A1262)+1,0),메뉴_이름,B1262)&gt;1,"같은 달·같은 메뉴가 또 있어요",""))))))</f>
        <v/>
      </c>
    </row>
    <row r="1263">
      <c r="A1263" s="49" t="n"/>
      <c r="B1263" s="17" t="n"/>
      <c r="C1263" s="14" t="n"/>
      <c r="D1263" s="14" t="n"/>
      <c r="E1263" s="18">
        <f>IF(COUNTA(A1263:D1263)=0,"",IF(NOT(ISNUMBER(A1263)),"월을 2026-09-01 처럼",IF(ISNA(MATCH(B1263,메뉴판이름,0)),"메뉴판에 없는 이름",IF(OR(NOT(ISNUMBER(C1263)),C1263&lt;0,C1263&lt;&gt;INT(N(C1263))),"수량을 확인하세요",IF(OR(NOT(ISNUMBER(D1263)),D1263&lt;0),"매출을 확인하세요",IF(COUNTIFS(메뉴_월,"&gt;="&amp;DATE(YEAR(A1263),MONTH(A1263),1),메뉴_월,"&lt;="&amp;DATE(YEAR(A1263),MONTH(A1263)+1,0),메뉴_이름,B1263)&gt;1,"같은 달·같은 메뉴가 또 있어요",""))))))</f>
        <v/>
      </c>
    </row>
    <row r="1264">
      <c r="A1264" s="49" t="n"/>
      <c r="B1264" s="17" t="n"/>
      <c r="C1264" s="14" t="n"/>
      <c r="D1264" s="14" t="n"/>
      <c r="E1264" s="18">
        <f>IF(COUNTA(A1264:D1264)=0,"",IF(NOT(ISNUMBER(A1264)),"월을 2026-09-01 처럼",IF(ISNA(MATCH(B1264,메뉴판이름,0)),"메뉴판에 없는 이름",IF(OR(NOT(ISNUMBER(C1264)),C1264&lt;0,C1264&lt;&gt;INT(N(C1264))),"수량을 확인하세요",IF(OR(NOT(ISNUMBER(D1264)),D1264&lt;0),"매출을 확인하세요",IF(COUNTIFS(메뉴_월,"&gt;="&amp;DATE(YEAR(A1264),MONTH(A1264),1),메뉴_월,"&lt;="&amp;DATE(YEAR(A1264),MONTH(A1264)+1,0),메뉴_이름,B1264)&gt;1,"같은 달·같은 메뉴가 또 있어요",""))))))</f>
        <v/>
      </c>
    </row>
    <row r="1265">
      <c r="A1265" s="49" t="n"/>
      <c r="B1265" s="17" t="n"/>
      <c r="C1265" s="14" t="n"/>
      <c r="D1265" s="14" t="n"/>
      <c r="E1265" s="18">
        <f>IF(COUNTA(A1265:D1265)=0,"",IF(NOT(ISNUMBER(A1265)),"월을 2026-09-01 처럼",IF(ISNA(MATCH(B1265,메뉴판이름,0)),"메뉴판에 없는 이름",IF(OR(NOT(ISNUMBER(C1265)),C1265&lt;0,C1265&lt;&gt;INT(N(C1265))),"수량을 확인하세요",IF(OR(NOT(ISNUMBER(D1265)),D1265&lt;0),"매출을 확인하세요",IF(COUNTIFS(메뉴_월,"&gt;="&amp;DATE(YEAR(A1265),MONTH(A1265),1),메뉴_월,"&lt;="&amp;DATE(YEAR(A1265),MONTH(A1265)+1,0),메뉴_이름,B1265)&gt;1,"같은 달·같은 메뉴가 또 있어요",""))))))</f>
        <v/>
      </c>
    </row>
    <row r="1266">
      <c r="A1266" s="49" t="n"/>
      <c r="B1266" s="17" t="n"/>
      <c r="C1266" s="14" t="n"/>
      <c r="D1266" s="14" t="n"/>
      <c r="E1266" s="18">
        <f>IF(COUNTA(A1266:D1266)=0,"",IF(NOT(ISNUMBER(A1266)),"월을 2026-09-01 처럼",IF(ISNA(MATCH(B1266,메뉴판이름,0)),"메뉴판에 없는 이름",IF(OR(NOT(ISNUMBER(C1266)),C1266&lt;0,C1266&lt;&gt;INT(N(C1266))),"수량을 확인하세요",IF(OR(NOT(ISNUMBER(D1266)),D1266&lt;0),"매출을 확인하세요",IF(COUNTIFS(메뉴_월,"&gt;="&amp;DATE(YEAR(A1266),MONTH(A1266),1),메뉴_월,"&lt;="&amp;DATE(YEAR(A1266),MONTH(A1266)+1,0),메뉴_이름,B1266)&gt;1,"같은 달·같은 메뉴가 또 있어요",""))))))</f>
        <v/>
      </c>
    </row>
    <row r="1267">
      <c r="A1267" s="49" t="n"/>
      <c r="B1267" s="17" t="n"/>
      <c r="C1267" s="14" t="n"/>
      <c r="D1267" s="14" t="n"/>
      <c r="E1267" s="18">
        <f>IF(COUNTA(A1267:D1267)=0,"",IF(NOT(ISNUMBER(A1267)),"월을 2026-09-01 처럼",IF(ISNA(MATCH(B1267,메뉴판이름,0)),"메뉴판에 없는 이름",IF(OR(NOT(ISNUMBER(C1267)),C1267&lt;0,C1267&lt;&gt;INT(N(C1267))),"수량을 확인하세요",IF(OR(NOT(ISNUMBER(D1267)),D1267&lt;0),"매출을 확인하세요",IF(COUNTIFS(메뉴_월,"&gt;="&amp;DATE(YEAR(A1267),MONTH(A1267),1),메뉴_월,"&lt;="&amp;DATE(YEAR(A1267),MONTH(A1267)+1,0),메뉴_이름,B1267)&gt;1,"같은 달·같은 메뉴가 또 있어요",""))))))</f>
        <v/>
      </c>
    </row>
    <row r="1268">
      <c r="A1268" s="49" t="n"/>
      <c r="B1268" s="17" t="n"/>
      <c r="C1268" s="14" t="n"/>
      <c r="D1268" s="14" t="n"/>
      <c r="E1268" s="18">
        <f>IF(COUNTA(A1268:D1268)=0,"",IF(NOT(ISNUMBER(A1268)),"월을 2026-09-01 처럼",IF(ISNA(MATCH(B1268,메뉴판이름,0)),"메뉴판에 없는 이름",IF(OR(NOT(ISNUMBER(C1268)),C1268&lt;0,C1268&lt;&gt;INT(N(C1268))),"수량을 확인하세요",IF(OR(NOT(ISNUMBER(D1268)),D1268&lt;0),"매출을 확인하세요",IF(COUNTIFS(메뉴_월,"&gt;="&amp;DATE(YEAR(A1268),MONTH(A1268),1),메뉴_월,"&lt;="&amp;DATE(YEAR(A1268),MONTH(A1268)+1,0),메뉴_이름,B1268)&gt;1,"같은 달·같은 메뉴가 또 있어요",""))))))</f>
        <v/>
      </c>
    </row>
    <row r="1269">
      <c r="A1269" s="49" t="n"/>
      <c r="B1269" s="17" t="n"/>
      <c r="C1269" s="14" t="n"/>
      <c r="D1269" s="14" t="n"/>
      <c r="E1269" s="18">
        <f>IF(COUNTA(A1269:D1269)=0,"",IF(NOT(ISNUMBER(A1269)),"월을 2026-09-01 처럼",IF(ISNA(MATCH(B1269,메뉴판이름,0)),"메뉴판에 없는 이름",IF(OR(NOT(ISNUMBER(C1269)),C1269&lt;0,C1269&lt;&gt;INT(N(C1269))),"수량을 확인하세요",IF(OR(NOT(ISNUMBER(D1269)),D1269&lt;0),"매출을 확인하세요",IF(COUNTIFS(메뉴_월,"&gt;="&amp;DATE(YEAR(A1269),MONTH(A1269),1),메뉴_월,"&lt;="&amp;DATE(YEAR(A1269),MONTH(A1269)+1,0),메뉴_이름,B1269)&gt;1,"같은 달·같은 메뉴가 또 있어요",""))))))</f>
        <v/>
      </c>
    </row>
    <row r="1270">
      <c r="A1270" s="49" t="n"/>
      <c r="B1270" s="17" t="n"/>
      <c r="C1270" s="14" t="n"/>
      <c r="D1270" s="14" t="n"/>
      <c r="E1270" s="18">
        <f>IF(COUNTA(A1270:D1270)=0,"",IF(NOT(ISNUMBER(A1270)),"월을 2026-09-01 처럼",IF(ISNA(MATCH(B1270,메뉴판이름,0)),"메뉴판에 없는 이름",IF(OR(NOT(ISNUMBER(C1270)),C1270&lt;0,C1270&lt;&gt;INT(N(C1270))),"수량을 확인하세요",IF(OR(NOT(ISNUMBER(D1270)),D1270&lt;0),"매출을 확인하세요",IF(COUNTIFS(메뉴_월,"&gt;="&amp;DATE(YEAR(A1270),MONTH(A1270),1),메뉴_월,"&lt;="&amp;DATE(YEAR(A1270),MONTH(A1270)+1,0),메뉴_이름,B1270)&gt;1,"같은 달·같은 메뉴가 또 있어요",""))))))</f>
        <v/>
      </c>
    </row>
    <row r="1271">
      <c r="A1271" s="49" t="n"/>
      <c r="B1271" s="17" t="n"/>
      <c r="C1271" s="14" t="n"/>
      <c r="D1271" s="14" t="n"/>
      <c r="E1271" s="18">
        <f>IF(COUNTA(A1271:D1271)=0,"",IF(NOT(ISNUMBER(A1271)),"월을 2026-09-01 처럼",IF(ISNA(MATCH(B1271,메뉴판이름,0)),"메뉴판에 없는 이름",IF(OR(NOT(ISNUMBER(C1271)),C1271&lt;0,C1271&lt;&gt;INT(N(C1271))),"수량을 확인하세요",IF(OR(NOT(ISNUMBER(D1271)),D1271&lt;0),"매출을 확인하세요",IF(COUNTIFS(메뉴_월,"&gt;="&amp;DATE(YEAR(A1271),MONTH(A1271),1),메뉴_월,"&lt;="&amp;DATE(YEAR(A1271),MONTH(A1271)+1,0),메뉴_이름,B1271)&gt;1,"같은 달·같은 메뉴가 또 있어요",""))))))</f>
        <v/>
      </c>
    </row>
    <row r="1272">
      <c r="A1272" s="49" t="n"/>
      <c r="B1272" s="17" t="n"/>
      <c r="C1272" s="14" t="n"/>
      <c r="D1272" s="14" t="n"/>
      <c r="E1272" s="18">
        <f>IF(COUNTA(A1272:D1272)=0,"",IF(NOT(ISNUMBER(A1272)),"월을 2026-09-01 처럼",IF(ISNA(MATCH(B1272,메뉴판이름,0)),"메뉴판에 없는 이름",IF(OR(NOT(ISNUMBER(C1272)),C1272&lt;0,C1272&lt;&gt;INT(N(C1272))),"수량을 확인하세요",IF(OR(NOT(ISNUMBER(D1272)),D1272&lt;0),"매출을 확인하세요",IF(COUNTIFS(메뉴_월,"&gt;="&amp;DATE(YEAR(A1272),MONTH(A1272),1),메뉴_월,"&lt;="&amp;DATE(YEAR(A1272),MONTH(A1272)+1,0),메뉴_이름,B1272)&gt;1,"같은 달·같은 메뉴가 또 있어요",""))))))</f>
        <v/>
      </c>
    </row>
    <row r="1273">
      <c r="A1273" s="49" t="n"/>
      <c r="B1273" s="17" t="n"/>
      <c r="C1273" s="14" t="n"/>
      <c r="D1273" s="14" t="n"/>
      <c r="E1273" s="18">
        <f>IF(COUNTA(A1273:D1273)=0,"",IF(NOT(ISNUMBER(A1273)),"월을 2026-09-01 처럼",IF(ISNA(MATCH(B1273,메뉴판이름,0)),"메뉴판에 없는 이름",IF(OR(NOT(ISNUMBER(C1273)),C1273&lt;0,C1273&lt;&gt;INT(N(C1273))),"수량을 확인하세요",IF(OR(NOT(ISNUMBER(D1273)),D1273&lt;0),"매출을 확인하세요",IF(COUNTIFS(메뉴_월,"&gt;="&amp;DATE(YEAR(A1273),MONTH(A1273),1),메뉴_월,"&lt;="&amp;DATE(YEAR(A1273),MONTH(A1273)+1,0),메뉴_이름,B1273)&gt;1,"같은 달·같은 메뉴가 또 있어요",""))))))</f>
        <v/>
      </c>
    </row>
    <row r="1274">
      <c r="A1274" s="49" t="n"/>
      <c r="B1274" s="17" t="n"/>
      <c r="C1274" s="14" t="n"/>
      <c r="D1274" s="14" t="n"/>
      <c r="E1274" s="18">
        <f>IF(COUNTA(A1274:D1274)=0,"",IF(NOT(ISNUMBER(A1274)),"월을 2026-09-01 처럼",IF(ISNA(MATCH(B1274,메뉴판이름,0)),"메뉴판에 없는 이름",IF(OR(NOT(ISNUMBER(C1274)),C1274&lt;0,C1274&lt;&gt;INT(N(C1274))),"수량을 확인하세요",IF(OR(NOT(ISNUMBER(D1274)),D1274&lt;0),"매출을 확인하세요",IF(COUNTIFS(메뉴_월,"&gt;="&amp;DATE(YEAR(A1274),MONTH(A1274),1),메뉴_월,"&lt;="&amp;DATE(YEAR(A1274),MONTH(A1274)+1,0),메뉴_이름,B1274)&gt;1,"같은 달·같은 메뉴가 또 있어요",""))))))</f>
        <v/>
      </c>
    </row>
    <row r="1275">
      <c r="A1275" s="49" t="n"/>
      <c r="B1275" s="17" t="n"/>
      <c r="C1275" s="14" t="n"/>
      <c r="D1275" s="14" t="n"/>
      <c r="E1275" s="18">
        <f>IF(COUNTA(A1275:D1275)=0,"",IF(NOT(ISNUMBER(A1275)),"월을 2026-09-01 처럼",IF(ISNA(MATCH(B1275,메뉴판이름,0)),"메뉴판에 없는 이름",IF(OR(NOT(ISNUMBER(C1275)),C1275&lt;0,C1275&lt;&gt;INT(N(C1275))),"수량을 확인하세요",IF(OR(NOT(ISNUMBER(D1275)),D1275&lt;0),"매출을 확인하세요",IF(COUNTIFS(메뉴_월,"&gt;="&amp;DATE(YEAR(A1275),MONTH(A1275),1),메뉴_월,"&lt;="&amp;DATE(YEAR(A1275),MONTH(A1275)+1,0),메뉴_이름,B1275)&gt;1,"같은 달·같은 메뉴가 또 있어요",""))))))</f>
        <v/>
      </c>
    </row>
    <row r="1276">
      <c r="A1276" s="49" t="n"/>
      <c r="B1276" s="17" t="n"/>
      <c r="C1276" s="14" t="n"/>
      <c r="D1276" s="14" t="n"/>
      <c r="E1276" s="18">
        <f>IF(COUNTA(A1276:D1276)=0,"",IF(NOT(ISNUMBER(A1276)),"월을 2026-09-01 처럼",IF(ISNA(MATCH(B1276,메뉴판이름,0)),"메뉴판에 없는 이름",IF(OR(NOT(ISNUMBER(C1276)),C1276&lt;0,C1276&lt;&gt;INT(N(C1276))),"수량을 확인하세요",IF(OR(NOT(ISNUMBER(D1276)),D1276&lt;0),"매출을 확인하세요",IF(COUNTIFS(메뉴_월,"&gt;="&amp;DATE(YEAR(A1276),MONTH(A1276),1),메뉴_월,"&lt;="&amp;DATE(YEAR(A1276),MONTH(A1276)+1,0),메뉴_이름,B1276)&gt;1,"같은 달·같은 메뉴가 또 있어요",""))))))</f>
        <v/>
      </c>
    </row>
    <row r="1277">
      <c r="A1277" s="49" t="n"/>
      <c r="B1277" s="17" t="n"/>
      <c r="C1277" s="14" t="n"/>
      <c r="D1277" s="14" t="n"/>
      <c r="E1277" s="18">
        <f>IF(COUNTA(A1277:D1277)=0,"",IF(NOT(ISNUMBER(A1277)),"월을 2026-09-01 처럼",IF(ISNA(MATCH(B1277,메뉴판이름,0)),"메뉴판에 없는 이름",IF(OR(NOT(ISNUMBER(C1277)),C1277&lt;0,C1277&lt;&gt;INT(N(C1277))),"수량을 확인하세요",IF(OR(NOT(ISNUMBER(D1277)),D1277&lt;0),"매출을 확인하세요",IF(COUNTIFS(메뉴_월,"&gt;="&amp;DATE(YEAR(A1277),MONTH(A1277),1),메뉴_월,"&lt;="&amp;DATE(YEAR(A1277),MONTH(A1277)+1,0),메뉴_이름,B1277)&gt;1,"같은 달·같은 메뉴가 또 있어요",""))))))</f>
        <v/>
      </c>
    </row>
    <row r="1278">
      <c r="A1278" s="49" t="n"/>
      <c r="B1278" s="17" t="n"/>
      <c r="C1278" s="14" t="n"/>
      <c r="D1278" s="14" t="n"/>
      <c r="E1278" s="18">
        <f>IF(COUNTA(A1278:D1278)=0,"",IF(NOT(ISNUMBER(A1278)),"월을 2026-09-01 처럼",IF(ISNA(MATCH(B1278,메뉴판이름,0)),"메뉴판에 없는 이름",IF(OR(NOT(ISNUMBER(C1278)),C1278&lt;0,C1278&lt;&gt;INT(N(C1278))),"수량을 확인하세요",IF(OR(NOT(ISNUMBER(D1278)),D1278&lt;0),"매출을 확인하세요",IF(COUNTIFS(메뉴_월,"&gt;="&amp;DATE(YEAR(A1278),MONTH(A1278),1),메뉴_월,"&lt;="&amp;DATE(YEAR(A1278),MONTH(A1278)+1,0),메뉴_이름,B1278)&gt;1,"같은 달·같은 메뉴가 또 있어요",""))))))</f>
        <v/>
      </c>
    </row>
    <row r="1279">
      <c r="A1279" s="49" t="n"/>
      <c r="B1279" s="17" t="n"/>
      <c r="C1279" s="14" t="n"/>
      <c r="D1279" s="14" t="n"/>
      <c r="E1279" s="18">
        <f>IF(COUNTA(A1279:D1279)=0,"",IF(NOT(ISNUMBER(A1279)),"월을 2026-09-01 처럼",IF(ISNA(MATCH(B1279,메뉴판이름,0)),"메뉴판에 없는 이름",IF(OR(NOT(ISNUMBER(C1279)),C1279&lt;0,C1279&lt;&gt;INT(N(C1279))),"수량을 확인하세요",IF(OR(NOT(ISNUMBER(D1279)),D1279&lt;0),"매출을 확인하세요",IF(COUNTIFS(메뉴_월,"&gt;="&amp;DATE(YEAR(A1279),MONTH(A1279),1),메뉴_월,"&lt;="&amp;DATE(YEAR(A1279),MONTH(A1279)+1,0),메뉴_이름,B1279)&gt;1,"같은 달·같은 메뉴가 또 있어요",""))))))</f>
        <v/>
      </c>
    </row>
    <row r="1280">
      <c r="A1280" s="49" t="n"/>
      <c r="B1280" s="17" t="n"/>
      <c r="C1280" s="14" t="n"/>
      <c r="D1280" s="14" t="n"/>
      <c r="E1280" s="18">
        <f>IF(COUNTA(A1280:D1280)=0,"",IF(NOT(ISNUMBER(A1280)),"월을 2026-09-01 처럼",IF(ISNA(MATCH(B1280,메뉴판이름,0)),"메뉴판에 없는 이름",IF(OR(NOT(ISNUMBER(C1280)),C1280&lt;0,C1280&lt;&gt;INT(N(C1280))),"수량을 확인하세요",IF(OR(NOT(ISNUMBER(D1280)),D1280&lt;0),"매출을 확인하세요",IF(COUNTIFS(메뉴_월,"&gt;="&amp;DATE(YEAR(A1280),MONTH(A1280),1),메뉴_월,"&lt;="&amp;DATE(YEAR(A1280),MONTH(A1280)+1,0),메뉴_이름,B1280)&gt;1,"같은 달·같은 메뉴가 또 있어요",""))))))</f>
        <v/>
      </c>
    </row>
    <row r="1281">
      <c r="A1281" s="49" t="n"/>
      <c r="B1281" s="17" t="n"/>
      <c r="C1281" s="14" t="n"/>
      <c r="D1281" s="14" t="n"/>
      <c r="E1281" s="18">
        <f>IF(COUNTA(A1281:D1281)=0,"",IF(NOT(ISNUMBER(A1281)),"월을 2026-09-01 처럼",IF(ISNA(MATCH(B1281,메뉴판이름,0)),"메뉴판에 없는 이름",IF(OR(NOT(ISNUMBER(C1281)),C1281&lt;0,C1281&lt;&gt;INT(N(C1281))),"수량을 확인하세요",IF(OR(NOT(ISNUMBER(D1281)),D1281&lt;0),"매출을 확인하세요",IF(COUNTIFS(메뉴_월,"&gt;="&amp;DATE(YEAR(A1281),MONTH(A1281),1),메뉴_월,"&lt;="&amp;DATE(YEAR(A1281),MONTH(A1281)+1,0),메뉴_이름,B1281)&gt;1,"같은 달·같은 메뉴가 또 있어요",""))))))</f>
        <v/>
      </c>
    </row>
    <row r="1282">
      <c r="A1282" s="49" t="n"/>
      <c r="B1282" s="17" t="n"/>
      <c r="C1282" s="14" t="n"/>
      <c r="D1282" s="14" t="n"/>
      <c r="E1282" s="18">
        <f>IF(COUNTA(A1282:D1282)=0,"",IF(NOT(ISNUMBER(A1282)),"월을 2026-09-01 처럼",IF(ISNA(MATCH(B1282,메뉴판이름,0)),"메뉴판에 없는 이름",IF(OR(NOT(ISNUMBER(C1282)),C1282&lt;0,C1282&lt;&gt;INT(N(C1282))),"수량을 확인하세요",IF(OR(NOT(ISNUMBER(D1282)),D1282&lt;0),"매출을 확인하세요",IF(COUNTIFS(메뉴_월,"&gt;="&amp;DATE(YEAR(A1282),MONTH(A1282),1),메뉴_월,"&lt;="&amp;DATE(YEAR(A1282),MONTH(A1282)+1,0),메뉴_이름,B1282)&gt;1,"같은 달·같은 메뉴가 또 있어요",""))))))</f>
        <v/>
      </c>
    </row>
    <row r="1283">
      <c r="A1283" s="49" t="n"/>
      <c r="B1283" s="17" t="n"/>
      <c r="C1283" s="14" t="n"/>
      <c r="D1283" s="14" t="n"/>
      <c r="E1283" s="18">
        <f>IF(COUNTA(A1283:D1283)=0,"",IF(NOT(ISNUMBER(A1283)),"월을 2026-09-01 처럼",IF(ISNA(MATCH(B1283,메뉴판이름,0)),"메뉴판에 없는 이름",IF(OR(NOT(ISNUMBER(C1283)),C1283&lt;0,C1283&lt;&gt;INT(N(C1283))),"수량을 확인하세요",IF(OR(NOT(ISNUMBER(D1283)),D1283&lt;0),"매출을 확인하세요",IF(COUNTIFS(메뉴_월,"&gt;="&amp;DATE(YEAR(A1283),MONTH(A1283),1),메뉴_월,"&lt;="&amp;DATE(YEAR(A1283),MONTH(A1283)+1,0),메뉴_이름,B1283)&gt;1,"같은 달·같은 메뉴가 또 있어요",""))))))</f>
        <v/>
      </c>
    </row>
    <row r="1284">
      <c r="A1284" s="49" t="n"/>
      <c r="B1284" s="17" t="n"/>
      <c r="C1284" s="14" t="n"/>
      <c r="D1284" s="14" t="n"/>
      <c r="E1284" s="18">
        <f>IF(COUNTA(A1284:D1284)=0,"",IF(NOT(ISNUMBER(A1284)),"월을 2026-09-01 처럼",IF(ISNA(MATCH(B1284,메뉴판이름,0)),"메뉴판에 없는 이름",IF(OR(NOT(ISNUMBER(C1284)),C1284&lt;0,C1284&lt;&gt;INT(N(C1284))),"수량을 확인하세요",IF(OR(NOT(ISNUMBER(D1284)),D1284&lt;0),"매출을 확인하세요",IF(COUNTIFS(메뉴_월,"&gt;="&amp;DATE(YEAR(A1284),MONTH(A1284),1),메뉴_월,"&lt;="&amp;DATE(YEAR(A1284),MONTH(A1284)+1,0),메뉴_이름,B1284)&gt;1,"같은 달·같은 메뉴가 또 있어요",""))))))</f>
        <v/>
      </c>
    </row>
    <row r="1285">
      <c r="A1285" s="49" t="n"/>
      <c r="B1285" s="17" t="n"/>
      <c r="C1285" s="14" t="n"/>
      <c r="D1285" s="14" t="n"/>
      <c r="E1285" s="18">
        <f>IF(COUNTA(A1285:D1285)=0,"",IF(NOT(ISNUMBER(A1285)),"월을 2026-09-01 처럼",IF(ISNA(MATCH(B1285,메뉴판이름,0)),"메뉴판에 없는 이름",IF(OR(NOT(ISNUMBER(C1285)),C1285&lt;0,C1285&lt;&gt;INT(N(C1285))),"수량을 확인하세요",IF(OR(NOT(ISNUMBER(D1285)),D1285&lt;0),"매출을 확인하세요",IF(COUNTIFS(메뉴_월,"&gt;="&amp;DATE(YEAR(A1285),MONTH(A1285),1),메뉴_월,"&lt;="&amp;DATE(YEAR(A1285),MONTH(A1285)+1,0),메뉴_이름,B1285)&gt;1,"같은 달·같은 메뉴가 또 있어요",""))))))</f>
        <v/>
      </c>
    </row>
    <row r="1286">
      <c r="A1286" s="49" t="n"/>
      <c r="B1286" s="17" t="n"/>
      <c r="C1286" s="14" t="n"/>
      <c r="D1286" s="14" t="n"/>
      <c r="E1286" s="18">
        <f>IF(COUNTA(A1286:D1286)=0,"",IF(NOT(ISNUMBER(A1286)),"월을 2026-09-01 처럼",IF(ISNA(MATCH(B1286,메뉴판이름,0)),"메뉴판에 없는 이름",IF(OR(NOT(ISNUMBER(C1286)),C1286&lt;0,C1286&lt;&gt;INT(N(C1286))),"수량을 확인하세요",IF(OR(NOT(ISNUMBER(D1286)),D1286&lt;0),"매출을 확인하세요",IF(COUNTIFS(메뉴_월,"&gt;="&amp;DATE(YEAR(A1286),MONTH(A1286),1),메뉴_월,"&lt;="&amp;DATE(YEAR(A1286),MONTH(A1286)+1,0),메뉴_이름,B1286)&gt;1,"같은 달·같은 메뉴가 또 있어요",""))))))</f>
        <v/>
      </c>
    </row>
    <row r="1287">
      <c r="A1287" s="49" t="n"/>
      <c r="B1287" s="17" t="n"/>
      <c r="C1287" s="14" t="n"/>
      <c r="D1287" s="14" t="n"/>
      <c r="E1287" s="18">
        <f>IF(COUNTA(A1287:D1287)=0,"",IF(NOT(ISNUMBER(A1287)),"월을 2026-09-01 처럼",IF(ISNA(MATCH(B1287,메뉴판이름,0)),"메뉴판에 없는 이름",IF(OR(NOT(ISNUMBER(C1287)),C1287&lt;0,C1287&lt;&gt;INT(N(C1287))),"수량을 확인하세요",IF(OR(NOT(ISNUMBER(D1287)),D1287&lt;0),"매출을 확인하세요",IF(COUNTIFS(메뉴_월,"&gt;="&amp;DATE(YEAR(A1287),MONTH(A1287),1),메뉴_월,"&lt;="&amp;DATE(YEAR(A1287),MONTH(A1287)+1,0),메뉴_이름,B1287)&gt;1,"같은 달·같은 메뉴가 또 있어요",""))))))</f>
        <v/>
      </c>
    </row>
    <row r="1288">
      <c r="A1288" s="49" t="n"/>
      <c r="B1288" s="17" t="n"/>
      <c r="C1288" s="14" t="n"/>
      <c r="D1288" s="14" t="n"/>
      <c r="E1288" s="18">
        <f>IF(COUNTA(A1288:D1288)=0,"",IF(NOT(ISNUMBER(A1288)),"월을 2026-09-01 처럼",IF(ISNA(MATCH(B1288,메뉴판이름,0)),"메뉴판에 없는 이름",IF(OR(NOT(ISNUMBER(C1288)),C1288&lt;0,C1288&lt;&gt;INT(N(C1288))),"수량을 확인하세요",IF(OR(NOT(ISNUMBER(D1288)),D1288&lt;0),"매출을 확인하세요",IF(COUNTIFS(메뉴_월,"&gt;="&amp;DATE(YEAR(A1288),MONTH(A1288),1),메뉴_월,"&lt;="&amp;DATE(YEAR(A1288),MONTH(A1288)+1,0),메뉴_이름,B1288)&gt;1,"같은 달·같은 메뉴가 또 있어요",""))))))</f>
        <v/>
      </c>
    </row>
    <row r="1289">
      <c r="A1289" s="49" t="n"/>
      <c r="B1289" s="17" t="n"/>
      <c r="C1289" s="14" t="n"/>
      <c r="D1289" s="14" t="n"/>
      <c r="E1289" s="18">
        <f>IF(COUNTA(A1289:D1289)=0,"",IF(NOT(ISNUMBER(A1289)),"월을 2026-09-01 처럼",IF(ISNA(MATCH(B1289,메뉴판이름,0)),"메뉴판에 없는 이름",IF(OR(NOT(ISNUMBER(C1289)),C1289&lt;0,C1289&lt;&gt;INT(N(C1289))),"수량을 확인하세요",IF(OR(NOT(ISNUMBER(D1289)),D1289&lt;0),"매출을 확인하세요",IF(COUNTIFS(메뉴_월,"&gt;="&amp;DATE(YEAR(A1289),MONTH(A1289),1),메뉴_월,"&lt;="&amp;DATE(YEAR(A1289),MONTH(A1289)+1,0),메뉴_이름,B1289)&gt;1,"같은 달·같은 메뉴가 또 있어요",""))))))</f>
        <v/>
      </c>
    </row>
    <row r="1290">
      <c r="A1290" s="49" t="n"/>
      <c r="B1290" s="17" t="n"/>
      <c r="C1290" s="14" t="n"/>
      <c r="D1290" s="14" t="n"/>
      <c r="E1290" s="18">
        <f>IF(COUNTA(A1290:D1290)=0,"",IF(NOT(ISNUMBER(A1290)),"월을 2026-09-01 처럼",IF(ISNA(MATCH(B1290,메뉴판이름,0)),"메뉴판에 없는 이름",IF(OR(NOT(ISNUMBER(C1290)),C1290&lt;0,C1290&lt;&gt;INT(N(C1290))),"수량을 확인하세요",IF(OR(NOT(ISNUMBER(D1290)),D1290&lt;0),"매출을 확인하세요",IF(COUNTIFS(메뉴_월,"&gt;="&amp;DATE(YEAR(A1290),MONTH(A1290),1),메뉴_월,"&lt;="&amp;DATE(YEAR(A1290),MONTH(A1290)+1,0),메뉴_이름,B1290)&gt;1,"같은 달·같은 메뉴가 또 있어요",""))))))</f>
        <v/>
      </c>
    </row>
    <row r="1291">
      <c r="A1291" s="49" t="n"/>
      <c r="B1291" s="17" t="n"/>
      <c r="C1291" s="14" t="n"/>
      <c r="D1291" s="14" t="n"/>
      <c r="E1291" s="18">
        <f>IF(COUNTA(A1291:D1291)=0,"",IF(NOT(ISNUMBER(A1291)),"월을 2026-09-01 처럼",IF(ISNA(MATCH(B1291,메뉴판이름,0)),"메뉴판에 없는 이름",IF(OR(NOT(ISNUMBER(C1291)),C1291&lt;0,C1291&lt;&gt;INT(N(C1291))),"수량을 확인하세요",IF(OR(NOT(ISNUMBER(D1291)),D1291&lt;0),"매출을 확인하세요",IF(COUNTIFS(메뉴_월,"&gt;="&amp;DATE(YEAR(A1291),MONTH(A1291),1),메뉴_월,"&lt;="&amp;DATE(YEAR(A1291),MONTH(A1291)+1,0),메뉴_이름,B1291)&gt;1,"같은 달·같은 메뉴가 또 있어요",""))))))</f>
        <v/>
      </c>
    </row>
    <row r="1292">
      <c r="A1292" s="49" t="n"/>
      <c r="B1292" s="17" t="n"/>
      <c r="C1292" s="14" t="n"/>
      <c r="D1292" s="14" t="n"/>
      <c r="E1292" s="18">
        <f>IF(COUNTA(A1292:D1292)=0,"",IF(NOT(ISNUMBER(A1292)),"월을 2026-09-01 처럼",IF(ISNA(MATCH(B1292,메뉴판이름,0)),"메뉴판에 없는 이름",IF(OR(NOT(ISNUMBER(C1292)),C1292&lt;0,C1292&lt;&gt;INT(N(C1292))),"수량을 확인하세요",IF(OR(NOT(ISNUMBER(D1292)),D1292&lt;0),"매출을 확인하세요",IF(COUNTIFS(메뉴_월,"&gt;="&amp;DATE(YEAR(A1292),MONTH(A1292),1),메뉴_월,"&lt;="&amp;DATE(YEAR(A1292),MONTH(A1292)+1,0),메뉴_이름,B1292)&gt;1,"같은 달·같은 메뉴가 또 있어요",""))))))</f>
        <v/>
      </c>
    </row>
    <row r="1293">
      <c r="A1293" s="49" t="n"/>
      <c r="B1293" s="17" t="n"/>
      <c r="C1293" s="14" t="n"/>
      <c r="D1293" s="14" t="n"/>
      <c r="E1293" s="18">
        <f>IF(COUNTA(A1293:D1293)=0,"",IF(NOT(ISNUMBER(A1293)),"월을 2026-09-01 처럼",IF(ISNA(MATCH(B1293,메뉴판이름,0)),"메뉴판에 없는 이름",IF(OR(NOT(ISNUMBER(C1293)),C1293&lt;0,C1293&lt;&gt;INT(N(C1293))),"수량을 확인하세요",IF(OR(NOT(ISNUMBER(D1293)),D1293&lt;0),"매출을 확인하세요",IF(COUNTIFS(메뉴_월,"&gt;="&amp;DATE(YEAR(A1293),MONTH(A1293),1),메뉴_월,"&lt;="&amp;DATE(YEAR(A1293),MONTH(A1293)+1,0),메뉴_이름,B1293)&gt;1,"같은 달·같은 메뉴가 또 있어요",""))))))</f>
        <v/>
      </c>
    </row>
    <row r="1294">
      <c r="A1294" s="49" t="n"/>
      <c r="B1294" s="17" t="n"/>
      <c r="C1294" s="14" t="n"/>
      <c r="D1294" s="14" t="n"/>
      <c r="E1294" s="18">
        <f>IF(COUNTA(A1294:D1294)=0,"",IF(NOT(ISNUMBER(A1294)),"월을 2026-09-01 처럼",IF(ISNA(MATCH(B1294,메뉴판이름,0)),"메뉴판에 없는 이름",IF(OR(NOT(ISNUMBER(C1294)),C1294&lt;0,C1294&lt;&gt;INT(N(C1294))),"수량을 확인하세요",IF(OR(NOT(ISNUMBER(D1294)),D1294&lt;0),"매출을 확인하세요",IF(COUNTIFS(메뉴_월,"&gt;="&amp;DATE(YEAR(A1294),MONTH(A1294),1),메뉴_월,"&lt;="&amp;DATE(YEAR(A1294),MONTH(A1294)+1,0),메뉴_이름,B1294)&gt;1,"같은 달·같은 메뉴가 또 있어요",""))))))</f>
        <v/>
      </c>
    </row>
    <row r="1295">
      <c r="A1295" s="49" t="n"/>
      <c r="B1295" s="17" t="n"/>
      <c r="C1295" s="14" t="n"/>
      <c r="D1295" s="14" t="n"/>
      <c r="E1295" s="18">
        <f>IF(COUNTA(A1295:D1295)=0,"",IF(NOT(ISNUMBER(A1295)),"월을 2026-09-01 처럼",IF(ISNA(MATCH(B1295,메뉴판이름,0)),"메뉴판에 없는 이름",IF(OR(NOT(ISNUMBER(C1295)),C1295&lt;0,C1295&lt;&gt;INT(N(C1295))),"수량을 확인하세요",IF(OR(NOT(ISNUMBER(D1295)),D1295&lt;0),"매출을 확인하세요",IF(COUNTIFS(메뉴_월,"&gt;="&amp;DATE(YEAR(A1295),MONTH(A1295),1),메뉴_월,"&lt;="&amp;DATE(YEAR(A1295),MONTH(A1295)+1,0),메뉴_이름,B1295)&gt;1,"같은 달·같은 메뉴가 또 있어요",""))))))</f>
        <v/>
      </c>
    </row>
    <row r="1296">
      <c r="A1296" s="49" t="n"/>
      <c r="B1296" s="17" t="n"/>
      <c r="C1296" s="14" t="n"/>
      <c r="D1296" s="14" t="n"/>
      <c r="E1296" s="18">
        <f>IF(COUNTA(A1296:D1296)=0,"",IF(NOT(ISNUMBER(A1296)),"월을 2026-09-01 처럼",IF(ISNA(MATCH(B1296,메뉴판이름,0)),"메뉴판에 없는 이름",IF(OR(NOT(ISNUMBER(C1296)),C1296&lt;0,C1296&lt;&gt;INT(N(C1296))),"수량을 확인하세요",IF(OR(NOT(ISNUMBER(D1296)),D1296&lt;0),"매출을 확인하세요",IF(COUNTIFS(메뉴_월,"&gt;="&amp;DATE(YEAR(A1296),MONTH(A1296),1),메뉴_월,"&lt;="&amp;DATE(YEAR(A1296),MONTH(A1296)+1,0),메뉴_이름,B1296)&gt;1,"같은 달·같은 메뉴가 또 있어요",""))))))</f>
        <v/>
      </c>
    </row>
    <row r="1297">
      <c r="A1297" s="49" t="n"/>
      <c r="B1297" s="17" t="n"/>
      <c r="C1297" s="14" t="n"/>
      <c r="D1297" s="14" t="n"/>
      <c r="E1297" s="18">
        <f>IF(COUNTA(A1297:D1297)=0,"",IF(NOT(ISNUMBER(A1297)),"월을 2026-09-01 처럼",IF(ISNA(MATCH(B1297,메뉴판이름,0)),"메뉴판에 없는 이름",IF(OR(NOT(ISNUMBER(C1297)),C1297&lt;0,C1297&lt;&gt;INT(N(C1297))),"수량을 확인하세요",IF(OR(NOT(ISNUMBER(D1297)),D1297&lt;0),"매출을 확인하세요",IF(COUNTIFS(메뉴_월,"&gt;="&amp;DATE(YEAR(A1297),MONTH(A1297),1),메뉴_월,"&lt;="&amp;DATE(YEAR(A1297),MONTH(A1297)+1,0),메뉴_이름,B1297)&gt;1,"같은 달·같은 메뉴가 또 있어요",""))))))</f>
        <v/>
      </c>
    </row>
    <row r="1298">
      <c r="A1298" s="49" t="n"/>
      <c r="B1298" s="17" t="n"/>
      <c r="C1298" s="14" t="n"/>
      <c r="D1298" s="14" t="n"/>
      <c r="E1298" s="18">
        <f>IF(COUNTA(A1298:D1298)=0,"",IF(NOT(ISNUMBER(A1298)),"월을 2026-09-01 처럼",IF(ISNA(MATCH(B1298,메뉴판이름,0)),"메뉴판에 없는 이름",IF(OR(NOT(ISNUMBER(C1298)),C1298&lt;0,C1298&lt;&gt;INT(N(C1298))),"수량을 확인하세요",IF(OR(NOT(ISNUMBER(D1298)),D1298&lt;0),"매출을 확인하세요",IF(COUNTIFS(메뉴_월,"&gt;="&amp;DATE(YEAR(A1298),MONTH(A1298),1),메뉴_월,"&lt;="&amp;DATE(YEAR(A1298),MONTH(A1298)+1,0),메뉴_이름,B1298)&gt;1,"같은 달·같은 메뉴가 또 있어요",""))))))</f>
        <v/>
      </c>
    </row>
    <row r="1299">
      <c r="A1299" s="49" t="n"/>
      <c r="B1299" s="17" t="n"/>
      <c r="C1299" s="14" t="n"/>
      <c r="D1299" s="14" t="n"/>
      <c r="E1299" s="18">
        <f>IF(COUNTA(A1299:D1299)=0,"",IF(NOT(ISNUMBER(A1299)),"월을 2026-09-01 처럼",IF(ISNA(MATCH(B1299,메뉴판이름,0)),"메뉴판에 없는 이름",IF(OR(NOT(ISNUMBER(C1299)),C1299&lt;0,C1299&lt;&gt;INT(N(C1299))),"수량을 확인하세요",IF(OR(NOT(ISNUMBER(D1299)),D1299&lt;0),"매출을 확인하세요",IF(COUNTIFS(메뉴_월,"&gt;="&amp;DATE(YEAR(A1299),MONTH(A1299),1),메뉴_월,"&lt;="&amp;DATE(YEAR(A1299),MONTH(A1299)+1,0),메뉴_이름,B1299)&gt;1,"같은 달·같은 메뉴가 또 있어요",""))))))</f>
        <v/>
      </c>
    </row>
    <row r="1300">
      <c r="A1300" s="49" t="n"/>
      <c r="B1300" s="17" t="n"/>
      <c r="C1300" s="14" t="n"/>
      <c r="D1300" s="14" t="n"/>
      <c r="E1300" s="18">
        <f>IF(COUNTA(A1300:D1300)=0,"",IF(NOT(ISNUMBER(A1300)),"월을 2026-09-01 처럼",IF(ISNA(MATCH(B1300,메뉴판이름,0)),"메뉴판에 없는 이름",IF(OR(NOT(ISNUMBER(C1300)),C1300&lt;0,C1300&lt;&gt;INT(N(C1300))),"수량을 확인하세요",IF(OR(NOT(ISNUMBER(D1300)),D1300&lt;0),"매출을 확인하세요",IF(COUNTIFS(메뉴_월,"&gt;="&amp;DATE(YEAR(A1300),MONTH(A1300),1),메뉴_월,"&lt;="&amp;DATE(YEAR(A1300),MONTH(A1300)+1,0),메뉴_이름,B1300)&gt;1,"같은 달·같은 메뉴가 또 있어요",""))))))</f>
        <v/>
      </c>
    </row>
    <row r="1301">
      <c r="A1301" s="49" t="n"/>
      <c r="B1301" s="17" t="n"/>
      <c r="C1301" s="14" t="n"/>
      <c r="D1301" s="14" t="n"/>
      <c r="E1301" s="18">
        <f>IF(COUNTA(A1301:D1301)=0,"",IF(NOT(ISNUMBER(A1301)),"월을 2026-09-01 처럼",IF(ISNA(MATCH(B1301,메뉴판이름,0)),"메뉴판에 없는 이름",IF(OR(NOT(ISNUMBER(C1301)),C1301&lt;0,C1301&lt;&gt;INT(N(C1301))),"수량을 확인하세요",IF(OR(NOT(ISNUMBER(D1301)),D1301&lt;0),"매출을 확인하세요",IF(COUNTIFS(메뉴_월,"&gt;="&amp;DATE(YEAR(A1301),MONTH(A1301),1),메뉴_월,"&lt;="&amp;DATE(YEAR(A1301),MONTH(A1301)+1,0),메뉴_이름,B1301)&gt;1,"같은 달·같은 메뉴가 또 있어요",""))))))</f>
        <v/>
      </c>
    </row>
    <row r="1302">
      <c r="A1302" s="49" t="n"/>
      <c r="B1302" s="17" t="n"/>
      <c r="C1302" s="14" t="n"/>
      <c r="D1302" s="14" t="n"/>
      <c r="E1302" s="18">
        <f>IF(COUNTA(A1302:D1302)=0,"",IF(NOT(ISNUMBER(A1302)),"월을 2026-09-01 처럼",IF(ISNA(MATCH(B1302,메뉴판이름,0)),"메뉴판에 없는 이름",IF(OR(NOT(ISNUMBER(C1302)),C1302&lt;0,C1302&lt;&gt;INT(N(C1302))),"수량을 확인하세요",IF(OR(NOT(ISNUMBER(D1302)),D1302&lt;0),"매출을 확인하세요",IF(COUNTIFS(메뉴_월,"&gt;="&amp;DATE(YEAR(A1302),MONTH(A1302),1),메뉴_월,"&lt;="&amp;DATE(YEAR(A1302),MONTH(A1302)+1,0),메뉴_이름,B1302)&gt;1,"같은 달·같은 메뉴가 또 있어요",""))))))</f>
        <v/>
      </c>
    </row>
    <row r="1303">
      <c r="A1303" s="49" t="n"/>
      <c r="B1303" s="17" t="n"/>
      <c r="C1303" s="14" t="n"/>
      <c r="D1303" s="14" t="n"/>
      <c r="E1303" s="18">
        <f>IF(COUNTA(A1303:D1303)=0,"",IF(NOT(ISNUMBER(A1303)),"월을 2026-09-01 처럼",IF(ISNA(MATCH(B1303,메뉴판이름,0)),"메뉴판에 없는 이름",IF(OR(NOT(ISNUMBER(C1303)),C1303&lt;0,C1303&lt;&gt;INT(N(C1303))),"수량을 확인하세요",IF(OR(NOT(ISNUMBER(D1303)),D1303&lt;0),"매출을 확인하세요",IF(COUNTIFS(메뉴_월,"&gt;="&amp;DATE(YEAR(A1303),MONTH(A1303),1),메뉴_월,"&lt;="&amp;DATE(YEAR(A1303),MONTH(A1303)+1,0),메뉴_이름,B1303)&gt;1,"같은 달·같은 메뉴가 또 있어요",""))))))</f>
        <v/>
      </c>
    </row>
    <row r="1304">
      <c r="A1304" s="49" t="n"/>
      <c r="B1304" s="17" t="n"/>
      <c r="C1304" s="14" t="n"/>
      <c r="D1304" s="14" t="n"/>
      <c r="E1304" s="18">
        <f>IF(COUNTA(A1304:D1304)=0,"",IF(NOT(ISNUMBER(A1304)),"월을 2026-09-01 처럼",IF(ISNA(MATCH(B1304,메뉴판이름,0)),"메뉴판에 없는 이름",IF(OR(NOT(ISNUMBER(C1304)),C1304&lt;0,C1304&lt;&gt;INT(N(C1304))),"수량을 확인하세요",IF(OR(NOT(ISNUMBER(D1304)),D1304&lt;0),"매출을 확인하세요",IF(COUNTIFS(메뉴_월,"&gt;="&amp;DATE(YEAR(A1304),MONTH(A1304),1),메뉴_월,"&lt;="&amp;DATE(YEAR(A1304),MONTH(A1304)+1,0),메뉴_이름,B1304)&gt;1,"같은 달·같은 메뉴가 또 있어요",""))))))</f>
        <v/>
      </c>
    </row>
    <row r="1305">
      <c r="A1305" s="49" t="n"/>
      <c r="B1305" s="17" t="n"/>
      <c r="C1305" s="14" t="n"/>
      <c r="D1305" s="14" t="n"/>
      <c r="E1305" s="18">
        <f>IF(COUNTA(A1305:D1305)=0,"",IF(NOT(ISNUMBER(A1305)),"월을 2026-09-01 처럼",IF(ISNA(MATCH(B1305,메뉴판이름,0)),"메뉴판에 없는 이름",IF(OR(NOT(ISNUMBER(C1305)),C1305&lt;0,C1305&lt;&gt;INT(N(C1305))),"수량을 확인하세요",IF(OR(NOT(ISNUMBER(D1305)),D1305&lt;0),"매출을 확인하세요",IF(COUNTIFS(메뉴_월,"&gt;="&amp;DATE(YEAR(A1305),MONTH(A1305),1),메뉴_월,"&lt;="&amp;DATE(YEAR(A1305),MONTH(A1305)+1,0),메뉴_이름,B1305)&gt;1,"같은 달·같은 메뉴가 또 있어요",""))))))</f>
        <v/>
      </c>
    </row>
    <row r="1306">
      <c r="A1306" s="49" t="n"/>
      <c r="B1306" s="17" t="n"/>
      <c r="C1306" s="14" t="n"/>
      <c r="D1306" s="14" t="n"/>
      <c r="E1306" s="18">
        <f>IF(COUNTA(A1306:D1306)=0,"",IF(NOT(ISNUMBER(A1306)),"월을 2026-09-01 처럼",IF(ISNA(MATCH(B1306,메뉴판이름,0)),"메뉴판에 없는 이름",IF(OR(NOT(ISNUMBER(C1306)),C1306&lt;0,C1306&lt;&gt;INT(N(C1306))),"수량을 확인하세요",IF(OR(NOT(ISNUMBER(D1306)),D1306&lt;0),"매출을 확인하세요",IF(COUNTIFS(메뉴_월,"&gt;="&amp;DATE(YEAR(A1306),MONTH(A1306),1),메뉴_월,"&lt;="&amp;DATE(YEAR(A1306),MONTH(A1306)+1,0),메뉴_이름,B1306)&gt;1,"같은 달·같은 메뉴가 또 있어요",""))))))</f>
        <v/>
      </c>
    </row>
    <row r="1307">
      <c r="A1307" s="49" t="n"/>
      <c r="B1307" s="17" t="n"/>
      <c r="C1307" s="14" t="n"/>
      <c r="D1307" s="14" t="n"/>
      <c r="E1307" s="18">
        <f>IF(COUNTA(A1307:D1307)=0,"",IF(NOT(ISNUMBER(A1307)),"월을 2026-09-01 처럼",IF(ISNA(MATCH(B1307,메뉴판이름,0)),"메뉴판에 없는 이름",IF(OR(NOT(ISNUMBER(C1307)),C1307&lt;0,C1307&lt;&gt;INT(N(C1307))),"수량을 확인하세요",IF(OR(NOT(ISNUMBER(D1307)),D1307&lt;0),"매출을 확인하세요",IF(COUNTIFS(메뉴_월,"&gt;="&amp;DATE(YEAR(A1307),MONTH(A1307),1),메뉴_월,"&lt;="&amp;DATE(YEAR(A1307),MONTH(A1307)+1,0),메뉴_이름,B1307)&gt;1,"같은 달·같은 메뉴가 또 있어요",""))))))</f>
        <v/>
      </c>
    </row>
    <row r="1308">
      <c r="A1308" s="49" t="n"/>
      <c r="B1308" s="17" t="n"/>
      <c r="C1308" s="14" t="n"/>
      <c r="D1308" s="14" t="n"/>
      <c r="E1308" s="18">
        <f>IF(COUNTA(A1308:D1308)=0,"",IF(NOT(ISNUMBER(A1308)),"월을 2026-09-01 처럼",IF(ISNA(MATCH(B1308,메뉴판이름,0)),"메뉴판에 없는 이름",IF(OR(NOT(ISNUMBER(C1308)),C1308&lt;0,C1308&lt;&gt;INT(N(C1308))),"수량을 확인하세요",IF(OR(NOT(ISNUMBER(D1308)),D1308&lt;0),"매출을 확인하세요",IF(COUNTIFS(메뉴_월,"&gt;="&amp;DATE(YEAR(A1308),MONTH(A1308),1),메뉴_월,"&lt;="&amp;DATE(YEAR(A1308),MONTH(A1308)+1,0),메뉴_이름,B1308)&gt;1,"같은 달·같은 메뉴가 또 있어요",""))))))</f>
        <v/>
      </c>
    </row>
    <row r="1309">
      <c r="A1309" s="49" t="n"/>
      <c r="B1309" s="17" t="n"/>
      <c r="C1309" s="14" t="n"/>
      <c r="D1309" s="14" t="n"/>
      <c r="E1309" s="18">
        <f>IF(COUNTA(A1309:D1309)=0,"",IF(NOT(ISNUMBER(A1309)),"월을 2026-09-01 처럼",IF(ISNA(MATCH(B1309,메뉴판이름,0)),"메뉴판에 없는 이름",IF(OR(NOT(ISNUMBER(C1309)),C1309&lt;0,C1309&lt;&gt;INT(N(C1309))),"수량을 확인하세요",IF(OR(NOT(ISNUMBER(D1309)),D1309&lt;0),"매출을 확인하세요",IF(COUNTIFS(메뉴_월,"&gt;="&amp;DATE(YEAR(A1309),MONTH(A1309),1),메뉴_월,"&lt;="&amp;DATE(YEAR(A1309),MONTH(A1309)+1,0),메뉴_이름,B1309)&gt;1,"같은 달·같은 메뉴가 또 있어요",""))))))</f>
        <v/>
      </c>
    </row>
    <row r="1310">
      <c r="A1310" s="49" t="n"/>
      <c r="B1310" s="17" t="n"/>
      <c r="C1310" s="14" t="n"/>
      <c r="D1310" s="14" t="n"/>
      <c r="E1310" s="18">
        <f>IF(COUNTA(A1310:D1310)=0,"",IF(NOT(ISNUMBER(A1310)),"월을 2026-09-01 처럼",IF(ISNA(MATCH(B1310,메뉴판이름,0)),"메뉴판에 없는 이름",IF(OR(NOT(ISNUMBER(C1310)),C1310&lt;0,C1310&lt;&gt;INT(N(C1310))),"수량을 확인하세요",IF(OR(NOT(ISNUMBER(D1310)),D1310&lt;0),"매출을 확인하세요",IF(COUNTIFS(메뉴_월,"&gt;="&amp;DATE(YEAR(A1310),MONTH(A1310),1),메뉴_월,"&lt;="&amp;DATE(YEAR(A1310),MONTH(A1310)+1,0),메뉴_이름,B1310)&gt;1,"같은 달·같은 메뉴가 또 있어요",""))))))</f>
        <v/>
      </c>
    </row>
    <row r="1311">
      <c r="A1311" s="49" t="n"/>
      <c r="B1311" s="17" t="n"/>
      <c r="C1311" s="14" t="n"/>
      <c r="D1311" s="14" t="n"/>
      <c r="E1311" s="18">
        <f>IF(COUNTA(A1311:D1311)=0,"",IF(NOT(ISNUMBER(A1311)),"월을 2026-09-01 처럼",IF(ISNA(MATCH(B1311,메뉴판이름,0)),"메뉴판에 없는 이름",IF(OR(NOT(ISNUMBER(C1311)),C1311&lt;0,C1311&lt;&gt;INT(N(C1311))),"수량을 확인하세요",IF(OR(NOT(ISNUMBER(D1311)),D1311&lt;0),"매출을 확인하세요",IF(COUNTIFS(메뉴_월,"&gt;="&amp;DATE(YEAR(A1311),MONTH(A1311),1),메뉴_월,"&lt;="&amp;DATE(YEAR(A1311),MONTH(A1311)+1,0),메뉴_이름,B1311)&gt;1,"같은 달·같은 메뉴가 또 있어요",""))))))</f>
        <v/>
      </c>
    </row>
    <row r="1312">
      <c r="A1312" s="49" t="n"/>
      <c r="B1312" s="17" t="n"/>
      <c r="C1312" s="14" t="n"/>
      <c r="D1312" s="14" t="n"/>
      <c r="E1312" s="18">
        <f>IF(COUNTA(A1312:D1312)=0,"",IF(NOT(ISNUMBER(A1312)),"월을 2026-09-01 처럼",IF(ISNA(MATCH(B1312,메뉴판이름,0)),"메뉴판에 없는 이름",IF(OR(NOT(ISNUMBER(C1312)),C1312&lt;0,C1312&lt;&gt;INT(N(C1312))),"수량을 확인하세요",IF(OR(NOT(ISNUMBER(D1312)),D1312&lt;0),"매출을 확인하세요",IF(COUNTIFS(메뉴_월,"&gt;="&amp;DATE(YEAR(A1312),MONTH(A1312),1),메뉴_월,"&lt;="&amp;DATE(YEAR(A1312),MONTH(A1312)+1,0),메뉴_이름,B1312)&gt;1,"같은 달·같은 메뉴가 또 있어요",""))))))</f>
        <v/>
      </c>
    </row>
    <row r="1313">
      <c r="A1313" s="49" t="n"/>
      <c r="B1313" s="17" t="n"/>
      <c r="C1313" s="14" t="n"/>
      <c r="D1313" s="14" t="n"/>
      <c r="E1313" s="18">
        <f>IF(COUNTA(A1313:D1313)=0,"",IF(NOT(ISNUMBER(A1313)),"월을 2026-09-01 처럼",IF(ISNA(MATCH(B1313,메뉴판이름,0)),"메뉴판에 없는 이름",IF(OR(NOT(ISNUMBER(C1313)),C1313&lt;0,C1313&lt;&gt;INT(N(C1313))),"수량을 확인하세요",IF(OR(NOT(ISNUMBER(D1313)),D1313&lt;0),"매출을 확인하세요",IF(COUNTIFS(메뉴_월,"&gt;="&amp;DATE(YEAR(A1313),MONTH(A1313),1),메뉴_월,"&lt;="&amp;DATE(YEAR(A1313),MONTH(A1313)+1,0),메뉴_이름,B1313)&gt;1,"같은 달·같은 메뉴가 또 있어요",""))))))</f>
        <v/>
      </c>
    </row>
    <row r="1314">
      <c r="A1314" s="49" t="n"/>
      <c r="B1314" s="17" t="n"/>
      <c r="C1314" s="14" t="n"/>
      <c r="D1314" s="14" t="n"/>
      <c r="E1314" s="18">
        <f>IF(COUNTA(A1314:D1314)=0,"",IF(NOT(ISNUMBER(A1314)),"월을 2026-09-01 처럼",IF(ISNA(MATCH(B1314,메뉴판이름,0)),"메뉴판에 없는 이름",IF(OR(NOT(ISNUMBER(C1314)),C1314&lt;0,C1314&lt;&gt;INT(N(C1314))),"수량을 확인하세요",IF(OR(NOT(ISNUMBER(D1314)),D1314&lt;0),"매출을 확인하세요",IF(COUNTIFS(메뉴_월,"&gt;="&amp;DATE(YEAR(A1314),MONTH(A1314),1),메뉴_월,"&lt;="&amp;DATE(YEAR(A1314),MONTH(A1314)+1,0),메뉴_이름,B1314)&gt;1,"같은 달·같은 메뉴가 또 있어요",""))))))</f>
        <v/>
      </c>
    </row>
    <row r="1315">
      <c r="A1315" s="49" t="n"/>
      <c r="B1315" s="17" t="n"/>
      <c r="C1315" s="14" t="n"/>
      <c r="D1315" s="14" t="n"/>
      <c r="E1315" s="18">
        <f>IF(COUNTA(A1315:D1315)=0,"",IF(NOT(ISNUMBER(A1315)),"월을 2026-09-01 처럼",IF(ISNA(MATCH(B1315,메뉴판이름,0)),"메뉴판에 없는 이름",IF(OR(NOT(ISNUMBER(C1315)),C1315&lt;0,C1315&lt;&gt;INT(N(C1315))),"수량을 확인하세요",IF(OR(NOT(ISNUMBER(D1315)),D1315&lt;0),"매출을 확인하세요",IF(COUNTIFS(메뉴_월,"&gt;="&amp;DATE(YEAR(A1315),MONTH(A1315),1),메뉴_월,"&lt;="&amp;DATE(YEAR(A1315),MONTH(A1315)+1,0),메뉴_이름,B1315)&gt;1,"같은 달·같은 메뉴가 또 있어요",""))))))</f>
        <v/>
      </c>
    </row>
    <row r="1316">
      <c r="A1316" s="49" t="n"/>
      <c r="B1316" s="17" t="n"/>
      <c r="C1316" s="14" t="n"/>
      <c r="D1316" s="14" t="n"/>
      <c r="E1316" s="18">
        <f>IF(COUNTA(A1316:D1316)=0,"",IF(NOT(ISNUMBER(A1316)),"월을 2026-09-01 처럼",IF(ISNA(MATCH(B1316,메뉴판이름,0)),"메뉴판에 없는 이름",IF(OR(NOT(ISNUMBER(C1316)),C1316&lt;0,C1316&lt;&gt;INT(N(C1316))),"수량을 확인하세요",IF(OR(NOT(ISNUMBER(D1316)),D1316&lt;0),"매출을 확인하세요",IF(COUNTIFS(메뉴_월,"&gt;="&amp;DATE(YEAR(A1316),MONTH(A1316),1),메뉴_월,"&lt;="&amp;DATE(YEAR(A1316),MONTH(A1316)+1,0),메뉴_이름,B1316)&gt;1,"같은 달·같은 메뉴가 또 있어요",""))))))</f>
        <v/>
      </c>
    </row>
    <row r="1317">
      <c r="A1317" s="49" t="n"/>
      <c r="B1317" s="17" t="n"/>
      <c r="C1317" s="14" t="n"/>
      <c r="D1317" s="14" t="n"/>
      <c r="E1317" s="18">
        <f>IF(COUNTA(A1317:D1317)=0,"",IF(NOT(ISNUMBER(A1317)),"월을 2026-09-01 처럼",IF(ISNA(MATCH(B1317,메뉴판이름,0)),"메뉴판에 없는 이름",IF(OR(NOT(ISNUMBER(C1317)),C1317&lt;0,C1317&lt;&gt;INT(N(C1317))),"수량을 확인하세요",IF(OR(NOT(ISNUMBER(D1317)),D1317&lt;0),"매출을 확인하세요",IF(COUNTIFS(메뉴_월,"&gt;="&amp;DATE(YEAR(A1317),MONTH(A1317),1),메뉴_월,"&lt;="&amp;DATE(YEAR(A1317),MONTH(A1317)+1,0),메뉴_이름,B1317)&gt;1,"같은 달·같은 메뉴가 또 있어요",""))))))</f>
        <v/>
      </c>
    </row>
    <row r="1318">
      <c r="A1318" s="49" t="n"/>
      <c r="B1318" s="17" t="n"/>
      <c r="C1318" s="14" t="n"/>
      <c r="D1318" s="14" t="n"/>
      <c r="E1318" s="18">
        <f>IF(COUNTA(A1318:D1318)=0,"",IF(NOT(ISNUMBER(A1318)),"월을 2026-09-01 처럼",IF(ISNA(MATCH(B1318,메뉴판이름,0)),"메뉴판에 없는 이름",IF(OR(NOT(ISNUMBER(C1318)),C1318&lt;0,C1318&lt;&gt;INT(N(C1318))),"수량을 확인하세요",IF(OR(NOT(ISNUMBER(D1318)),D1318&lt;0),"매출을 확인하세요",IF(COUNTIFS(메뉴_월,"&gt;="&amp;DATE(YEAR(A1318),MONTH(A1318),1),메뉴_월,"&lt;="&amp;DATE(YEAR(A1318),MONTH(A1318)+1,0),메뉴_이름,B1318)&gt;1,"같은 달·같은 메뉴가 또 있어요",""))))))</f>
        <v/>
      </c>
    </row>
    <row r="1319">
      <c r="A1319" s="49" t="n"/>
      <c r="B1319" s="17" t="n"/>
      <c r="C1319" s="14" t="n"/>
      <c r="D1319" s="14" t="n"/>
      <c r="E1319" s="18">
        <f>IF(COUNTA(A1319:D1319)=0,"",IF(NOT(ISNUMBER(A1319)),"월을 2026-09-01 처럼",IF(ISNA(MATCH(B1319,메뉴판이름,0)),"메뉴판에 없는 이름",IF(OR(NOT(ISNUMBER(C1319)),C1319&lt;0,C1319&lt;&gt;INT(N(C1319))),"수량을 확인하세요",IF(OR(NOT(ISNUMBER(D1319)),D1319&lt;0),"매출을 확인하세요",IF(COUNTIFS(메뉴_월,"&gt;="&amp;DATE(YEAR(A1319),MONTH(A1319),1),메뉴_월,"&lt;="&amp;DATE(YEAR(A1319),MONTH(A1319)+1,0),메뉴_이름,B1319)&gt;1,"같은 달·같은 메뉴가 또 있어요",""))))))</f>
        <v/>
      </c>
    </row>
    <row r="1320">
      <c r="A1320" s="49" t="n"/>
      <c r="B1320" s="17" t="n"/>
      <c r="C1320" s="14" t="n"/>
      <c r="D1320" s="14" t="n"/>
      <c r="E1320" s="18">
        <f>IF(COUNTA(A1320:D1320)=0,"",IF(NOT(ISNUMBER(A1320)),"월을 2026-09-01 처럼",IF(ISNA(MATCH(B1320,메뉴판이름,0)),"메뉴판에 없는 이름",IF(OR(NOT(ISNUMBER(C1320)),C1320&lt;0,C1320&lt;&gt;INT(N(C1320))),"수량을 확인하세요",IF(OR(NOT(ISNUMBER(D1320)),D1320&lt;0),"매출을 확인하세요",IF(COUNTIFS(메뉴_월,"&gt;="&amp;DATE(YEAR(A1320),MONTH(A1320),1),메뉴_월,"&lt;="&amp;DATE(YEAR(A1320),MONTH(A1320)+1,0),메뉴_이름,B1320)&gt;1,"같은 달·같은 메뉴가 또 있어요",""))))))</f>
        <v/>
      </c>
    </row>
    <row r="1321">
      <c r="A1321" s="49" t="n"/>
      <c r="B1321" s="17" t="n"/>
      <c r="C1321" s="14" t="n"/>
      <c r="D1321" s="14" t="n"/>
      <c r="E1321" s="18">
        <f>IF(COUNTA(A1321:D1321)=0,"",IF(NOT(ISNUMBER(A1321)),"월을 2026-09-01 처럼",IF(ISNA(MATCH(B1321,메뉴판이름,0)),"메뉴판에 없는 이름",IF(OR(NOT(ISNUMBER(C1321)),C1321&lt;0,C1321&lt;&gt;INT(N(C1321))),"수량을 확인하세요",IF(OR(NOT(ISNUMBER(D1321)),D1321&lt;0),"매출을 확인하세요",IF(COUNTIFS(메뉴_월,"&gt;="&amp;DATE(YEAR(A1321),MONTH(A1321),1),메뉴_월,"&lt;="&amp;DATE(YEAR(A1321),MONTH(A1321)+1,0),메뉴_이름,B1321)&gt;1,"같은 달·같은 메뉴가 또 있어요",""))))))</f>
        <v/>
      </c>
    </row>
    <row r="1322">
      <c r="A1322" s="49" t="n"/>
      <c r="B1322" s="17" t="n"/>
      <c r="C1322" s="14" t="n"/>
      <c r="D1322" s="14" t="n"/>
      <c r="E1322" s="18">
        <f>IF(COUNTA(A1322:D1322)=0,"",IF(NOT(ISNUMBER(A1322)),"월을 2026-09-01 처럼",IF(ISNA(MATCH(B1322,메뉴판이름,0)),"메뉴판에 없는 이름",IF(OR(NOT(ISNUMBER(C1322)),C1322&lt;0,C1322&lt;&gt;INT(N(C1322))),"수량을 확인하세요",IF(OR(NOT(ISNUMBER(D1322)),D1322&lt;0),"매출을 확인하세요",IF(COUNTIFS(메뉴_월,"&gt;="&amp;DATE(YEAR(A1322),MONTH(A1322),1),메뉴_월,"&lt;="&amp;DATE(YEAR(A1322),MONTH(A1322)+1,0),메뉴_이름,B1322)&gt;1,"같은 달·같은 메뉴가 또 있어요",""))))))</f>
        <v/>
      </c>
    </row>
    <row r="1323">
      <c r="A1323" s="49" t="n"/>
      <c r="B1323" s="17" t="n"/>
      <c r="C1323" s="14" t="n"/>
      <c r="D1323" s="14" t="n"/>
      <c r="E1323" s="18">
        <f>IF(COUNTA(A1323:D1323)=0,"",IF(NOT(ISNUMBER(A1323)),"월을 2026-09-01 처럼",IF(ISNA(MATCH(B1323,메뉴판이름,0)),"메뉴판에 없는 이름",IF(OR(NOT(ISNUMBER(C1323)),C1323&lt;0,C1323&lt;&gt;INT(N(C1323))),"수량을 확인하세요",IF(OR(NOT(ISNUMBER(D1323)),D1323&lt;0),"매출을 확인하세요",IF(COUNTIFS(메뉴_월,"&gt;="&amp;DATE(YEAR(A1323),MONTH(A1323),1),메뉴_월,"&lt;="&amp;DATE(YEAR(A1323),MONTH(A1323)+1,0),메뉴_이름,B1323)&gt;1,"같은 달·같은 메뉴가 또 있어요",""))))))</f>
        <v/>
      </c>
    </row>
    <row r="1324">
      <c r="A1324" s="49" t="n"/>
      <c r="B1324" s="17" t="n"/>
      <c r="C1324" s="14" t="n"/>
      <c r="D1324" s="14" t="n"/>
      <c r="E1324" s="18">
        <f>IF(COUNTA(A1324:D1324)=0,"",IF(NOT(ISNUMBER(A1324)),"월을 2026-09-01 처럼",IF(ISNA(MATCH(B1324,메뉴판이름,0)),"메뉴판에 없는 이름",IF(OR(NOT(ISNUMBER(C1324)),C1324&lt;0,C1324&lt;&gt;INT(N(C1324))),"수량을 확인하세요",IF(OR(NOT(ISNUMBER(D1324)),D1324&lt;0),"매출을 확인하세요",IF(COUNTIFS(메뉴_월,"&gt;="&amp;DATE(YEAR(A1324),MONTH(A1324),1),메뉴_월,"&lt;="&amp;DATE(YEAR(A1324),MONTH(A1324)+1,0),메뉴_이름,B1324)&gt;1,"같은 달·같은 메뉴가 또 있어요",""))))))</f>
        <v/>
      </c>
    </row>
    <row r="1325">
      <c r="A1325" s="49" t="n"/>
      <c r="B1325" s="17" t="n"/>
      <c r="C1325" s="14" t="n"/>
      <c r="D1325" s="14" t="n"/>
      <c r="E1325" s="18">
        <f>IF(COUNTA(A1325:D1325)=0,"",IF(NOT(ISNUMBER(A1325)),"월을 2026-09-01 처럼",IF(ISNA(MATCH(B1325,메뉴판이름,0)),"메뉴판에 없는 이름",IF(OR(NOT(ISNUMBER(C1325)),C1325&lt;0,C1325&lt;&gt;INT(N(C1325))),"수량을 확인하세요",IF(OR(NOT(ISNUMBER(D1325)),D1325&lt;0),"매출을 확인하세요",IF(COUNTIFS(메뉴_월,"&gt;="&amp;DATE(YEAR(A1325),MONTH(A1325),1),메뉴_월,"&lt;="&amp;DATE(YEAR(A1325),MONTH(A1325)+1,0),메뉴_이름,B1325)&gt;1,"같은 달·같은 메뉴가 또 있어요",""))))))</f>
        <v/>
      </c>
    </row>
    <row r="1326">
      <c r="A1326" s="49" t="n"/>
      <c r="B1326" s="17" t="n"/>
      <c r="C1326" s="14" t="n"/>
      <c r="D1326" s="14" t="n"/>
      <c r="E1326" s="18">
        <f>IF(COUNTA(A1326:D1326)=0,"",IF(NOT(ISNUMBER(A1326)),"월을 2026-09-01 처럼",IF(ISNA(MATCH(B1326,메뉴판이름,0)),"메뉴판에 없는 이름",IF(OR(NOT(ISNUMBER(C1326)),C1326&lt;0,C1326&lt;&gt;INT(N(C1326))),"수량을 확인하세요",IF(OR(NOT(ISNUMBER(D1326)),D1326&lt;0),"매출을 확인하세요",IF(COUNTIFS(메뉴_월,"&gt;="&amp;DATE(YEAR(A1326),MONTH(A1326),1),메뉴_월,"&lt;="&amp;DATE(YEAR(A1326),MONTH(A1326)+1,0),메뉴_이름,B1326)&gt;1,"같은 달·같은 메뉴가 또 있어요",""))))))</f>
        <v/>
      </c>
    </row>
    <row r="1327">
      <c r="A1327" s="49" t="n"/>
      <c r="B1327" s="17" t="n"/>
      <c r="C1327" s="14" t="n"/>
      <c r="D1327" s="14" t="n"/>
      <c r="E1327" s="18">
        <f>IF(COUNTA(A1327:D1327)=0,"",IF(NOT(ISNUMBER(A1327)),"월을 2026-09-01 처럼",IF(ISNA(MATCH(B1327,메뉴판이름,0)),"메뉴판에 없는 이름",IF(OR(NOT(ISNUMBER(C1327)),C1327&lt;0,C1327&lt;&gt;INT(N(C1327))),"수량을 확인하세요",IF(OR(NOT(ISNUMBER(D1327)),D1327&lt;0),"매출을 확인하세요",IF(COUNTIFS(메뉴_월,"&gt;="&amp;DATE(YEAR(A1327),MONTH(A1327),1),메뉴_월,"&lt;="&amp;DATE(YEAR(A1327),MONTH(A1327)+1,0),메뉴_이름,B1327)&gt;1,"같은 달·같은 메뉴가 또 있어요",""))))))</f>
        <v/>
      </c>
    </row>
    <row r="1328">
      <c r="A1328" s="49" t="n"/>
      <c r="B1328" s="17" t="n"/>
      <c r="C1328" s="14" t="n"/>
      <c r="D1328" s="14" t="n"/>
      <c r="E1328" s="18">
        <f>IF(COUNTA(A1328:D1328)=0,"",IF(NOT(ISNUMBER(A1328)),"월을 2026-09-01 처럼",IF(ISNA(MATCH(B1328,메뉴판이름,0)),"메뉴판에 없는 이름",IF(OR(NOT(ISNUMBER(C1328)),C1328&lt;0,C1328&lt;&gt;INT(N(C1328))),"수량을 확인하세요",IF(OR(NOT(ISNUMBER(D1328)),D1328&lt;0),"매출을 확인하세요",IF(COUNTIFS(메뉴_월,"&gt;="&amp;DATE(YEAR(A1328),MONTH(A1328),1),메뉴_월,"&lt;="&amp;DATE(YEAR(A1328),MONTH(A1328)+1,0),메뉴_이름,B1328)&gt;1,"같은 달·같은 메뉴가 또 있어요",""))))))</f>
        <v/>
      </c>
    </row>
    <row r="1329">
      <c r="A1329" s="49" t="n"/>
      <c r="B1329" s="17" t="n"/>
      <c r="C1329" s="14" t="n"/>
      <c r="D1329" s="14" t="n"/>
      <c r="E1329" s="18">
        <f>IF(COUNTA(A1329:D1329)=0,"",IF(NOT(ISNUMBER(A1329)),"월을 2026-09-01 처럼",IF(ISNA(MATCH(B1329,메뉴판이름,0)),"메뉴판에 없는 이름",IF(OR(NOT(ISNUMBER(C1329)),C1329&lt;0,C1329&lt;&gt;INT(N(C1329))),"수량을 확인하세요",IF(OR(NOT(ISNUMBER(D1329)),D1329&lt;0),"매출을 확인하세요",IF(COUNTIFS(메뉴_월,"&gt;="&amp;DATE(YEAR(A1329),MONTH(A1329),1),메뉴_월,"&lt;="&amp;DATE(YEAR(A1329),MONTH(A1329)+1,0),메뉴_이름,B1329)&gt;1,"같은 달·같은 메뉴가 또 있어요",""))))))</f>
        <v/>
      </c>
    </row>
    <row r="1330">
      <c r="A1330" s="49" t="n"/>
      <c r="B1330" s="17" t="n"/>
      <c r="C1330" s="14" t="n"/>
      <c r="D1330" s="14" t="n"/>
      <c r="E1330" s="18">
        <f>IF(COUNTA(A1330:D1330)=0,"",IF(NOT(ISNUMBER(A1330)),"월을 2026-09-01 처럼",IF(ISNA(MATCH(B1330,메뉴판이름,0)),"메뉴판에 없는 이름",IF(OR(NOT(ISNUMBER(C1330)),C1330&lt;0,C1330&lt;&gt;INT(N(C1330))),"수량을 확인하세요",IF(OR(NOT(ISNUMBER(D1330)),D1330&lt;0),"매출을 확인하세요",IF(COUNTIFS(메뉴_월,"&gt;="&amp;DATE(YEAR(A1330),MONTH(A1330),1),메뉴_월,"&lt;="&amp;DATE(YEAR(A1330),MONTH(A1330)+1,0),메뉴_이름,B1330)&gt;1,"같은 달·같은 메뉴가 또 있어요",""))))))</f>
        <v/>
      </c>
    </row>
    <row r="1331">
      <c r="A1331" s="49" t="n"/>
      <c r="B1331" s="17" t="n"/>
      <c r="C1331" s="14" t="n"/>
      <c r="D1331" s="14" t="n"/>
      <c r="E1331" s="18">
        <f>IF(COUNTA(A1331:D1331)=0,"",IF(NOT(ISNUMBER(A1331)),"월을 2026-09-01 처럼",IF(ISNA(MATCH(B1331,메뉴판이름,0)),"메뉴판에 없는 이름",IF(OR(NOT(ISNUMBER(C1331)),C1331&lt;0,C1331&lt;&gt;INT(N(C1331))),"수량을 확인하세요",IF(OR(NOT(ISNUMBER(D1331)),D1331&lt;0),"매출을 확인하세요",IF(COUNTIFS(메뉴_월,"&gt;="&amp;DATE(YEAR(A1331),MONTH(A1331),1),메뉴_월,"&lt;="&amp;DATE(YEAR(A1331),MONTH(A1331)+1,0),메뉴_이름,B1331)&gt;1,"같은 달·같은 메뉴가 또 있어요",""))))))</f>
        <v/>
      </c>
    </row>
    <row r="1332">
      <c r="A1332" s="49" t="n"/>
      <c r="B1332" s="17" t="n"/>
      <c r="C1332" s="14" t="n"/>
      <c r="D1332" s="14" t="n"/>
      <c r="E1332" s="18">
        <f>IF(COUNTA(A1332:D1332)=0,"",IF(NOT(ISNUMBER(A1332)),"월을 2026-09-01 처럼",IF(ISNA(MATCH(B1332,메뉴판이름,0)),"메뉴판에 없는 이름",IF(OR(NOT(ISNUMBER(C1332)),C1332&lt;0,C1332&lt;&gt;INT(N(C1332))),"수량을 확인하세요",IF(OR(NOT(ISNUMBER(D1332)),D1332&lt;0),"매출을 확인하세요",IF(COUNTIFS(메뉴_월,"&gt;="&amp;DATE(YEAR(A1332),MONTH(A1332),1),메뉴_월,"&lt;="&amp;DATE(YEAR(A1332),MONTH(A1332)+1,0),메뉴_이름,B1332)&gt;1,"같은 달·같은 메뉴가 또 있어요",""))))))</f>
        <v/>
      </c>
    </row>
    <row r="1333">
      <c r="A1333" s="49" t="n"/>
      <c r="B1333" s="17" t="n"/>
      <c r="C1333" s="14" t="n"/>
      <c r="D1333" s="14" t="n"/>
      <c r="E1333" s="18">
        <f>IF(COUNTA(A1333:D1333)=0,"",IF(NOT(ISNUMBER(A1333)),"월을 2026-09-01 처럼",IF(ISNA(MATCH(B1333,메뉴판이름,0)),"메뉴판에 없는 이름",IF(OR(NOT(ISNUMBER(C1333)),C1333&lt;0,C1333&lt;&gt;INT(N(C1333))),"수량을 확인하세요",IF(OR(NOT(ISNUMBER(D1333)),D1333&lt;0),"매출을 확인하세요",IF(COUNTIFS(메뉴_월,"&gt;="&amp;DATE(YEAR(A1333),MONTH(A1333),1),메뉴_월,"&lt;="&amp;DATE(YEAR(A1333),MONTH(A1333)+1,0),메뉴_이름,B1333)&gt;1,"같은 달·같은 메뉴가 또 있어요",""))))))</f>
        <v/>
      </c>
    </row>
    <row r="1334">
      <c r="A1334" s="49" t="n"/>
      <c r="B1334" s="17" t="n"/>
      <c r="C1334" s="14" t="n"/>
      <c r="D1334" s="14" t="n"/>
      <c r="E1334" s="18">
        <f>IF(COUNTA(A1334:D1334)=0,"",IF(NOT(ISNUMBER(A1334)),"월을 2026-09-01 처럼",IF(ISNA(MATCH(B1334,메뉴판이름,0)),"메뉴판에 없는 이름",IF(OR(NOT(ISNUMBER(C1334)),C1334&lt;0,C1334&lt;&gt;INT(N(C1334))),"수량을 확인하세요",IF(OR(NOT(ISNUMBER(D1334)),D1334&lt;0),"매출을 확인하세요",IF(COUNTIFS(메뉴_월,"&gt;="&amp;DATE(YEAR(A1334),MONTH(A1334),1),메뉴_월,"&lt;="&amp;DATE(YEAR(A1334),MONTH(A1334)+1,0),메뉴_이름,B1334)&gt;1,"같은 달·같은 메뉴가 또 있어요",""))))))</f>
        <v/>
      </c>
    </row>
    <row r="1335">
      <c r="A1335" s="49" t="n"/>
      <c r="B1335" s="17" t="n"/>
      <c r="C1335" s="14" t="n"/>
      <c r="D1335" s="14" t="n"/>
      <c r="E1335" s="18">
        <f>IF(COUNTA(A1335:D1335)=0,"",IF(NOT(ISNUMBER(A1335)),"월을 2026-09-01 처럼",IF(ISNA(MATCH(B1335,메뉴판이름,0)),"메뉴판에 없는 이름",IF(OR(NOT(ISNUMBER(C1335)),C1335&lt;0,C1335&lt;&gt;INT(N(C1335))),"수량을 확인하세요",IF(OR(NOT(ISNUMBER(D1335)),D1335&lt;0),"매출을 확인하세요",IF(COUNTIFS(메뉴_월,"&gt;="&amp;DATE(YEAR(A1335),MONTH(A1335),1),메뉴_월,"&lt;="&amp;DATE(YEAR(A1335),MONTH(A1335)+1,0),메뉴_이름,B1335)&gt;1,"같은 달·같은 메뉴가 또 있어요",""))))))</f>
        <v/>
      </c>
    </row>
    <row r="1336">
      <c r="A1336" s="49" t="n"/>
      <c r="B1336" s="17" t="n"/>
      <c r="C1336" s="14" t="n"/>
      <c r="D1336" s="14" t="n"/>
      <c r="E1336" s="18">
        <f>IF(COUNTA(A1336:D1336)=0,"",IF(NOT(ISNUMBER(A1336)),"월을 2026-09-01 처럼",IF(ISNA(MATCH(B1336,메뉴판이름,0)),"메뉴판에 없는 이름",IF(OR(NOT(ISNUMBER(C1336)),C1336&lt;0,C1336&lt;&gt;INT(N(C1336))),"수량을 확인하세요",IF(OR(NOT(ISNUMBER(D1336)),D1336&lt;0),"매출을 확인하세요",IF(COUNTIFS(메뉴_월,"&gt;="&amp;DATE(YEAR(A1336),MONTH(A1336),1),메뉴_월,"&lt;="&amp;DATE(YEAR(A1336),MONTH(A1336)+1,0),메뉴_이름,B1336)&gt;1,"같은 달·같은 메뉴가 또 있어요",""))))))</f>
        <v/>
      </c>
    </row>
    <row r="1337">
      <c r="A1337" s="49" t="n"/>
      <c r="B1337" s="17" t="n"/>
      <c r="C1337" s="14" t="n"/>
      <c r="D1337" s="14" t="n"/>
      <c r="E1337" s="18">
        <f>IF(COUNTA(A1337:D1337)=0,"",IF(NOT(ISNUMBER(A1337)),"월을 2026-09-01 처럼",IF(ISNA(MATCH(B1337,메뉴판이름,0)),"메뉴판에 없는 이름",IF(OR(NOT(ISNUMBER(C1337)),C1337&lt;0,C1337&lt;&gt;INT(N(C1337))),"수량을 확인하세요",IF(OR(NOT(ISNUMBER(D1337)),D1337&lt;0),"매출을 확인하세요",IF(COUNTIFS(메뉴_월,"&gt;="&amp;DATE(YEAR(A1337),MONTH(A1337),1),메뉴_월,"&lt;="&amp;DATE(YEAR(A1337),MONTH(A1337)+1,0),메뉴_이름,B1337)&gt;1,"같은 달·같은 메뉴가 또 있어요",""))))))</f>
        <v/>
      </c>
    </row>
    <row r="1338">
      <c r="A1338" s="49" t="n"/>
      <c r="B1338" s="17" t="n"/>
      <c r="C1338" s="14" t="n"/>
      <c r="D1338" s="14" t="n"/>
      <c r="E1338" s="18">
        <f>IF(COUNTA(A1338:D1338)=0,"",IF(NOT(ISNUMBER(A1338)),"월을 2026-09-01 처럼",IF(ISNA(MATCH(B1338,메뉴판이름,0)),"메뉴판에 없는 이름",IF(OR(NOT(ISNUMBER(C1338)),C1338&lt;0,C1338&lt;&gt;INT(N(C1338))),"수량을 확인하세요",IF(OR(NOT(ISNUMBER(D1338)),D1338&lt;0),"매출을 확인하세요",IF(COUNTIFS(메뉴_월,"&gt;="&amp;DATE(YEAR(A1338),MONTH(A1338),1),메뉴_월,"&lt;="&amp;DATE(YEAR(A1338),MONTH(A1338)+1,0),메뉴_이름,B1338)&gt;1,"같은 달·같은 메뉴가 또 있어요",""))))))</f>
        <v/>
      </c>
    </row>
    <row r="1339">
      <c r="A1339" s="49" t="n"/>
      <c r="B1339" s="17" t="n"/>
      <c r="C1339" s="14" t="n"/>
      <c r="D1339" s="14" t="n"/>
      <c r="E1339" s="18">
        <f>IF(COUNTA(A1339:D1339)=0,"",IF(NOT(ISNUMBER(A1339)),"월을 2026-09-01 처럼",IF(ISNA(MATCH(B1339,메뉴판이름,0)),"메뉴판에 없는 이름",IF(OR(NOT(ISNUMBER(C1339)),C1339&lt;0,C1339&lt;&gt;INT(N(C1339))),"수량을 확인하세요",IF(OR(NOT(ISNUMBER(D1339)),D1339&lt;0),"매출을 확인하세요",IF(COUNTIFS(메뉴_월,"&gt;="&amp;DATE(YEAR(A1339),MONTH(A1339),1),메뉴_월,"&lt;="&amp;DATE(YEAR(A1339),MONTH(A1339)+1,0),메뉴_이름,B1339)&gt;1,"같은 달·같은 메뉴가 또 있어요",""))))))</f>
        <v/>
      </c>
    </row>
    <row r="1340">
      <c r="A1340" s="49" t="n"/>
      <c r="B1340" s="17" t="n"/>
      <c r="C1340" s="14" t="n"/>
      <c r="D1340" s="14" t="n"/>
      <c r="E1340" s="18">
        <f>IF(COUNTA(A1340:D1340)=0,"",IF(NOT(ISNUMBER(A1340)),"월을 2026-09-01 처럼",IF(ISNA(MATCH(B1340,메뉴판이름,0)),"메뉴판에 없는 이름",IF(OR(NOT(ISNUMBER(C1340)),C1340&lt;0,C1340&lt;&gt;INT(N(C1340))),"수량을 확인하세요",IF(OR(NOT(ISNUMBER(D1340)),D1340&lt;0),"매출을 확인하세요",IF(COUNTIFS(메뉴_월,"&gt;="&amp;DATE(YEAR(A1340),MONTH(A1340),1),메뉴_월,"&lt;="&amp;DATE(YEAR(A1340),MONTH(A1340)+1,0),메뉴_이름,B1340)&gt;1,"같은 달·같은 메뉴가 또 있어요",""))))))</f>
        <v/>
      </c>
    </row>
    <row r="1341">
      <c r="A1341" s="49" t="n"/>
      <c r="B1341" s="17" t="n"/>
      <c r="C1341" s="14" t="n"/>
      <c r="D1341" s="14" t="n"/>
      <c r="E1341" s="18">
        <f>IF(COUNTA(A1341:D1341)=0,"",IF(NOT(ISNUMBER(A1341)),"월을 2026-09-01 처럼",IF(ISNA(MATCH(B1341,메뉴판이름,0)),"메뉴판에 없는 이름",IF(OR(NOT(ISNUMBER(C1341)),C1341&lt;0,C1341&lt;&gt;INT(N(C1341))),"수량을 확인하세요",IF(OR(NOT(ISNUMBER(D1341)),D1341&lt;0),"매출을 확인하세요",IF(COUNTIFS(메뉴_월,"&gt;="&amp;DATE(YEAR(A1341),MONTH(A1341),1),메뉴_월,"&lt;="&amp;DATE(YEAR(A1341),MONTH(A1341)+1,0),메뉴_이름,B1341)&gt;1,"같은 달·같은 메뉴가 또 있어요",""))))))</f>
        <v/>
      </c>
    </row>
    <row r="1342">
      <c r="A1342" s="49" t="n"/>
      <c r="B1342" s="17" t="n"/>
      <c r="C1342" s="14" t="n"/>
      <c r="D1342" s="14" t="n"/>
      <c r="E1342" s="18">
        <f>IF(COUNTA(A1342:D1342)=0,"",IF(NOT(ISNUMBER(A1342)),"월을 2026-09-01 처럼",IF(ISNA(MATCH(B1342,메뉴판이름,0)),"메뉴판에 없는 이름",IF(OR(NOT(ISNUMBER(C1342)),C1342&lt;0,C1342&lt;&gt;INT(N(C1342))),"수량을 확인하세요",IF(OR(NOT(ISNUMBER(D1342)),D1342&lt;0),"매출을 확인하세요",IF(COUNTIFS(메뉴_월,"&gt;="&amp;DATE(YEAR(A1342),MONTH(A1342),1),메뉴_월,"&lt;="&amp;DATE(YEAR(A1342),MONTH(A1342)+1,0),메뉴_이름,B1342)&gt;1,"같은 달·같은 메뉴가 또 있어요",""))))))</f>
        <v/>
      </c>
    </row>
    <row r="1343">
      <c r="A1343" s="49" t="n"/>
      <c r="B1343" s="17" t="n"/>
      <c r="C1343" s="14" t="n"/>
      <c r="D1343" s="14" t="n"/>
      <c r="E1343" s="18">
        <f>IF(COUNTA(A1343:D1343)=0,"",IF(NOT(ISNUMBER(A1343)),"월을 2026-09-01 처럼",IF(ISNA(MATCH(B1343,메뉴판이름,0)),"메뉴판에 없는 이름",IF(OR(NOT(ISNUMBER(C1343)),C1343&lt;0,C1343&lt;&gt;INT(N(C1343))),"수량을 확인하세요",IF(OR(NOT(ISNUMBER(D1343)),D1343&lt;0),"매출을 확인하세요",IF(COUNTIFS(메뉴_월,"&gt;="&amp;DATE(YEAR(A1343),MONTH(A1343),1),메뉴_월,"&lt;="&amp;DATE(YEAR(A1343),MONTH(A1343)+1,0),메뉴_이름,B1343)&gt;1,"같은 달·같은 메뉴가 또 있어요",""))))))</f>
        <v/>
      </c>
    </row>
    <row r="1344">
      <c r="A1344" s="49" t="n"/>
      <c r="B1344" s="17" t="n"/>
      <c r="C1344" s="14" t="n"/>
      <c r="D1344" s="14" t="n"/>
      <c r="E1344" s="18">
        <f>IF(COUNTA(A1344:D1344)=0,"",IF(NOT(ISNUMBER(A1344)),"월을 2026-09-01 처럼",IF(ISNA(MATCH(B1344,메뉴판이름,0)),"메뉴판에 없는 이름",IF(OR(NOT(ISNUMBER(C1344)),C1344&lt;0,C1344&lt;&gt;INT(N(C1344))),"수량을 확인하세요",IF(OR(NOT(ISNUMBER(D1344)),D1344&lt;0),"매출을 확인하세요",IF(COUNTIFS(메뉴_월,"&gt;="&amp;DATE(YEAR(A1344),MONTH(A1344),1),메뉴_월,"&lt;="&amp;DATE(YEAR(A1344),MONTH(A1344)+1,0),메뉴_이름,B1344)&gt;1,"같은 달·같은 메뉴가 또 있어요",""))))))</f>
        <v/>
      </c>
    </row>
    <row r="1345">
      <c r="A1345" s="49" t="n"/>
      <c r="B1345" s="17" t="n"/>
      <c r="C1345" s="14" t="n"/>
      <c r="D1345" s="14" t="n"/>
      <c r="E1345" s="18">
        <f>IF(COUNTA(A1345:D1345)=0,"",IF(NOT(ISNUMBER(A1345)),"월을 2026-09-01 처럼",IF(ISNA(MATCH(B1345,메뉴판이름,0)),"메뉴판에 없는 이름",IF(OR(NOT(ISNUMBER(C1345)),C1345&lt;0,C1345&lt;&gt;INT(N(C1345))),"수량을 확인하세요",IF(OR(NOT(ISNUMBER(D1345)),D1345&lt;0),"매출을 확인하세요",IF(COUNTIFS(메뉴_월,"&gt;="&amp;DATE(YEAR(A1345),MONTH(A1345),1),메뉴_월,"&lt;="&amp;DATE(YEAR(A1345),MONTH(A1345)+1,0),메뉴_이름,B1345)&gt;1,"같은 달·같은 메뉴가 또 있어요",""))))))</f>
        <v/>
      </c>
    </row>
    <row r="1346">
      <c r="A1346" s="49" t="n"/>
      <c r="B1346" s="17" t="n"/>
      <c r="C1346" s="14" t="n"/>
      <c r="D1346" s="14" t="n"/>
      <c r="E1346" s="18">
        <f>IF(COUNTA(A1346:D1346)=0,"",IF(NOT(ISNUMBER(A1346)),"월을 2026-09-01 처럼",IF(ISNA(MATCH(B1346,메뉴판이름,0)),"메뉴판에 없는 이름",IF(OR(NOT(ISNUMBER(C1346)),C1346&lt;0,C1346&lt;&gt;INT(N(C1346))),"수량을 확인하세요",IF(OR(NOT(ISNUMBER(D1346)),D1346&lt;0),"매출을 확인하세요",IF(COUNTIFS(메뉴_월,"&gt;="&amp;DATE(YEAR(A1346),MONTH(A1346),1),메뉴_월,"&lt;="&amp;DATE(YEAR(A1346),MONTH(A1346)+1,0),메뉴_이름,B1346)&gt;1,"같은 달·같은 메뉴가 또 있어요",""))))))</f>
        <v/>
      </c>
    </row>
    <row r="1347">
      <c r="A1347" s="49" t="n"/>
      <c r="B1347" s="17" t="n"/>
      <c r="C1347" s="14" t="n"/>
      <c r="D1347" s="14" t="n"/>
      <c r="E1347" s="18">
        <f>IF(COUNTA(A1347:D1347)=0,"",IF(NOT(ISNUMBER(A1347)),"월을 2026-09-01 처럼",IF(ISNA(MATCH(B1347,메뉴판이름,0)),"메뉴판에 없는 이름",IF(OR(NOT(ISNUMBER(C1347)),C1347&lt;0,C1347&lt;&gt;INT(N(C1347))),"수량을 확인하세요",IF(OR(NOT(ISNUMBER(D1347)),D1347&lt;0),"매출을 확인하세요",IF(COUNTIFS(메뉴_월,"&gt;="&amp;DATE(YEAR(A1347),MONTH(A1347),1),메뉴_월,"&lt;="&amp;DATE(YEAR(A1347),MONTH(A1347)+1,0),메뉴_이름,B1347)&gt;1,"같은 달·같은 메뉴가 또 있어요",""))))))</f>
        <v/>
      </c>
    </row>
    <row r="1348">
      <c r="A1348" s="49" t="n"/>
      <c r="B1348" s="17" t="n"/>
      <c r="C1348" s="14" t="n"/>
      <c r="D1348" s="14" t="n"/>
      <c r="E1348" s="18">
        <f>IF(COUNTA(A1348:D1348)=0,"",IF(NOT(ISNUMBER(A1348)),"월을 2026-09-01 처럼",IF(ISNA(MATCH(B1348,메뉴판이름,0)),"메뉴판에 없는 이름",IF(OR(NOT(ISNUMBER(C1348)),C1348&lt;0,C1348&lt;&gt;INT(N(C1348))),"수량을 확인하세요",IF(OR(NOT(ISNUMBER(D1348)),D1348&lt;0),"매출을 확인하세요",IF(COUNTIFS(메뉴_월,"&gt;="&amp;DATE(YEAR(A1348),MONTH(A1348),1),메뉴_월,"&lt;="&amp;DATE(YEAR(A1348),MONTH(A1348)+1,0),메뉴_이름,B1348)&gt;1,"같은 달·같은 메뉴가 또 있어요",""))))))</f>
        <v/>
      </c>
    </row>
    <row r="1349">
      <c r="A1349" s="49" t="n"/>
      <c r="B1349" s="17" t="n"/>
      <c r="C1349" s="14" t="n"/>
      <c r="D1349" s="14" t="n"/>
      <c r="E1349" s="18">
        <f>IF(COUNTA(A1349:D1349)=0,"",IF(NOT(ISNUMBER(A1349)),"월을 2026-09-01 처럼",IF(ISNA(MATCH(B1349,메뉴판이름,0)),"메뉴판에 없는 이름",IF(OR(NOT(ISNUMBER(C1349)),C1349&lt;0,C1349&lt;&gt;INT(N(C1349))),"수량을 확인하세요",IF(OR(NOT(ISNUMBER(D1349)),D1349&lt;0),"매출을 확인하세요",IF(COUNTIFS(메뉴_월,"&gt;="&amp;DATE(YEAR(A1349),MONTH(A1349),1),메뉴_월,"&lt;="&amp;DATE(YEAR(A1349),MONTH(A1349)+1,0),메뉴_이름,B1349)&gt;1,"같은 달·같은 메뉴가 또 있어요",""))))))</f>
        <v/>
      </c>
    </row>
    <row r="1350">
      <c r="A1350" s="49" t="n"/>
      <c r="B1350" s="17" t="n"/>
      <c r="C1350" s="14" t="n"/>
      <c r="D1350" s="14" t="n"/>
      <c r="E1350" s="18">
        <f>IF(COUNTA(A1350:D1350)=0,"",IF(NOT(ISNUMBER(A1350)),"월을 2026-09-01 처럼",IF(ISNA(MATCH(B1350,메뉴판이름,0)),"메뉴판에 없는 이름",IF(OR(NOT(ISNUMBER(C1350)),C1350&lt;0,C1350&lt;&gt;INT(N(C1350))),"수량을 확인하세요",IF(OR(NOT(ISNUMBER(D1350)),D1350&lt;0),"매출을 확인하세요",IF(COUNTIFS(메뉴_월,"&gt;="&amp;DATE(YEAR(A1350),MONTH(A1350),1),메뉴_월,"&lt;="&amp;DATE(YEAR(A1350),MONTH(A1350)+1,0),메뉴_이름,B1350)&gt;1,"같은 달·같은 메뉴가 또 있어요",""))))))</f>
        <v/>
      </c>
    </row>
    <row r="1351">
      <c r="A1351" s="49" t="n"/>
      <c r="B1351" s="17" t="n"/>
      <c r="C1351" s="14" t="n"/>
      <c r="D1351" s="14" t="n"/>
      <c r="E1351" s="18">
        <f>IF(COUNTA(A1351:D1351)=0,"",IF(NOT(ISNUMBER(A1351)),"월을 2026-09-01 처럼",IF(ISNA(MATCH(B1351,메뉴판이름,0)),"메뉴판에 없는 이름",IF(OR(NOT(ISNUMBER(C1351)),C1351&lt;0,C1351&lt;&gt;INT(N(C1351))),"수량을 확인하세요",IF(OR(NOT(ISNUMBER(D1351)),D1351&lt;0),"매출을 확인하세요",IF(COUNTIFS(메뉴_월,"&gt;="&amp;DATE(YEAR(A1351),MONTH(A1351),1),메뉴_월,"&lt;="&amp;DATE(YEAR(A1351),MONTH(A1351)+1,0),메뉴_이름,B1351)&gt;1,"같은 달·같은 메뉴가 또 있어요",""))))))</f>
        <v/>
      </c>
    </row>
    <row r="1352">
      <c r="A1352" s="49" t="n"/>
      <c r="B1352" s="17" t="n"/>
      <c r="C1352" s="14" t="n"/>
      <c r="D1352" s="14" t="n"/>
      <c r="E1352" s="18">
        <f>IF(COUNTA(A1352:D1352)=0,"",IF(NOT(ISNUMBER(A1352)),"월을 2026-09-01 처럼",IF(ISNA(MATCH(B1352,메뉴판이름,0)),"메뉴판에 없는 이름",IF(OR(NOT(ISNUMBER(C1352)),C1352&lt;0,C1352&lt;&gt;INT(N(C1352))),"수량을 확인하세요",IF(OR(NOT(ISNUMBER(D1352)),D1352&lt;0),"매출을 확인하세요",IF(COUNTIFS(메뉴_월,"&gt;="&amp;DATE(YEAR(A1352),MONTH(A1352),1),메뉴_월,"&lt;="&amp;DATE(YEAR(A1352),MONTH(A1352)+1,0),메뉴_이름,B1352)&gt;1,"같은 달·같은 메뉴가 또 있어요",""))))))</f>
        <v/>
      </c>
    </row>
    <row r="1353">
      <c r="A1353" s="49" t="n"/>
      <c r="B1353" s="17" t="n"/>
      <c r="C1353" s="14" t="n"/>
      <c r="D1353" s="14" t="n"/>
      <c r="E1353" s="18">
        <f>IF(COUNTA(A1353:D1353)=0,"",IF(NOT(ISNUMBER(A1353)),"월을 2026-09-01 처럼",IF(ISNA(MATCH(B1353,메뉴판이름,0)),"메뉴판에 없는 이름",IF(OR(NOT(ISNUMBER(C1353)),C1353&lt;0,C1353&lt;&gt;INT(N(C1353))),"수량을 확인하세요",IF(OR(NOT(ISNUMBER(D1353)),D1353&lt;0),"매출을 확인하세요",IF(COUNTIFS(메뉴_월,"&gt;="&amp;DATE(YEAR(A1353),MONTH(A1353),1),메뉴_월,"&lt;="&amp;DATE(YEAR(A1353),MONTH(A1353)+1,0),메뉴_이름,B1353)&gt;1,"같은 달·같은 메뉴가 또 있어요",""))))))</f>
        <v/>
      </c>
    </row>
    <row r="1354">
      <c r="A1354" s="49" t="n"/>
      <c r="B1354" s="17" t="n"/>
      <c r="C1354" s="14" t="n"/>
      <c r="D1354" s="14" t="n"/>
      <c r="E1354" s="18">
        <f>IF(COUNTA(A1354:D1354)=0,"",IF(NOT(ISNUMBER(A1354)),"월을 2026-09-01 처럼",IF(ISNA(MATCH(B1354,메뉴판이름,0)),"메뉴판에 없는 이름",IF(OR(NOT(ISNUMBER(C1354)),C1354&lt;0,C1354&lt;&gt;INT(N(C1354))),"수량을 확인하세요",IF(OR(NOT(ISNUMBER(D1354)),D1354&lt;0),"매출을 확인하세요",IF(COUNTIFS(메뉴_월,"&gt;="&amp;DATE(YEAR(A1354),MONTH(A1354),1),메뉴_월,"&lt;="&amp;DATE(YEAR(A1354),MONTH(A1354)+1,0),메뉴_이름,B1354)&gt;1,"같은 달·같은 메뉴가 또 있어요",""))))))</f>
        <v/>
      </c>
    </row>
    <row r="1355">
      <c r="A1355" s="49" t="n"/>
      <c r="B1355" s="17" t="n"/>
      <c r="C1355" s="14" t="n"/>
      <c r="D1355" s="14" t="n"/>
      <c r="E1355" s="18">
        <f>IF(COUNTA(A1355:D1355)=0,"",IF(NOT(ISNUMBER(A1355)),"월을 2026-09-01 처럼",IF(ISNA(MATCH(B1355,메뉴판이름,0)),"메뉴판에 없는 이름",IF(OR(NOT(ISNUMBER(C1355)),C1355&lt;0,C1355&lt;&gt;INT(N(C1355))),"수량을 확인하세요",IF(OR(NOT(ISNUMBER(D1355)),D1355&lt;0),"매출을 확인하세요",IF(COUNTIFS(메뉴_월,"&gt;="&amp;DATE(YEAR(A1355),MONTH(A1355),1),메뉴_월,"&lt;="&amp;DATE(YEAR(A1355),MONTH(A1355)+1,0),메뉴_이름,B1355)&gt;1,"같은 달·같은 메뉴가 또 있어요",""))))))</f>
        <v/>
      </c>
    </row>
    <row r="1356">
      <c r="A1356" s="49" t="n"/>
      <c r="B1356" s="17" t="n"/>
      <c r="C1356" s="14" t="n"/>
      <c r="D1356" s="14" t="n"/>
      <c r="E1356" s="18">
        <f>IF(COUNTA(A1356:D1356)=0,"",IF(NOT(ISNUMBER(A1356)),"월을 2026-09-01 처럼",IF(ISNA(MATCH(B1356,메뉴판이름,0)),"메뉴판에 없는 이름",IF(OR(NOT(ISNUMBER(C1356)),C1356&lt;0,C1356&lt;&gt;INT(N(C1356))),"수량을 확인하세요",IF(OR(NOT(ISNUMBER(D1356)),D1356&lt;0),"매출을 확인하세요",IF(COUNTIFS(메뉴_월,"&gt;="&amp;DATE(YEAR(A1356),MONTH(A1356),1),메뉴_월,"&lt;="&amp;DATE(YEAR(A1356),MONTH(A1356)+1,0),메뉴_이름,B1356)&gt;1,"같은 달·같은 메뉴가 또 있어요",""))))))</f>
        <v/>
      </c>
    </row>
    <row r="1357">
      <c r="A1357" s="49" t="n"/>
      <c r="B1357" s="17" t="n"/>
      <c r="C1357" s="14" t="n"/>
      <c r="D1357" s="14" t="n"/>
      <c r="E1357" s="18">
        <f>IF(COUNTA(A1357:D1357)=0,"",IF(NOT(ISNUMBER(A1357)),"월을 2026-09-01 처럼",IF(ISNA(MATCH(B1357,메뉴판이름,0)),"메뉴판에 없는 이름",IF(OR(NOT(ISNUMBER(C1357)),C1357&lt;0,C1357&lt;&gt;INT(N(C1357))),"수량을 확인하세요",IF(OR(NOT(ISNUMBER(D1357)),D1357&lt;0),"매출을 확인하세요",IF(COUNTIFS(메뉴_월,"&gt;="&amp;DATE(YEAR(A1357),MONTH(A1357),1),메뉴_월,"&lt;="&amp;DATE(YEAR(A1357),MONTH(A1357)+1,0),메뉴_이름,B1357)&gt;1,"같은 달·같은 메뉴가 또 있어요",""))))))</f>
        <v/>
      </c>
    </row>
    <row r="1358">
      <c r="A1358" s="49" t="n"/>
      <c r="B1358" s="17" t="n"/>
      <c r="C1358" s="14" t="n"/>
      <c r="D1358" s="14" t="n"/>
      <c r="E1358" s="18">
        <f>IF(COUNTA(A1358:D1358)=0,"",IF(NOT(ISNUMBER(A1358)),"월을 2026-09-01 처럼",IF(ISNA(MATCH(B1358,메뉴판이름,0)),"메뉴판에 없는 이름",IF(OR(NOT(ISNUMBER(C1358)),C1358&lt;0,C1358&lt;&gt;INT(N(C1358))),"수량을 확인하세요",IF(OR(NOT(ISNUMBER(D1358)),D1358&lt;0),"매출을 확인하세요",IF(COUNTIFS(메뉴_월,"&gt;="&amp;DATE(YEAR(A1358),MONTH(A1358),1),메뉴_월,"&lt;="&amp;DATE(YEAR(A1358),MONTH(A1358)+1,0),메뉴_이름,B1358)&gt;1,"같은 달·같은 메뉴가 또 있어요",""))))))</f>
        <v/>
      </c>
    </row>
    <row r="1359">
      <c r="A1359" s="49" t="n"/>
      <c r="B1359" s="17" t="n"/>
      <c r="C1359" s="14" t="n"/>
      <c r="D1359" s="14" t="n"/>
      <c r="E1359" s="18">
        <f>IF(COUNTA(A1359:D1359)=0,"",IF(NOT(ISNUMBER(A1359)),"월을 2026-09-01 처럼",IF(ISNA(MATCH(B1359,메뉴판이름,0)),"메뉴판에 없는 이름",IF(OR(NOT(ISNUMBER(C1359)),C1359&lt;0,C1359&lt;&gt;INT(N(C1359))),"수량을 확인하세요",IF(OR(NOT(ISNUMBER(D1359)),D1359&lt;0),"매출을 확인하세요",IF(COUNTIFS(메뉴_월,"&gt;="&amp;DATE(YEAR(A1359),MONTH(A1359),1),메뉴_월,"&lt;="&amp;DATE(YEAR(A1359),MONTH(A1359)+1,0),메뉴_이름,B1359)&gt;1,"같은 달·같은 메뉴가 또 있어요",""))))))</f>
        <v/>
      </c>
    </row>
    <row r="1360">
      <c r="A1360" s="49" t="n"/>
      <c r="B1360" s="17" t="n"/>
      <c r="C1360" s="14" t="n"/>
      <c r="D1360" s="14" t="n"/>
      <c r="E1360" s="18">
        <f>IF(COUNTA(A1360:D1360)=0,"",IF(NOT(ISNUMBER(A1360)),"월을 2026-09-01 처럼",IF(ISNA(MATCH(B1360,메뉴판이름,0)),"메뉴판에 없는 이름",IF(OR(NOT(ISNUMBER(C1360)),C1360&lt;0,C1360&lt;&gt;INT(N(C1360))),"수량을 확인하세요",IF(OR(NOT(ISNUMBER(D1360)),D1360&lt;0),"매출을 확인하세요",IF(COUNTIFS(메뉴_월,"&gt;="&amp;DATE(YEAR(A1360),MONTH(A1360),1),메뉴_월,"&lt;="&amp;DATE(YEAR(A1360),MONTH(A1360)+1,0),메뉴_이름,B1360)&gt;1,"같은 달·같은 메뉴가 또 있어요",""))))))</f>
        <v/>
      </c>
    </row>
    <row r="1361">
      <c r="A1361" s="49" t="n"/>
      <c r="B1361" s="17" t="n"/>
      <c r="C1361" s="14" t="n"/>
      <c r="D1361" s="14" t="n"/>
      <c r="E1361" s="18">
        <f>IF(COUNTA(A1361:D1361)=0,"",IF(NOT(ISNUMBER(A1361)),"월을 2026-09-01 처럼",IF(ISNA(MATCH(B1361,메뉴판이름,0)),"메뉴판에 없는 이름",IF(OR(NOT(ISNUMBER(C1361)),C1361&lt;0,C1361&lt;&gt;INT(N(C1361))),"수량을 확인하세요",IF(OR(NOT(ISNUMBER(D1361)),D1361&lt;0),"매출을 확인하세요",IF(COUNTIFS(메뉴_월,"&gt;="&amp;DATE(YEAR(A1361),MONTH(A1361),1),메뉴_월,"&lt;="&amp;DATE(YEAR(A1361),MONTH(A1361)+1,0),메뉴_이름,B1361)&gt;1,"같은 달·같은 메뉴가 또 있어요",""))))))</f>
        <v/>
      </c>
    </row>
    <row r="1362">
      <c r="A1362" s="49" t="n"/>
      <c r="B1362" s="17" t="n"/>
      <c r="C1362" s="14" t="n"/>
      <c r="D1362" s="14" t="n"/>
      <c r="E1362" s="18">
        <f>IF(COUNTA(A1362:D1362)=0,"",IF(NOT(ISNUMBER(A1362)),"월을 2026-09-01 처럼",IF(ISNA(MATCH(B1362,메뉴판이름,0)),"메뉴판에 없는 이름",IF(OR(NOT(ISNUMBER(C1362)),C1362&lt;0,C1362&lt;&gt;INT(N(C1362))),"수량을 확인하세요",IF(OR(NOT(ISNUMBER(D1362)),D1362&lt;0),"매출을 확인하세요",IF(COUNTIFS(메뉴_월,"&gt;="&amp;DATE(YEAR(A1362),MONTH(A1362),1),메뉴_월,"&lt;="&amp;DATE(YEAR(A1362),MONTH(A1362)+1,0),메뉴_이름,B1362)&gt;1,"같은 달·같은 메뉴가 또 있어요",""))))))</f>
        <v/>
      </c>
    </row>
    <row r="1363">
      <c r="A1363" s="49" t="n"/>
      <c r="B1363" s="17" t="n"/>
      <c r="C1363" s="14" t="n"/>
      <c r="D1363" s="14" t="n"/>
      <c r="E1363" s="18">
        <f>IF(COUNTA(A1363:D1363)=0,"",IF(NOT(ISNUMBER(A1363)),"월을 2026-09-01 처럼",IF(ISNA(MATCH(B1363,메뉴판이름,0)),"메뉴판에 없는 이름",IF(OR(NOT(ISNUMBER(C1363)),C1363&lt;0,C1363&lt;&gt;INT(N(C1363))),"수량을 확인하세요",IF(OR(NOT(ISNUMBER(D1363)),D1363&lt;0),"매출을 확인하세요",IF(COUNTIFS(메뉴_월,"&gt;="&amp;DATE(YEAR(A1363),MONTH(A1363),1),메뉴_월,"&lt;="&amp;DATE(YEAR(A1363),MONTH(A1363)+1,0),메뉴_이름,B1363)&gt;1,"같은 달·같은 메뉴가 또 있어요",""))))))</f>
        <v/>
      </c>
    </row>
    <row r="1364">
      <c r="A1364" s="49" t="n"/>
      <c r="B1364" s="17" t="n"/>
      <c r="C1364" s="14" t="n"/>
      <c r="D1364" s="14" t="n"/>
      <c r="E1364" s="18">
        <f>IF(COUNTA(A1364:D1364)=0,"",IF(NOT(ISNUMBER(A1364)),"월을 2026-09-01 처럼",IF(ISNA(MATCH(B1364,메뉴판이름,0)),"메뉴판에 없는 이름",IF(OR(NOT(ISNUMBER(C1364)),C1364&lt;0,C1364&lt;&gt;INT(N(C1364))),"수량을 확인하세요",IF(OR(NOT(ISNUMBER(D1364)),D1364&lt;0),"매출을 확인하세요",IF(COUNTIFS(메뉴_월,"&gt;="&amp;DATE(YEAR(A1364),MONTH(A1364),1),메뉴_월,"&lt;="&amp;DATE(YEAR(A1364),MONTH(A1364)+1,0),메뉴_이름,B1364)&gt;1,"같은 달·같은 메뉴가 또 있어요",""))))))</f>
        <v/>
      </c>
    </row>
    <row r="1365">
      <c r="A1365" s="49" t="n"/>
      <c r="B1365" s="17" t="n"/>
      <c r="C1365" s="14" t="n"/>
      <c r="D1365" s="14" t="n"/>
      <c r="E1365" s="18">
        <f>IF(COUNTA(A1365:D1365)=0,"",IF(NOT(ISNUMBER(A1365)),"월을 2026-09-01 처럼",IF(ISNA(MATCH(B1365,메뉴판이름,0)),"메뉴판에 없는 이름",IF(OR(NOT(ISNUMBER(C1365)),C1365&lt;0,C1365&lt;&gt;INT(N(C1365))),"수량을 확인하세요",IF(OR(NOT(ISNUMBER(D1365)),D1365&lt;0),"매출을 확인하세요",IF(COUNTIFS(메뉴_월,"&gt;="&amp;DATE(YEAR(A1365),MONTH(A1365),1),메뉴_월,"&lt;="&amp;DATE(YEAR(A1365),MONTH(A1365)+1,0),메뉴_이름,B1365)&gt;1,"같은 달·같은 메뉴가 또 있어요",""))))))</f>
        <v/>
      </c>
    </row>
    <row r="1366">
      <c r="A1366" s="49" t="n"/>
      <c r="B1366" s="17" t="n"/>
      <c r="C1366" s="14" t="n"/>
      <c r="D1366" s="14" t="n"/>
      <c r="E1366" s="18">
        <f>IF(COUNTA(A1366:D1366)=0,"",IF(NOT(ISNUMBER(A1366)),"월을 2026-09-01 처럼",IF(ISNA(MATCH(B1366,메뉴판이름,0)),"메뉴판에 없는 이름",IF(OR(NOT(ISNUMBER(C1366)),C1366&lt;0,C1366&lt;&gt;INT(N(C1366))),"수량을 확인하세요",IF(OR(NOT(ISNUMBER(D1366)),D1366&lt;0),"매출을 확인하세요",IF(COUNTIFS(메뉴_월,"&gt;="&amp;DATE(YEAR(A1366),MONTH(A1366),1),메뉴_월,"&lt;="&amp;DATE(YEAR(A1366),MONTH(A1366)+1,0),메뉴_이름,B1366)&gt;1,"같은 달·같은 메뉴가 또 있어요",""))))))</f>
        <v/>
      </c>
    </row>
    <row r="1367">
      <c r="A1367" s="49" t="n"/>
      <c r="B1367" s="17" t="n"/>
      <c r="C1367" s="14" t="n"/>
      <c r="D1367" s="14" t="n"/>
      <c r="E1367" s="18">
        <f>IF(COUNTA(A1367:D1367)=0,"",IF(NOT(ISNUMBER(A1367)),"월을 2026-09-01 처럼",IF(ISNA(MATCH(B1367,메뉴판이름,0)),"메뉴판에 없는 이름",IF(OR(NOT(ISNUMBER(C1367)),C1367&lt;0,C1367&lt;&gt;INT(N(C1367))),"수량을 확인하세요",IF(OR(NOT(ISNUMBER(D1367)),D1367&lt;0),"매출을 확인하세요",IF(COUNTIFS(메뉴_월,"&gt;="&amp;DATE(YEAR(A1367),MONTH(A1367),1),메뉴_월,"&lt;="&amp;DATE(YEAR(A1367),MONTH(A1367)+1,0),메뉴_이름,B1367)&gt;1,"같은 달·같은 메뉴가 또 있어요",""))))))</f>
        <v/>
      </c>
    </row>
    <row r="1368">
      <c r="A1368" s="49" t="n"/>
      <c r="B1368" s="17" t="n"/>
      <c r="C1368" s="14" t="n"/>
      <c r="D1368" s="14" t="n"/>
      <c r="E1368" s="18">
        <f>IF(COUNTA(A1368:D1368)=0,"",IF(NOT(ISNUMBER(A1368)),"월을 2026-09-01 처럼",IF(ISNA(MATCH(B1368,메뉴판이름,0)),"메뉴판에 없는 이름",IF(OR(NOT(ISNUMBER(C1368)),C1368&lt;0,C1368&lt;&gt;INT(N(C1368))),"수량을 확인하세요",IF(OR(NOT(ISNUMBER(D1368)),D1368&lt;0),"매출을 확인하세요",IF(COUNTIFS(메뉴_월,"&gt;="&amp;DATE(YEAR(A1368),MONTH(A1368),1),메뉴_월,"&lt;="&amp;DATE(YEAR(A1368),MONTH(A1368)+1,0),메뉴_이름,B1368)&gt;1,"같은 달·같은 메뉴가 또 있어요",""))))))</f>
        <v/>
      </c>
    </row>
    <row r="1369">
      <c r="A1369" s="49" t="n"/>
      <c r="B1369" s="17" t="n"/>
      <c r="C1369" s="14" t="n"/>
      <c r="D1369" s="14" t="n"/>
      <c r="E1369" s="18">
        <f>IF(COUNTA(A1369:D1369)=0,"",IF(NOT(ISNUMBER(A1369)),"월을 2026-09-01 처럼",IF(ISNA(MATCH(B1369,메뉴판이름,0)),"메뉴판에 없는 이름",IF(OR(NOT(ISNUMBER(C1369)),C1369&lt;0,C1369&lt;&gt;INT(N(C1369))),"수량을 확인하세요",IF(OR(NOT(ISNUMBER(D1369)),D1369&lt;0),"매출을 확인하세요",IF(COUNTIFS(메뉴_월,"&gt;="&amp;DATE(YEAR(A1369),MONTH(A1369),1),메뉴_월,"&lt;="&amp;DATE(YEAR(A1369),MONTH(A1369)+1,0),메뉴_이름,B1369)&gt;1,"같은 달·같은 메뉴가 또 있어요",""))))))</f>
        <v/>
      </c>
    </row>
    <row r="1370">
      <c r="A1370" s="49" t="n"/>
      <c r="B1370" s="17" t="n"/>
      <c r="C1370" s="14" t="n"/>
      <c r="D1370" s="14" t="n"/>
      <c r="E1370" s="18">
        <f>IF(COUNTA(A1370:D1370)=0,"",IF(NOT(ISNUMBER(A1370)),"월을 2026-09-01 처럼",IF(ISNA(MATCH(B1370,메뉴판이름,0)),"메뉴판에 없는 이름",IF(OR(NOT(ISNUMBER(C1370)),C1370&lt;0,C1370&lt;&gt;INT(N(C1370))),"수량을 확인하세요",IF(OR(NOT(ISNUMBER(D1370)),D1370&lt;0),"매출을 확인하세요",IF(COUNTIFS(메뉴_월,"&gt;="&amp;DATE(YEAR(A1370),MONTH(A1370),1),메뉴_월,"&lt;="&amp;DATE(YEAR(A1370),MONTH(A1370)+1,0),메뉴_이름,B1370)&gt;1,"같은 달·같은 메뉴가 또 있어요",""))))))</f>
        <v/>
      </c>
    </row>
    <row r="1371">
      <c r="A1371" s="49" t="n"/>
      <c r="B1371" s="17" t="n"/>
      <c r="C1371" s="14" t="n"/>
      <c r="D1371" s="14" t="n"/>
      <c r="E1371" s="18">
        <f>IF(COUNTA(A1371:D1371)=0,"",IF(NOT(ISNUMBER(A1371)),"월을 2026-09-01 처럼",IF(ISNA(MATCH(B1371,메뉴판이름,0)),"메뉴판에 없는 이름",IF(OR(NOT(ISNUMBER(C1371)),C1371&lt;0,C1371&lt;&gt;INT(N(C1371))),"수량을 확인하세요",IF(OR(NOT(ISNUMBER(D1371)),D1371&lt;0),"매출을 확인하세요",IF(COUNTIFS(메뉴_월,"&gt;="&amp;DATE(YEAR(A1371),MONTH(A1371),1),메뉴_월,"&lt;="&amp;DATE(YEAR(A1371),MONTH(A1371)+1,0),메뉴_이름,B1371)&gt;1,"같은 달·같은 메뉴가 또 있어요",""))))))</f>
        <v/>
      </c>
    </row>
    <row r="1372">
      <c r="A1372" s="49" t="n"/>
      <c r="B1372" s="17" t="n"/>
      <c r="C1372" s="14" t="n"/>
      <c r="D1372" s="14" t="n"/>
      <c r="E1372" s="18">
        <f>IF(COUNTA(A1372:D1372)=0,"",IF(NOT(ISNUMBER(A1372)),"월을 2026-09-01 처럼",IF(ISNA(MATCH(B1372,메뉴판이름,0)),"메뉴판에 없는 이름",IF(OR(NOT(ISNUMBER(C1372)),C1372&lt;0,C1372&lt;&gt;INT(N(C1372))),"수량을 확인하세요",IF(OR(NOT(ISNUMBER(D1372)),D1372&lt;0),"매출을 확인하세요",IF(COUNTIFS(메뉴_월,"&gt;="&amp;DATE(YEAR(A1372),MONTH(A1372),1),메뉴_월,"&lt;="&amp;DATE(YEAR(A1372),MONTH(A1372)+1,0),메뉴_이름,B1372)&gt;1,"같은 달·같은 메뉴가 또 있어요",""))))))</f>
        <v/>
      </c>
    </row>
    <row r="1373">
      <c r="A1373" s="49" t="n"/>
      <c r="B1373" s="17" t="n"/>
      <c r="C1373" s="14" t="n"/>
      <c r="D1373" s="14" t="n"/>
      <c r="E1373" s="18">
        <f>IF(COUNTA(A1373:D1373)=0,"",IF(NOT(ISNUMBER(A1373)),"월을 2026-09-01 처럼",IF(ISNA(MATCH(B1373,메뉴판이름,0)),"메뉴판에 없는 이름",IF(OR(NOT(ISNUMBER(C1373)),C1373&lt;0,C1373&lt;&gt;INT(N(C1373))),"수량을 확인하세요",IF(OR(NOT(ISNUMBER(D1373)),D1373&lt;0),"매출을 확인하세요",IF(COUNTIFS(메뉴_월,"&gt;="&amp;DATE(YEAR(A1373),MONTH(A1373),1),메뉴_월,"&lt;="&amp;DATE(YEAR(A1373),MONTH(A1373)+1,0),메뉴_이름,B1373)&gt;1,"같은 달·같은 메뉴가 또 있어요",""))))))</f>
        <v/>
      </c>
    </row>
    <row r="1374">
      <c r="A1374" s="49" t="n"/>
      <c r="B1374" s="17" t="n"/>
      <c r="C1374" s="14" t="n"/>
      <c r="D1374" s="14" t="n"/>
      <c r="E1374" s="18">
        <f>IF(COUNTA(A1374:D1374)=0,"",IF(NOT(ISNUMBER(A1374)),"월을 2026-09-01 처럼",IF(ISNA(MATCH(B1374,메뉴판이름,0)),"메뉴판에 없는 이름",IF(OR(NOT(ISNUMBER(C1374)),C1374&lt;0,C1374&lt;&gt;INT(N(C1374))),"수량을 확인하세요",IF(OR(NOT(ISNUMBER(D1374)),D1374&lt;0),"매출을 확인하세요",IF(COUNTIFS(메뉴_월,"&gt;="&amp;DATE(YEAR(A1374),MONTH(A1374),1),메뉴_월,"&lt;="&amp;DATE(YEAR(A1374),MONTH(A1374)+1,0),메뉴_이름,B1374)&gt;1,"같은 달·같은 메뉴가 또 있어요",""))))))</f>
        <v/>
      </c>
    </row>
    <row r="1375">
      <c r="A1375" s="49" t="n"/>
      <c r="B1375" s="17" t="n"/>
      <c r="C1375" s="14" t="n"/>
      <c r="D1375" s="14" t="n"/>
      <c r="E1375" s="18">
        <f>IF(COUNTA(A1375:D1375)=0,"",IF(NOT(ISNUMBER(A1375)),"월을 2026-09-01 처럼",IF(ISNA(MATCH(B1375,메뉴판이름,0)),"메뉴판에 없는 이름",IF(OR(NOT(ISNUMBER(C1375)),C1375&lt;0,C1375&lt;&gt;INT(N(C1375))),"수량을 확인하세요",IF(OR(NOT(ISNUMBER(D1375)),D1375&lt;0),"매출을 확인하세요",IF(COUNTIFS(메뉴_월,"&gt;="&amp;DATE(YEAR(A1375),MONTH(A1375),1),메뉴_월,"&lt;="&amp;DATE(YEAR(A1375),MONTH(A1375)+1,0),메뉴_이름,B1375)&gt;1,"같은 달·같은 메뉴가 또 있어요",""))))))</f>
        <v/>
      </c>
    </row>
    <row r="1376">
      <c r="A1376" s="49" t="n"/>
      <c r="B1376" s="17" t="n"/>
      <c r="C1376" s="14" t="n"/>
      <c r="D1376" s="14" t="n"/>
      <c r="E1376" s="18">
        <f>IF(COUNTA(A1376:D1376)=0,"",IF(NOT(ISNUMBER(A1376)),"월을 2026-09-01 처럼",IF(ISNA(MATCH(B1376,메뉴판이름,0)),"메뉴판에 없는 이름",IF(OR(NOT(ISNUMBER(C1376)),C1376&lt;0,C1376&lt;&gt;INT(N(C1376))),"수량을 확인하세요",IF(OR(NOT(ISNUMBER(D1376)),D1376&lt;0),"매출을 확인하세요",IF(COUNTIFS(메뉴_월,"&gt;="&amp;DATE(YEAR(A1376),MONTH(A1376),1),메뉴_월,"&lt;="&amp;DATE(YEAR(A1376),MONTH(A1376)+1,0),메뉴_이름,B1376)&gt;1,"같은 달·같은 메뉴가 또 있어요",""))))))</f>
        <v/>
      </c>
    </row>
    <row r="1377">
      <c r="A1377" s="49" t="n"/>
      <c r="B1377" s="17" t="n"/>
      <c r="C1377" s="14" t="n"/>
      <c r="D1377" s="14" t="n"/>
      <c r="E1377" s="18">
        <f>IF(COUNTA(A1377:D1377)=0,"",IF(NOT(ISNUMBER(A1377)),"월을 2026-09-01 처럼",IF(ISNA(MATCH(B1377,메뉴판이름,0)),"메뉴판에 없는 이름",IF(OR(NOT(ISNUMBER(C1377)),C1377&lt;0,C1377&lt;&gt;INT(N(C1377))),"수량을 확인하세요",IF(OR(NOT(ISNUMBER(D1377)),D1377&lt;0),"매출을 확인하세요",IF(COUNTIFS(메뉴_월,"&gt;="&amp;DATE(YEAR(A1377),MONTH(A1377),1),메뉴_월,"&lt;="&amp;DATE(YEAR(A1377),MONTH(A1377)+1,0),메뉴_이름,B1377)&gt;1,"같은 달·같은 메뉴가 또 있어요",""))))))</f>
        <v/>
      </c>
    </row>
    <row r="1378">
      <c r="A1378" s="49" t="n"/>
      <c r="B1378" s="17" t="n"/>
      <c r="C1378" s="14" t="n"/>
      <c r="D1378" s="14" t="n"/>
      <c r="E1378" s="18">
        <f>IF(COUNTA(A1378:D1378)=0,"",IF(NOT(ISNUMBER(A1378)),"월을 2026-09-01 처럼",IF(ISNA(MATCH(B1378,메뉴판이름,0)),"메뉴판에 없는 이름",IF(OR(NOT(ISNUMBER(C1378)),C1378&lt;0,C1378&lt;&gt;INT(N(C1378))),"수량을 확인하세요",IF(OR(NOT(ISNUMBER(D1378)),D1378&lt;0),"매출을 확인하세요",IF(COUNTIFS(메뉴_월,"&gt;="&amp;DATE(YEAR(A1378),MONTH(A1378),1),메뉴_월,"&lt;="&amp;DATE(YEAR(A1378),MONTH(A1378)+1,0),메뉴_이름,B1378)&gt;1,"같은 달·같은 메뉴가 또 있어요",""))))))</f>
        <v/>
      </c>
    </row>
    <row r="1379">
      <c r="A1379" s="49" t="n"/>
      <c r="B1379" s="17" t="n"/>
      <c r="C1379" s="14" t="n"/>
      <c r="D1379" s="14" t="n"/>
      <c r="E1379" s="18">
        <f>IF(COUNTA(A1379:D1379)=0,"",IF(NOT(ISNUMBER(A1379)),"월을 2026-09-01 처럼",IF(ISNA(MATCH(B1379,메뉴판이름,0)),"메뉴판에 없는 이름",IF(OR(NOT(ISNUMBER(C1379)),C1379&lt;0,C1379&lt;&gt;INT(N(C1379))),"수량을 확인하세요",IF(OR(NOT(ISNUMBER(D1379)),D1379&lt;0),"매출을 확인하세요",IF(COUNTIFS(메뉴_월,"&gt;="&amp;DATE(YEAR(A1379),MONTH(A1379),1),메뉴_월,"&lt;="&amp;DATE(YEAR(A1379),MONTH(A1379)+1,0),메뉴_이름,B1379)&gt;1,"같은 달·같은 메뉴가 또 있어요",""))))))</f>
        <v/>
      </c>
    </row>
    <row r="1380">
      <c r="A1380" s="49" t="n"/>
      <c r="B1380" s="17" t="n"/>
      <c r="C1380" s="14" t="n"/>
      <c r="D1380" s="14" t="n"/>
      <c r="E1380" s="18">
        <f>IF(COUNTA(A1380:D1380)=0,"",IF(NOT(ISNUMBER(A1380)),"월을 2026-09-01 처럼",IF(ISNA(MATCH(B1380,메뉴판이름,0)),"메뉴판에 없는 이름",IF(OR(NOT(ISNUMBER(C1380)),C1380&lt;0,C1380&lt;&gt;INT(N(C1380))),"수량을 확인하세요",IF(OR(NOT(ISNUMBER(D1380)),D1380&lt;0),"매출을 확인하세요",IF(COUNTIFS(메뉴_월,"&gt;="&amp;DATE(YEAR(A1380),MONTH(A1380),1),메뉴_월,"&lt;="&amp;DATE(YEAR(A1380),MONTH(A1380)+1,0),메뉴_이름,B1380)&gt;1,"같은 달·같은 메뉴가 또 있어요",""))))))</f>
        <v/>
      </c>
    </row>
    <row r="1381">
      <c r="A1381" s="49" t="n"/>
      <c r="B1381" s="17" t="n"/>
      <c r="C1381" s="14" t="n"/>
      <c r="D1381" s="14" t="n"/>
      <c r="E1381" s="18">
        <f>IF(COUNTA(A1381:D1381)=0,"",IF(NOT(ISNUMBER(A1381)),"월을 2026-09-01 처럼",IF(ISNA(MATCH(B1381,메뉴판이름,0)),"메뉴판에 없는 이름",IF(OR(NOT(ISNUMBER(C1381)),C1381&lt;0,C1381&lt;&gt;INT(N(C1381))),"수량을 확인하세요",IF(OR(NOT(ISNUMBER(D1381)),D1381&lt;0),"매출을 확인하세요",IF(COUNTIFS(메뉴_월,"&gt;="&amp;DATE(YEAR(A1381),MONTH(A1381),1),메뉴_월,"&lt;="&amp;DATE(YEAR(A1381),MONTH(A1381)+1,0),메뉴_이름,B1381)&gt;1,"같은 달·같은 메뉴가 또 있어요",""))))))</f>
        <v/>
      </c>
    </row>
    <row r="1382">
      <c r="A1382" s="49" t="n"/>
      <c r="B1382" s="17" t="n"/>
      <c r="C1382" s="14" t="n"/>
      <c r="D1382" s="14" t="n"/>
      <c r="E1382" s="18">
        <f>IF(COUNTA(A1382:D1382)=0,"",IF(NOT(ISNUMBER(A1382)),"월을 2026-09-01 처럼",IF(ISNA(MATCH(B1382,메뉴판이름,0)),"메뉴판에 없는 이름",IF(OR(NOT(ISNUMBER(C1382)),C1382&lt;0,C1382&lt;&gt;INT(N(C1382))),"수량을 확인하세요",IF(OR(NOT(ISNUMBER(D1382)),D1382&lt;0),"매출을 확인하세요",IF(COUNTIFS(메뉴_월,"&gt;="&amp;DATE(YEAR(A1382),MONTH(A1382),1),메뉴_월,"&lt;="&amp;DATE(YEAR(A1382),MONTH(A1382)+1,0),메뉴_이름,B1382)&gt;1,"같은 달·같은 메뉴가 또 있어요",""))))))</f>
        <v/>
      </c>
    </row>
    <row r="1383">
      <c r="A1383" s="49" t="n"/>
      <c r="B1383" s="17" t="n"/>
      <c r="C1383" s="14" t="n"/>
      <c r="D1383" s="14" t="n"/>
      <c r="E1383" s="18">
        <f>IF(COUNTA(A1383:D1383)=0,"",IF(NOT(ISNUMBER(A1383)),"월을 2026-09-01 처럼",IF(ISNA(MATCH(B1383,메뉴판이름,0)),"메뉴판에 없는 이름",IF(OR(NOT(ISNUMBER(C1383)),C1383&lt;0,C1383&lt;&gt;INT(N(C1383))),"수량을 확인하세요",IF(OR(NOT(ISNUMBER(D1383)),D1383&lt;0),"매출을 확인하세요",IF(COUNTIFS(메뉴_월,"&gt;="&amp;DATE(YEAR(A1383),MONTH(A1383),1),메뉴_월,"&lt;="&amp;DATE(YEAR(A1383),MONTH(A1383)+1,0),메뉴_이름,B1383)&gt;1,"같은 달·같은 메뉴가 또 있어요",""))))))</f>
        <v/>
      </c>
    </row>
    <row r="1384">
      <c r="A1384" s="49" t="n"/>
      <c r="B1384" s="17" t="n"/>
      <c r="C1384" s="14" t="n"/>
      <c r="D1384" s="14" t="n"/>
      <c r="E1384" s="18">
        <f>IF(COUNTA(A1384:D1384)=0,"",IF(NOT(ISNUMBER(A1384)),"월을 2026-09-01 처럼",IF(ISNA(MATCH(B1384,메뉴판이름,0)),"메뉴판에 없는 이름",IF(OR(NOT(ISNUMBER(C1384)),C1384&lt;0,C1384&lt;&gt;INT(N(C1384))),"수량을 확인하세요",IF(OR(NOT(ISNUMBER(D1384)),D1384&lt;0),"매출을 확인하세요",IF(COUNTIFS(메뉴_월,"&gt;="&amp;DATE(YEAR(A1384),MONTH(A1384),1),메뉴_월,"&lt;="&amp;DATE(YEAR(A1384),MONTH(A1384)+1,0),메뉴_이름,B1384)&gt;1,"같은 달·같은 메뉴가 또 있어요",""))))))</f>
        <v/>
      </c>
    </row>
    <row r="1385">
      <c r="A1385" s="49" t="n"/>
      <c r="B1385" s="17" t="n"/>
      <c r="C1385" s="14" t="n"/>
      <c r="D1385" s="14" t="n"/>
      <c r="E1385" s="18">
        <f>IF(COUNTA(A1385:D1385)=0,"",IF(NOT(ISNUMBER(A1385)),"월을 2026-09-01 처럼",IF(ISNA(MATCH(B1385,메뉴판이름,0)),"메뉴판에 없는 이름",IF(OR(NOT(ISNUMBER(C1385)),C1385&lt;0,C1385&lt;&gt;INT(N(C1385))),"수량을 확인하세요",IF(OR(NOT(ISNUMBER(D1385)),D1385&lt;0),"매출을 확인하세요",IF(COUNTIFS(메뉴_월,"&gt;="&amp;DATE(YEAR(A1385),MONTH(A1385),1),메뉴_월,"&lt;="&amp;DATE(YEAR(A1385),MONTH(A1385)+1,0),메뉴_이름,B1385)&gt;1,"같은 달·같은 메뉴가 또 있어요",""))))))</f>
        <v/>
      </c>
    </row>
    <row r="1386">
      <c r="A1386" s="49" t="n"/>
      <c r="B1386" s="17" t="n"/>
      <c r="C1386" s="14" t="n"/>
      <c r="D1386" s="14" t="n"/>
      <c r="E1386" s="18">
        <f>IF(COUNTA(A1386:D1386)=0,"",IF(NOT(ISNUMBER(A1386)),"월을 2026-09-01 처럼",IF(ISNA(MATCH(B1386,메뉴판이름,0)),"메뉴판에 없는 이름",IF(OR(NOT(ISNUMBER(C1386)),C1386&lt;0,C1386&lt;&gt;INT(N(C1386))),"수량을 확인하세요",IF(OR(NOT(ISNUMBER(D1386)),D1386&lt;0),"매출을 확인하세요",IF(COUNTIFS(메뉴_월,"&gt;="&amp;DATE(YEAR(A1386),MONTH(A1386),1),메뉴_월,"&lt;="&amp;DATE(YEAR(A1386),MONTH(A1386)+1,0),메뉴_이름,B1386)&gt;1,"같은 달·같은 메뉴가 또 있어요",""))))))</f>
        <v/>
      </c>
    </row>
    <row r="1387">
      <c r="A1387" s="49" t="n"/>
      <c r="B1387" s="17" t="n"/>
      <c r="C1387" s="14" t="n"/>
      <c r="D1387" s="14" t="n"/>
      <c r="E1387" s="18">
        <f>IF(COUNTA(A1387:D1387)=0,"",IF(NOT(ISNUMBER(A1387)),"월을 2026-09-01 처럼",IF(ISNA(MATCH(B1387,메뉴판이름,0)),"메뉴판에 없는 이름",IF(OR(NOT(ISNUMBER(C1387)),C1387&lt;0,C1387&lt;&gt;INT(N(C1387))),"수량을 확인하세요",IF(OR(NOT(ISNUMBER(D1387)),D1387&lt;0),"매출을 확인하세요",IF(COUNTIFS(메뉴_월,"&gt;="&amp;DATE(YEAR(A1387),MONTH(A1387),1),메뉴_월,"&lt;="&amp;DATE(YEAR(A1387),MONTH(A1387)+1,0),메뉴_이름,B1387)&gt;1,"같은 달·같은 메뉴가 또 있어요",""))))))</f>
        <v/>
      </c>
    </row>
    <row r="1388">
      <c r="A1388" s="49" t="n"/>
      <c r="B1388" s="17" t="n"/>
      <c r="C1388" s="14" t="n"/>
      <c r="D1388" s="14" t="n"/>
      <c r="E1388" s="18">
        <f>IF(COUNTA(A1388:D1388)=0,"",IF(NOT(ISNUMBER(A1388)),"월을 2026-09-01 처럼",IF(ISNA(MATCH(B1388,메뉴판이름,0)),"메뉴판에 없는 이름",IF(OR(NOT(ISNUMBER(C1388)),C1388&lt;0,C1388&lt;&gt;INT(N(C1388))),"수량을 확인하세요",IF(OR(NOT(ISNUMBER(D1388)),D1388&lt;0),"매출을 확인하세요",IF(COUNTIFS(메뉴_월,"&gt;="&amp;DATE(YEAR(A1388),MONTH(A1388),1),메뉴_월,"&lt;="&amp;DATE(YEAR(A1388),MONTH(A1388)+1,0),메뉴_이름,B1388)&gt;1,"같은 달·같은 메뉴가 또 있어요",""))))))</f>
        <v/>
      </c>
    </row>
    <row r="1389">
      <c r="A1389" s="49" t="n"/>
      <c r="B1389" s="17" t="n"/>
      <c r="C1389" s="14" t="n"/>
      <c r="D1389" s="14" t="n"/>
      <c r="E1389" s="18">
        <f>IF(COUNTA(A1389:D1389)=0,"",IF(NOT(ISNUMBER(A1389)),"월을 2026-09-01 처럼",IF(ISNA(MATCH(B1389,메뉴판이름,0)),"메뉴판에 없는 이름",IF(OR(NOT(ISNUMBER(C1389)),C1389&lt;0,C1389&lt;&gt;INT(N(C1389))),"수량을 확인하세요",IF(OR(NOT(ISNUMBER(D1389)),D1389&lt;0),"매출을 확인하세요",IF(COUNTIFS(메뉴_월,"&gt;="&amp;DATE(YEAR(A1389),MONTH(A1389),1),메뉴_월,"&lt;="&amp;DATE(YEAR(A1389),MONTH(A1389)+1,0),메뉴_이름,B1389)&gt;1,"같은 달·같은 메뉴가 또 있어요",""))))))</f>
        <v/>
      </c>
    </row>
    <row r="1390">
      <c r="A1390" s="49" t="n"/>
      <c r="B1390" s="17" t="n"/>
      <c r="C1390" s="14" t="n"/>
      <c r="D1390" s="14" t="n"/>
      <c r="E1390" s="18">
        <f>IF(COUNTA(A1390:D1390)=0,"",IF(NOT(ISNUMBER(A1390)),"월을 2026-09-01 처럼",IF(ISNA(MATCH(B1390,메뉴판이름,0)),"메뉴판에 없는 이름",IF(OR(NOT(ISNUMBER(C1390)),C1390&lt;0,C1390&lt;&gt;INT(N(C1390))),"수량을 확인하세요",IF(OR(NOT(ISNUMBER(D1390)),D1390&lt;0),"매출을 확인하세요",IF(COUNTIFS(메뉴_월,"&gt;="&amp;DATE(YEAR(A1390),MONTH(A1390),1),메뉴_월,"&lt;="&amp;DATE(YEAR(A1390),MONTH(A1390)+1,0),메뉴_이름,B1390)&gt;1,"같은 달·같은 메뉴가 또 있어요",""))))))</f>
        <v/>
      </c>
    </row>
    <row r="1391">
      <c r="A1391" s="49" t="n"/>
      <c r="B1391" s="17" t="n"/>
      <c r="C1391" s="14" t="n"/>
      <c r="D1391" s="14" t="n"/>
      <c r="E1391" s="18">
        <f>IF(COUNTA(A1391:D1391)=0,"",IF(NOT(ISNUMBER(A1391)),"월을 2026-09-01 처럼",IF(ISNA(MATCH(B1391,메뉴판이름,0)),"메뉴판에 없는 이름",IF(OR(NOT(ISNUMBER(C1391)),C1391&lt;0,C1391&lt;&gt;INT(N(C1391))),"수량을 확인하세요",IF(OR(NOT(ISNUMBER(D1391)),D1391&lt;0),"매출을 확인하세요",IF(COUNTIFS(메뉴_월,"&gt;="&amp;DATE(YEAR(A1391),MONTH(A1391),1),메뉴_월,"&lt;="&amp;DATE(YEAR(A1391),MONTH(A1391)+1,0),메뉴_이름,B1391)&gt;1,"같은 달·같은 메뉴가 또 있어요",""))))))</f>
        <v/>
      </c>
    </row>
    <row r="1392">
      <c r="A1392" s="49" t="n"/>
      <c r="B1392" s="17" t="n"/>
      <c r="C1392" s="14" t="n"/>
      <c r="D1392" s="14" t="n"/>
      <c r="E1392" s="18">
        <f>IF(COUNTA(A1392:D1392)=0,"",IF(NOT(ISNUMBER(A1392)),"월을 2026-09-01 처럼",IF(ISNA(MATCH(B1392,메뉴판이름,0)),"메뉴판에 없는 이름",IF(OR(NOT(ISNUMBER(C1392)),C1392&lt;0,C1392&lt;&gt;INT(N(C1392))),"수량을 확인하세요",IF(OR(NOT(ISNUMBER(D1392)),D1392&lt;0),"매출을 확인하세요",IF(COUNTIFS(메뉴_월,"&gt;="&amp;DATE(YEAR(A1392),MONTH(A1392),1),메뉴_월,"&lt;="&amp;DATE(YEAR(A1392),MONTH(A1392)+1,0),메뉴_이름,B1392)&gt;1,"같은 달·같은 메뉴가 또 있어요",""))))))</f>
        <v/>
      </c>
    </row>
    <row r="1393">
      <c r="A1393" s="49" t="n"/>
      <c r="B1393" s="17" t="n"/>
      <c r="C1393" s="14" t="n"/>
      <c r="D1393" s="14" t="n"/>
      <c r="E1393" s="18">
        <f>IF(COUNTA(A1393:D1393)=0,"",IF(NOT(ISNUMBER(A1393)),"월을 2026-09-01 처럼",IF(ISNA(MATCH(B1393,메뉴판이름,0)),"메뉴판에 없는 이름",IF(OR(NOT(ISNUMBER(C1393)),C1393&lt;0,C1393&lt;&gt;INT(N(C1393))),"수량을 확인하세요",IF(OR(NOT(ISNUMBER(D1393)),D1393&lt;0),"매출을 확인하세요",IF(COUNTIFS(메뉴_월,"&gt;="&amp;DATE(YEAR(A1393),MONTH(A1393),1),메뉴_월,"&lt;="&amp;DATE(YEAR(A1393),MONTH(A1393)+1,0),메뉴_이름,B1393)&gt;1,"같은 달·같은 메뉴가 또 있어요",""))))))</f>
        <v/>
      </c>
    </row>
    <row r="1394">
      <c r="A1394" s="49" t="n"/>
      <c r="B1394" s="17" t="n"/>
      <c r="C1394" s="14" t="n"/>
      <c r="D1394" s="14" t="n"/>
      <c r="E1394" s="18">
        <f>IF(COUNTA(A1394:D1394)=0,"",IF(NOT(ISNUMBER(A1394)),"월을 2026-09-01 처럼",IF(ISNA(MATCH(B1394,메뉴판이름,0)),"메뉴판에 없는 이름",IF(OR(NOT(ISNUMBER(C1394)),C1394&lt;0,C1394&lt;&gt;INT(N(C1394))),"수량을 확인하세요",IF(OR(NOT(ISNUMBER(D1394)),D1394&lt;0),"매출을 확인하세요",IF(COUNTIFS(메뉴_월,"&gt;="&amp;DATE(YEAR(A1394),MONTH(A1394),1),메뉴_월,"&lt;="&amp;DATE(YEAR(A1394),MONTH(A1394)+1,0),메뉴_이름,B1394)&gt;1,"같은 달·같은 메뉴가 또 있어요",""))))))</f>
        <v/>
      </c>
    </row>
    <row r="1395">
      <c r="A1395" s="49" t="n"/>
      <c r="B1395" s="17" t="n"/>
      <c r="C1395" s="14" t="n"/>
      <c r="D1395" s="14" t="n"/>
      <c r="E1395" s="18">
        <f>IF(COUNTA(A1395:D1395)=0,"",IF(NOT(ISNUMBER(A1395)),"월을 2026-09-01 처럼",IF(ISNA(MATCH(B1395,메뉴판이름,0)),"메뉴판에 없는 이름",IF(OR(NOT(ISNUMBER(C1395)),C1395&lt;0,C1395&lt;&gt;INT(N(C1395))),"수량을 확인하세요",IF(OR(NOT(ISNUMBER(D1395)),D1395&lt;0),"매출을 확인하세요",IF(COUNTIFS(메뉴_월,"&gt;="&amp;DATE(YEAR(A1395),MONTH(A1395),1),메뉴_월,"&lt;="&amp;DATE(YEAR(A1395),MONTH(A1395)+1,0),메뉴_이름,B1395)&gt;1,"같은 달·같은 메뉴가 또 있어요",""))))))</f>
        <v/>
      </c>
    </row>
    <row r="1396">
      <c r="A1396" s="49" t="n"/>
      <c r="B1396" s="17" t="n"/>
      <c r="C1396" s="14" t="n"/>
      <c r="D1396" s="14" t="n"/>
      <c r="E1396" s="18">
        <f>IF(COUNTA(A1396:D1396)=0,"",IF(NOT(ISNUMBER(A1396)),"월을 2026-09-01 처럼",IF(ISNA(MATCH(B1396,메뉴판이름,0)),"메뉴판에 없는 이름",IF(OR(NOT(ISNUMBER(C1396)),C1396&lt;0,C1396&lt;&gt;INT(N(C1396))),"수량을 확인하세요",IF(OR(NOT(ISNUMBER(D1396)),D1396&lt;0),"매출을 확인하세요",IF(COUNTIFS(메뉴_월,"&gt;="&amp;DATE(YEAR(A1396),MONTH(A1396),1),메뉴_월,"&lt;="&amp;DATE(YEAR(A1396),MONTH(A1396)+1,0),메뉴_이름,B1396)&gt;1,"같은 달·같은 메뉴가 또 있어요",""))))))</f>
        <v/>
      </c>
    </row>
    <row r="1397">
      <c r="A1397" s="49" t="n"/>
      <c r="B1397" s="17" t="n"/>
      <c r="C1397" s="14" t="n"/>
      <c r="D1397" s="14" t="n"/>
      <c r="E1397" s="18">
        <f>IF(COUNTA(A1397:D1397)=0,"",IF(NOT(ISNUMBER(A1397)),"월을 2026-09-01 처럼",IF(ISNA(MATCH(B1397,메뉴판이름,0)),"메뉴판에 없는 이름",IF(OR(NOT(ISNUMBER(C1397)),C1397&lt;0,C1397&lt;&gt;INT(N(C1397))),"수량을 확인하세요",IF(OR(NOT(ISNUMBER(D1397)),D1397&lt;0),"매출을 확인하세요",IF(COUNTIFS(메뉴_월,"&gt;="&amp;DATE(YEAR(A1397),MONTH(A1397),1),메뉴_월,"&lt;="&amp;DATE(YEAR(A1397),MONTH(A1397)+1,0),메뉴_이름,B1397)&gt;1,"같은 달·같은 메뉴가 또 있어요",""))))))</f>
        <v/>
      </c>
    </row>
    <row r="1398">
      <c r="A1398" s="49" t="n"/>
      <c r="B1398" s="17" t="n"/>
      <c r="C1398" s="14" t="n"/>
      <c r="D1398" s="14" t="n"/>
      <c r="E1398" s="18">
        <f>IF(COUNTA(A1398:D1398)=0,"",IF(NOT(ISNUMBER(A1398)),"월을 2026-09-01 처럼",IF(ISNA(MATCH(B1398,메뉴판이름,0)),"메뉴판에 없는 이름",IF(OR(NOT(ISNUMBER(C1398)),C1398&lt;0,C1398&lt;&gt;INT(N(C1398))),"수량을 확인하세요",IF(OR(NOT(ISNUMBER(D1398)),D1398&lt;0),"매출을 확인하세요",IF(COUNTIFS(메뉴_월,"&gt;="&amp;DATE(YEAR(A1398),MONTH(A1398),1),메뉴_월,"&lt;="&amp;DATE(YEAR(A1398),MONTH(A1398)+1,0),메뉴_이름,B1398)&gt;1,"같은 달·같은 메뉴가 또 있어요",""))))))</f>
        <v/>
      </c>
    </row>
    <row r="1399">
      <c r="A1399" s="49" t="n"/>
      <c r="B1399" s="17" t="n"/>
      <c r="C1399" s="14" t="n"/>
      <c r="D1399" s="14" t="n"/>
      <c r="E1399" s="18">
        <f>IF(COUNTA(A1399:D1399)=0,"",IF(NOT(ISNUMBER(A1399)),"월을 2026-09-01 처럼",IF(ISNA(MATCH(B1399,메뉴판이름,0)),"메뉴판에 없는 이름",IF(OR(NOT(ISNUMBER(C1399)),C1399&lt;0,C1399&lt;&gt;INT(N(C1399))),"수량을 확인하세요",IF(OR(NOT(ISNUMBER(D1399)),D1399&lt;0),"매출을 확인하세요",IF(COUNTIFS(메뉴_월,"&gt;="&amp;DATE(YEAR(A1399),MONTH(A1399),1),메뉴_월,"&lt;="&amp;DATE(YEAR(A1399),MONTH(A1399)+1,0),메뉴_이름,B1399)&gt;1,"같은 달·같은 메뉴가 또 있어요",""))))))</f>
        <v/>
      </c>
    </row>
    <row r="1400">
      <c r="A1400" s="49" t="n"/>
      <c r="B1400" s="17" t="n"/>
      <c r="C1400" s="14" t="n"/>
      <c r="D1400" s="14" t="n"/>
      <c r="E1400" s="18">
        <f>IF(COUNTA(A1400:D1400)=0,"",IF(NOT(ISNUMBER(A1400)),"월을 2026-09-01 처럼",IF(ISNA(MATCH(B1400,메뉴판이름,0)),"메뉴판에 없는 이름",IF(OR(NOT(ISNUMBER(C1400)),C1400&lt;0,C1400&lt;&gt;INT(N(C1400))),"수량을 확인하세요",IF(OR(NOT(ISNUMBER(D1400)),D1400&lt;0),"매출을 확인하세요",IF(COUNTIFS(메뉴_월,"&gt;="&amp;DATE(YEAR(A1400),MONTH(A1400),1),메뉴_월,"&lt;="&amp;DATE(YEAR(A1400),MONTH(A1400)+1,0),메뉴_이름,B1400)&gt;1,"같은 달·같은 메뉴가 또 있어요",""))))))</f>
        <v/>
      </c>
    </row>
    <row r="1401">
      <c r="A1401" s="49" t="n"/>
      <c r="B1401" s="17" t="n"/>
      <c r="C1401" s="14" t="n"/>
      <c r="D1401" s="14" t="n"/>
      <c r="E1401" s="18">
        <f>IF(COUNTA(A1401:D1401)=0,"",IF(NOT(ISNUMBER(A1401)),"월을 2026-09-01 처럼",IF(ISNA(MATCH(B1401,메뉴판이름,0)),"메뉴판에 없는 이름",IF(OR(NOT(ISNUMBER(C1401)),C1401&lt;0,C1401&lt;&gt;INT(N(C1401))),"수량을 확인하세요",IF(OR(NOT(ISNUMBER(D1401)),D1401&lt;0),"매출을 확인하세요",IF(COUNTIFS(메뉴_월,"&gt;="&amp;DATE(YEAR(A1401),MONTH(A1401),1),메뉴_월,"&lt;="&amp;DATE(YEAR(A1401),MONTH(A1401)+1,0),메뉴_이름,B1401)&gt;1,"같은 달·같은 메뉴가 또 있어요",""))))))</f>
        <v/>
      </c>
    </row>
    <row r="1402">
      <c r="A1402" s="49" t="n"/>
      <c r="B1402" s="17" t="n"/>
      <c r="C1402" s="14" t="n"/>
      <c r="D1402" s="14" t="n"/>
      <c r="E1402" s="18">
        <f>IF(COUNTA(A1402:D1402)=0,"",IF(NOT(ISNUMBER(A1402)),"월을 2026-09-01 처럼",IF(ISNA(MATCH(B1402,메뉴판이름,0)),"메뉴판에 없는 이름",IF(OR(NOT(ISNUMBER(C1402)),C1402&lt;0,C1402&lt;&gt;INT(N(C1402))),"수량을 확인하세요",IF(OR(NOT(ISNUMBER(D1402)),D1402&lt;0),"매출을 확인하세요",IF(COUNTIFS(메뉴_월,"&gt;="&amp;DATE(YEAR(A1402),MONTH(A1402),1),메뉴_월,"&lt;="&amp;DATE(YEAR(A1402),MONTH(A1402)+1,0),메뉴_이름,B1402)&gt;1,"같은 달·같은 메뉴가 또 있어요",""))))))</f>
        <v/>
      </c>
    </row>
    <row r="1403">
      <c r="A1403" s="49" t="n"/>
      <c r="B1403" s="17" t="n"/>
      <c r="C1403" s="14" t="n"/>
      <c r="D1403" s="14" t="n"/>
      <c r="E1403" s="18">
        <f>IF(COUNTA(A1403:D1403)=0,"",IF(NOT(ISNUMBER(A1403)),"월을 2026-09-01 처럼",IF(ISNA(MATCH(B1403,메뉴판이름,0)),"메뉴판에 없는 이름",IF(OR(NOT(ISNUMBER(C1403)),C1403&lt;0,C1403&lt;&gt;INT(N(C1403))),"수량을 확인하세요",IF(OR(NOT(ISNUMBER(D1403)),D1403&lt;0),"매출을 확인하세요",IF(COUNTIFS(메뉴_월,"&gt;="&amp;DATE(YEAR(A1403),MONTH(A1403),1),메뉴_월,"&lt;="&amp;DATE(YEAR(A1403),MONTH(A1403)+1,0),메뉴_이름,B1403)&gt;1,"같은 달·같은 메뉴가 또 있어요",""))))))</f>
        <v/>
      </c>
    </row>
    <row r="1404">
      <c r="A1404" s="49" t="n"/>
      <c r="B1404" s="17" t="n"/>
      <c r="C1404" s="14" t="n"/>
      <c r="D1404" s="14" t="n"/>
      <c r="E1404" s="18">
        <f>IF(COUNTA(A1404:D1404)=0,"",IF(NOT(ISNUMBER(A1404)),"월을 2026-09-01 처럼",IF(ISNA(MATCH(B1404,메뉴판이름,0)),"메뉴판에 없는 이름",IF(OR(NOT(ISNUMBER(C1404)),C1404&lt;0,C1404&lt;&gt;INT(N(C1404))),"수량을 확인하세요",IF(OR(NOT(ISNUMBER(D1404)),D1404&lt;0),"매출을 확인하세요",IF(COUNTIFS(메뉴_월,"&gt;="&amp;DATE(YEAR(A1404),MONTH(A1404),1),메뉴_월,"&lt;="&amp;DATE(YEAR(A1404),MONTH(A1404)+1,0),메뉴_이름,B1404)&gt;1,"같은 달·같은 메뉴가 또 있어요",""))))))</f>
        <v/>
      </c>
    </row>
    <row r="1405">
      <c r="A1405" s="49" t="n"/>
      <c r="B1405" s="17" t="n"/>
      <c r="C1405" s="14" t="n"/>
      <c r="D1405" s="14" t="n"/>
      <c r="E1405" s="18">
        <f>IF(COUNTA(A1405:D1405)=0,"",IF(NOT(ISNUMBER(A1405)),"월을 2026-09-01 처럼",IF(ISNA(MATCH(B1405,메뉴판이름,0)),"메뉴판에 없는 이름",IF(OR(NOT(ISNUMBER(C1405)),C1405&lt;0,C1405&lt;&gt;INT(N(C1405))),"수량을 확인하세요",IF(OR(NOT(ISNUMBER(D1405)),D1405&lt;0),"매출을 확인하세요",IF(COUNTIFS(메뉴_월,"&gt;="&amp;DATE(YEAR(A1405),MONTH(A1405),1),메뉴_월,"&lt;="&amp;DATE(YEAR(A1405),MONTH(A1405)+1,0),메뉴_이름,B1405)&gt;1,"같은 달·같은 메뉴가 또 있어요",""))))))</f>
        <v/>
      </c>
    </row>
    <row r="1406">
      <c r="A1406" s="49" t="n"/>
      <c r="B1406" s="17" t="n"/>
      <c r="C1406" s="14" t="n"/>
      <c r="D1406" s="14" t="n"/>
      <c r="E1406" s="18">
        <f>IF(COUNTA(A1406:D1406)=0,"",IF(NOT(ISNUMBER(A1406)),"월을 2026-09-01 처럼",IF(ISNA(MATCH(B1406,메뉴판이름,0)),"메뉴판에 없는 이름",IF(OR(NOT(ISNUMBER(C1406)),C1406&lt;0,C1406&lt;&gt;INT(N(C1406))),"수량을 확인하세요",IF(OR(NOT(ISNUMBER(D1406)),D1406&lt;0),"매출을 확인하세요",IF(COUNTIFS(메뉴_월,"&gt;="&amp;DATE(YEAR(A1406),MONTH(A1406),1),메뉴_월,"&lt;="&amp;DATE(YEAR(A1406),MONTH(A1406)+1,0),메뉴_이름,B1406)&gt;1,"같은 달·같은 메뉴가 또 있어요",""))))))</f>
        <v/>
      </c>
    </row>
    <row r="1407">
      <c r="A1407" s="49" t="n"/>
      <c r="B1407" s="17" t="n"/>
      <c r="C1407" s="14" t="n"/>
      <c r="D1407" s="14" t="n"/>
      <c r="E1407" s="18">
        <f>IF(COUNTA(A1407:D1407)=0,"",IF(NOT(ISNUMBER(A1407)),"월을 2026-09-01 처럼",IF(ISNA(MATCH(B1407,메뉴판이름,0)),"메뉴판에 없는 이름",IF(OR(NOT(ISNUMBER(C1407)),C1407&lt;0,C1407&lt;&gt;INT(N(C1407))),"수량을 확인하세요",IF(OR(NOT(ISNUMBER(D1407)),D1407&lt;0),"매출을 확인하세요",IF(COUNTIFS(메뉴_월,"&gt;="&amp;DATE(YEAR(A1407),MONTH(A1407),1),메뉴_월,"&lt;="&amp;DATE(YEAR(A1407),MONTH(A1407)+1,0),메뉴_이름,B1407)&gt;1,"같은 달·같은 메뉴가 또 있어요",""))))))</f>
        <v/>
      </c>
    </row>
    <row r="1408">
      <c r="A1408" s="49" t="n"/>
      <c r="B1408" s="17" t="n"/>
      <c r="C1408" s="14" t="n"/>
      <c r="D1408" s="14" t="n"/>
      <c r="E1408" s="18">
        <f>IF(COUNTA(A1408:D1408)=0,"",IF(NOT(ISNUMBER(A1408)),"월을 2026-09-01 처럼",IF(ISNA(MATCH(B1408,메뉴판이름,0)),"메뉴판에 없는 이름",IF(OR(NOT(ISNUMBER(C1408)),C1408&lt;0,C1408&lt;&gt;INT(N(C1408))),"수량을 확인하세요",IF(OR(NOT(ISNUMBER(D1408)),D1408&lt;0),"매출을 확인하세요",IF(COUNTIFS(메뉴_월,"&gt;="&amp;DATE(YEAR(A1408),MONTH(A1408),1),메뉴_월,"&lt;="&amp;DATE(YEAR(A1408),MONTH(A1408)+1,0),메뉴_이름,B1408)&gt;1,"같은 달·같은 메뉴가 또 있어요",""))))))</f>
        <v/>
      </c>
    </row>
    <row r="1409">
      <c r="A1409" s="49" t="n"/>
      <c r="B1409" s="17" t="n"/>
      <c r="C1409" s="14" t="n"/>
      <c r="D1409" s="14" t="n"/>
      <c r="E1409" s="18">
        <f>IF(COUNTA(A1409:D1409)=0,"",IF(NOT(ISNUMBER(A1409)),"월을 2026-09-01 처럼",IF(ISNA(MATCH(B1409,메뉴판이름,0)),"메뉴판에 없는 이름",IF(OR(NOT(ISNUMBER(C1409)),C1409&lt;0,C1409&lt;&gt;INT(N(C1409))),"수량을 확인하세요",IF(OR(NOT(ISNUMBER(D1409)),D1409&lt;0),"매출을 확인하세요",IF(COUNTIFS(메뉴_월,"&gt;="&amp;DATE(YEAR(A1409),MONTH(A1409),1),메뉴_월,"&lt;="&amp;DATE(YEAR(A1409),MONTH(A1409)+1,0),메뉴_이름,B1409)&gt;1,"같은 달·같은 메뉴가 또 있어요",""))))))</f>
        <v/>
      </c>
    </row>
    <row r="1410">
      <c r="A1410" s="49" t="n"/>
      <c r="B1410" s="17" t="n"/>
      <c r="C1410" s="14" t="n"/>
      <c r="D1410" s="14" t="n"/>
      <c r="E1410" s="18">
        <f>IF(COUNTA(A1410:D1410)=0,"",IF(NOT(ISNUMBER(A1410)),"월을 2026-09-01 처럼",IF(ISNA(MATCH(B1410,메뉴판이름,0)),"메뉴판에 없는 이름",IF(OR(NOT(ISNUMBER(C1410)),C1410&lt;0,C1410&lt;&gt;INT(N(C1410))),"수량을 확인하세요",IF(OR(NOT(ISNUMBER(D1410)),D1410&lt;0),"매출을 확인하세요",IF(COUNTIFS(메뉴_월,"&gt;="&amp;DATE(YEAR(A1410),MONTH(A1410),1),메뉴_월,"&lt;="&amp;DATE(YEAR(A1410),MONTH(A1410)+1,0),메뉴_이름,B1410)&gt;1,"같은 달·같은 메뉴가 또 있어요",""))))))</f>
        <v/>
      </c>
    </row>
    <row r="1411">
      <c r="A1411" s="49" t="n"/>
      <c r="B1411" s="17" t="n"/>
      <c r="C1411" s="14" t="n"/>
      <c r="D1411" s="14" t="n"/>
      <c r="E1411" s="18">
        <f>IF(COUNTA(A1411:D1411)=0,"",IF(NOT(ISNUMBER(A1411)),"월을 2026-09-01 처럼",IF(ISNA(MATCH(B1411,메뉴판이름,0)),"메뉴판에 없는 이름",IF(OR(NOT(ISNUMBER(C1411)),C1411&lt;0,C1411&lt;&gt;INT(N(C1411))),"수량을 확인하세요",IF(OR(NOT(ISNUMBER(D1411)),D1411&lt;0),"매출을 확인하세요",IF(COUNTIFS(메뉴_월,"&gt;="&amp;DATE(YEAR(A1411),MONTH(A1411),1),메뉴_월,"&lt;="&amp;DATE(YEAR(A1411),MONTH(A1411)+1,0),메뉴_이름,B1411)&gt;1,"같은 달·같은 메뉴가 또 있어요",""))))))</f>
        <v/>
      </c>
    </row>
    <row r="1412">
      <c r="A1412" s="49" t="n"/>
      <c r="B1412" s="17" t="n"/>
      <c r="C1412" s="14" t="n"/>
      <c r="D1412" s="14" t="n"/>
      <c r="E1412" s="18">
        <f>IF(COUNTA(A1412:D1412)=0,"",IF(NOT(ISNUMBER(A1412)),"월을 2026-09-01 처럼",IF(ISNA(MATCH(B1412,메뉴판이름,0)),"메뉴판에 없는 이름",IF(OR(NOT(ISNUMBER(C1412)),C1412&lt;0,C1412&lt;&gt;INT(N(C1412))),"수량을 확인하세요",IF(OR(NOT(ISNUMBER(D1412)),D1412&lt;0),"매출을 확인하세요",IF(COUNTIFS(메뉴_월,"&gt;="&amp;DATE(YEAR(A1412),MONTH(A1412),1),메뉴_월,"&lt;="&amp;DATE(YEAR(A1412),MONTH(A1412)+1,0),메뉴_이름,B1412)&gt;1,"같은 달·같은 메뉴가 또 있어요",""))))))</f>
        <v/>
      </c>
    </row>
    <row r="1413">
      <c r="A1413" s="49" t="n"/>
      <c r="B1413" s="17" t="n"/>
      <c r="C1413" s="14" t="n"/>
      <c r="D1413" s="14" t="n"/>
      <c r="E1413" s="18">
        <f>IF(COUNTA(A1413:D1413)=0,"",IF(NOT(ISNUMBER(A1413)),"월을 2026-09-01 처럼",IF(ISNA(MATCH(B1413,메뉴판이름,0)),"메뉴판에 없는 이름",IF(OR(NOT(ISNUMBER(C1413)),C1413&lt;0,C1413&lt;&gt;INT(N(C1413))),"수량을 확인하세요",IF(OR(NOT(ISNUMBER(D1413)),D1413&lt;0),"매출을 확인하세요",IF(COUNTIFS(메뉴_월,"&gt;="&amp;DATE(YEAR(A1413),MONTH(A1413),1),메뉴_월,"&lt;="&amp;DATE(YEAR(A1413),MONTH(A1413)+1,0),메뉴_이름,B1413)&gt;1,"같은 달·같은 메뉴가 또 있어요",""))))))</f>
        <v/>
      </c>
    </row>
    <row r="1414">
      <c r="A1414" s="49" t="n"/>
      <c r="B1414" s="17" t="n"/>
      <c r="C1414" s="14" t="n"/>
      <c r="D1414" s="14" t="n"/>
      <c r="E1414" s="18">
        <f>IF(COUNTA(A1414:D1414)=0,"",IF(NOT(ISNUMBER(A1414)),"월을 2026-09-01 처럼",IF(ISNA(MATCH(B1414,메뉴판이름,0)),"메뉴판에 없는 이름",IF(OR(NOT(ISNUMBER(C1414)),C1414&lt;0,C1414&lt;&gt;INT(N(C1414))),"수량을 확인하세요",IF(OR(NOT(ISNUMBER(D1414)),D1414&lt;0),"매출을 확인하세요",IF(COUNTIFS(메뉴_월,"&gt;="&amp;DATE(YEAR(A1414),MONTH(A1414),1),메뉴_월,"&lt;="&amp;DATE(YEAR(A1414),MONTH(A1414)+1,0),메뉴_이름,B1414)&gt;1,"같은 달·같은 메뉴가 또 있어요",""))))))</f>
        <v/>
      </c>
    </row>
    <row r="1415">
      <c r="A1415" s="49" t="n"/>
      <c r="B1415" s="17" t="n"/>
      <c r="C1415" s="14" t="n"/>
      <c r="D1415" s="14" t="n"/>
      <c r="E1415" s="18">
        <f>IF(COUNTA(A1415:D1415)=0,"",IF(NOT(ISNUMBER(A1415)),"월을 2026-09-01 처럼",IF(ISNA(MATCH(B1415,메뉴판이름,0)),"메뉴판에 없는 이름",IF(OR(NOT(ISNUMBER(C1415)),C1415&lt;0,C1415&lt;&gt;INT(N(C1415))),"수량을 확인하세요",IF(OR(NOT(ISNUMBER(D1415)),D1415&lt;0),"매출을 확인하세요",IF(COUNTIFS(메뉴_월,"&gt;="&amp;DATE(YEAR(A1415),MONTH(A1415),1),메뉴_월,"&lt;="&amp;DATE(YEAR(A1415),MONTH(A1415)+1,0),메뉴_이름,B1415)&gt;1,"같은 달·같은 메뉴가 또 있어요",""))))))</f>
        <v/>
      </c>
    </row>
    <row r="1416">
      <c r="A1416" s="49" t="n"/>
      <c r="B1416" s="17" t="n"/>
      <c r="C1416" s="14" t="n"/>
      <c r="D1416" s="14" t="n"/>
      <c r="E1416" s="18">
        <f>IF(COUNTA(A1416:D1416)=0,"",IF(NOT(ISNUMBER(A1416)),"월을 2026-09-01 처럼",IF(ISNA(MATCH(B1416,메뉴판이름,0)),"메뉴판에 없는 이름",IF(OR(NOT(ISNUMBER(C1416)),C1416&lt;0,C1416&lt;&gt;INT(N(C1416))),"수량을 확인하세요",IF(OR(NOT(ISNUMBER(D1416)),D1416&lt;0),"매출을 확인하세요",IF(COUNTIFS(메뉴_월,"&gt;="&amp;DATE(YEAR(A1416),MONTH(A1416),1),메뉴_월,"&lt;="&amp;DATE(YEAR(A1416),MONTH(A1416)+1,0),메뉴_이름,B1416)&gt;1,"같은 달·같은 메뉴가 또 있어요",""))))))</f>
        <v/>
      </c>
    </row>
    <row r="1417">
      <c r="A1417" s="49" t="n"/>
      <c r="B1417" s="17" t="n"/>
      <c r="C1417" s="14" t="n"/>
      <c r="D1417" s="14" t="n"/>
      <c r="E1417" s="18">
        <f>IF(COUNTA(A1417:D1417)=0,"",IF(NOT(ISNUMBER(A1417)),"월을 2026-09-01 처럼",IF(ISNA(MATCH(B1417,메뉴판이름,0)),"메뉴판에 없는 이름",IF(OR(NOT(ISNUMBER(C1417)),C1417&lt;0,C1417&lt;&gt;INT(N(C1417))),"수량을 확인하세요",IF(OR(NOT(ISNUMBER(D1417)),D1417&lt;0),"매출을 확인하세요",IF(COUNTIFS(메뉴_월,"&gt;="&amp;DATE(YEAR(A1417),MONTH(A1417),1),메뉴_월,"&lt;="&amp;DATE(YEAR(A1417),MONTH(A1417)+1,0),메뉴_이름,B1417)&gt;1,"같은 달·같은 메뉴가 또 있어요",""))))))</f>
        <v/>
      </c>
    </row>
    <row r="1418">
      <c r="A1418" s="49" t="n"/>
      <c r="B1418" s="17" t="n"/>
      <c r="C1418" s="14" t="n"/>
      <c r="D1418" s="14" t="n"/>
      <c r="E1418" s="18">
        <f>IF(COUNTA(A1418:D1418)=0,"",IF(NOT(ISNUMBER(A1418)),"월을 2026-09-01 처럼",IF(ISNA(MATCH(B1418,메뉴판이름,0)),"메뉴판에 없는 이름",IF(OR(NOT(ISNUMBER(C1418)),C1418&lt;0,C1418&lt;&gt;INT(N(C1418))),"수량을 확인하세요",IF(OR(NOT(ISNUMBER(D1418)),D1418&lt;0),"매출을 확인하세요",IF(COUNTIFS(메뉴_월,"&gt;="&amp;DATE(YEAR(A1418),MONTH(A1418),1),메뉴_월,"&lt;="&amp;DATE(YEAR(A1418),MONTH(A1418)+1,0),메뉴_이름,B1418)&gt;1,"같은 달·같은 메뉴가 또 있어요",""))))))</f>
        <v/>
      </c>
    </row>
    <row r="1419">
      <c r="A1419" s="49" t="n"/>
      <c r="B1419" s="17" t="n"/>
      <c r="C1419" s="14" t="n"/>
      <c r="D1419" s="14" t="n"/>
      <c r="E1419" s="18">
        <f>IF(COUNTA(A1419:D1419)=0,"",IF(NOT(ISNUMBER(A1419)),"월을 2026-09-01 처럼",IF(ISNA(MATCH(B1419,메뉴판이름,0)),"메뉴판에 없는 이름",IF(OR(NOT(ISNUMBER(C1419)),C1419&lt;0,C1419&lt;&gt;INT(N(C1419))),"수량을 확인하세요",IF(OR(NOT(ISNUMBER(D1419)),D1419&lt;0),"매출을 확인하세요",IF(COUNTIFS(메뉴_월,"&gt;="&amp;DATE(YEAR(A1419),MONTH(A1419),1),메뉴_월,"&lt;="&amp;DATE(YEAR(A1419),MONTH(A1419)+1,0),메뉴_이름,B1419)&gt;1,"같은 달·같은 메뉴가 또 있어요",""))))))</f>
        <v/>
      </c>
    </row>
    <row r="1420">
      <c r="A1420" s="49" t="n"/>
      <c r="B1420" s="17" t="n"/>
      <c r="C1420" s="14" t="n"/>
      <c r="D1420" s="14" t="n"/>
      <c r="E1420" s="18">
        <f>IF(COUNTA(A1420:D1420)=0,"",IF(NOT(ISNUMBER(A1420)),"월을 2026-09-01 처럼",IF(ISNA(MATCH(B1420,메뉴판이름,0)),"메뉴판에 없는 이름",IF(OR(NOT(ISNUMBER(C1420)),C1420&lt;0,C1420&lt;&gt;INT(N(C1420))),"수량을 확인하세요",IF(OR(NOT(ISNUMBER(D1420)),D1420&lt;0),"매출을 확인하세요",IF(COUNTIFS(메뉴_월,"&gt;="&amp;DATE(YEAR(A1420),MONTH(A1420),1),메뉴_월,"&lt;="&amp;DATE(YEAR(A1420),MONTH(A1420)+1,0),메뉴_이름,B1420)&gt;1,"같은 달·같은 메뉴가 또 있어요",""))))))</f>
        <v/>
      </c>
    </row>
    <row r="1421">
      <c r="A1421" s="49" t="n"/>
      <c r="B1421" s="17" t="n"/>
      <c r="C1421" s="14" t="n"/>
      <c r="D1421" s="14" t="n"/>
      <c r="E1421" s="18">
        <f>IF(COUNTA(A1421:D1421)=0,"",IF(NOT(ISNUMBER(A1421)),"월을 2026-09-01 처럼",IF(ISNA(MATCH(B1421,메뉴판이름,0)),"메뉴판에 없는 이름",IF(OR(NOT(ISNUMBER(C1421)),C1421&lt;0,C1421&lt;&gt;INT(N(C1421))),"수량을 확인하세요",IF(OR(NOT(ISNUMBER(D1421)),D1421&lt;0),"매출을 확인하세요",IF(COUNTIFS(메뉴_월,"&gt;="&amp;DATE(YEAR(A1421),MONTH(A1421),1),메뉴_월,"&lt;="&amp;DATE(YEAR(A1421),MONTH(A1421)+1,0),메뉴_이름,B1421)&gt;1,"같은 달·같은 메뉴가 또 있어요",""))))))</f>
        <v/>
      </c>
    </row>
    <row r="1422">
      <c r="A1422" s="49" t="n"/>
      <c r="B1422" s="17" t="n"/>
      <c r="C1422" s="14" t="n"/>
      <c r="D1422" s="14" t="n"/>
      <c r="E1422" s="18">
        <f>IF(COUNTA(A1422:D1422)=0,"",IF(NOT(ISNUMBER(A1422)),"월을 2026-09-01 처럼",IF(ISNA(MATCH(B1422,메뉴판이름,0)),"메뉴판에 없는 이름",IF(OR(NOT(ISNUMBER(C1422)),C1422&lt;0,C1422&lt;&gt;INT(N(C1422))),"수량을 확인하세요",IF(OR(NOT(ISNUMBER(D1422)),D1422&lt;0),"매출을 확인하세요",IF(COUNTIFS(메뉴_월,"&gt;="&amp;DATE(YEAR(A1422),MONTH(A1422),1),메뉴_월,"&lt;="&amp;DATE(YEAR(A1422),MONTH(A1422)+1,0),메뉴_이름,B1422)&gt;1,"같은 달·같은 메뉴가 또 있어요",""))))))</f>
        <v/>
      </c>
    </row>
    <row r="1423">
      <c r="A1423" s="49" t="n"/>
      <c r="B1423" s="17" t="n"/>
      <c r="C1423" s="14" t="n"/>
      <c r="D1423" s="14" t="n"/>
      <c r="E1423" s="18">
        <f>IF(COUNTA(A1423:D1423)=0,"",IF(NOT(ISNUMBER(A1423)),"월을 2026-09-01 처럼",IF(ISNA(MATCH(B1423,메뉴판이름,0)),"메뉴판에 없는 이름",IF(OR(NOT(ISNUMBER(C1423)),C1423&lt;0,C1423&lt;&gt;INT(N(C1423))),"수량을 확인하세요",IF(OR(NOT(ISNUMBER(D1423)),D1423&lt;0),"매출을 확인하세요",IF(COUNTIFS(메뉴_월,"&gt;="&amp;DATE(YEAR(A1423),MONTH(A1423),1),메뉴_월,"&lt;="&amp;DATE(YEAR(A1423),MONTH(A1423)+1,0),메뉴_이름,B1423)&gt;1,"같은 달·같은 메뉴가 또 있어요",""))))))</f>
        <v/>
      </c>
    </row>
    <row r="1424">
      <c r="A1424" s="49" t="n"/>
      <c r="B1424" s="17" t="n"/>
      <c r="C1424" s="14" t="n"/>
      <c r="D1424" s="14" t="n"/>
      <c r="E1424" s="18">
        <f>IF(COUNTA(A1424:D1424)=0,"",IF(NOT(ISNUMBER(A1424)),"월을 2026-09-01 처럼",IF(ISNA(MATCH(B1424,메뉴판이름,0)),"메뉴판에 없는 이름",IF(OR(NOT(ISNUMBER(C1424)),C1424&lt;0,C1424&lt;&gt;INT(N(C1424))),"수량을 확인하세요",IF(OR(NOT(ISNUMBER(D1424)),D1424&lt;0),"매출을 확인하세요",IF(COUNTIFS(메뉴_월,"&gt;="&amp;DATE(YEAR(A1424),MONTH(A1424),1),메뉴_월,"&lt;="&amp;DATE(YEAR(A1424),MONTH(A1424)+1,0),메뉴_이름,B1424)&gt;1,"같은 달·같은 메뉴가 또 있어요",""))))))</f>
        <v/>
      </c>
    </row>
    <row r="1425">
      <c r="A1425" s="49" t="n"/>
      <c r="B1425" s="17" t="n"/>
      <c r="C1425" s="14" t="n"/>
      <c r="D1425" s="14" t="n"/>
      <c r="E1425" s="18">
        <f>IF(COUNTA(A1425:D1425)=0,"",IF(NOT(ISNUMBER(A1425)),"월을 2026-09-01 처럼",IF(ISNA(MATCH(B1425,메뉴판이름,0)),"메뉴판에 없는 이름",IF(OR(NOT(ISNUMBER(C1425)),C1425&lt;0,C1425&lt;&gt;INT(N(C1425))),"수량을 확인하세요",IF(OR(NOT(ISNUMBER(D1425)),D1425&lt;0),"매출을 확인하세요",IF(COUNTIFS(메뉴_월,"&gt;="&amp;DATE(YEAR(A1425),MONTH(A1425),1),메뉴_월,"&lt;="&amp;DATE(YEAR(A1425),MONTH(A1425)+1,0),메뉴_이름,B1425)&gt;1,"같은 달·같은 메뉴가 또 있어요",""))))))</f>
        <v/>
      </c>
    </row>
    <row r="1426">
      <c r="A1426" s="49" t="n"/>
      <c r="B1426" s="17" t="n"/>
      <c r="C1426" s="14" t="n"/>
      <c r="D1426" s="14" t="n"/>
      <c r="E1426" s="18">
        <f>IF(COUNTA(A1426:D1426)=0,"",IF(NOT(ISNUMBER(A1426)),"월을 2026-09-01 처럼",IF(ISNA(MATCH(B1426,메뉴판이름,0)),"메뉴판에 없는 이름",IF(OR(NOT(ISNUMBER(C1426)),C1426&lt;0,C1426&lt;&gt;INT(N(C1426))),"수량을 확인하세요",IF(OR(NOT(ISNUMBER(D1426)),D1426&lt;0),"매출을 확인하세요",IF(COUNTIFS(메뉴_월,"&gt;="&amp;DATE(YEAR(A1426),MONTH(A1426),1),메뉴_월,"&lt;="&amp;DATE(YEAR(A1426),MONTH(A1426)+1,0),메뉴_이름,B1426)&gt;1,"같은 달·같은 메뉴가 또 있어요",""))))))</f>
        <v/>
      </c>
    </row>
    <row r="1427">
      <c r="A1427" s="49" t="n"/>
      <c r="B1427" s="17" t="n"/>
      <c r="C1427" s="14" t="n"/>
      <c r="D1427" s="14" t="n"/>
      <c r="E1427" s="18">
        <f>IF(COUNTA(A1427:D1427)=0,"",IF(NOT(ISNUMBER(A1427)),"월을 2026-09-01 처럼",IF(ISNA(MATCH(B1427,메뉴판이름,0)),"메뉴판에 없는 이름",IF(OR(NOT(ISNUMBER(C1427)),C1427&lt;0,C1427&lt;&gt;INT(N(C1427))),"수량을 확인하세요",IF(OR(NOT(ISNUMBER(D1427)),D1427&lt;0),"매출을 확인하세요",IF(COUNTIFS(메뉴_월,"&gt;="&amp;DATE(YEAR(A1427),MONTH(A1427),1),메뉴_월,"&lt;="&amp;DATE(YEAR(A1427),MONTH(A1427)+1,0),메뉴_이름,B1427)&gt;1,"같은 달·같은 메뉴가 또 있어요",""))))))</f>
        <v/>
      </c>
    </row>
    <row r="1428">
      <c r="A1428" s="49" t="n"/>
      <c r="B1428" s="17" t="n"/>
      <c r="C1428" s="14" t="n"/>
      <c r="D1428" s="14" t="n"/>
      <c r="E1428" s="18">
        <f>IF(COUNTA(A1428:D1428)=0,"",IF(NOT(ISNUMBER(A1428)),"월을 2026-09-01 처럼",IF(ISNA(MATCH(B1428,메뉴판이름,0)),"메뉴판에 없는 이름",IF(OR(NOT(ISNUMBER(C1428)),C1428&lt;0,C1428&lt;&gt;INT(N(C1428))),"수량을 확인하세요",IF(OR(NOT(ISNUMBER(D1428)),D1428&lt;0),"매출을 확인하세요",IF(COUNTIFS(메뉴_월,"&gt;="&amp;DATE(YEAR(A1428),MONTH(A1428),1),메뉴_월,"&lt;="&amp;DATE(YEAR(A1428),MONTH(A1428)+1,0),메뉴_이름,B1428)&gt;1,"같은 달·같은 메뉴가 또 있어요",""))))))</f>
        <v/>
      </c>
    </row>
    <row r="1429">
      <c r="A1429" s="49" t="n"/>
      <c r="B1429" s="17" t="n"/>
      <c r="C1429" s="14" t="n"/>
      <c r="D1429" s="14" t="n"/>
      <c r="E1429" s="18">
        <f>IF(COUNTA(A1429:D1429)=0,"",IF(NOT(ISNUMBER(A1429)),"월을 2026-09-01 처럼",IF(ISNA(MATCH(B1429,메뉴판이름,0)),"메뉴판에 없는 이름",IF(OR(NOT(ISNUMBER(C1429)),C1429&lt;0,C1429&lt;&gt;INT(N(C1429))),"수량을 확인하세요",IF(OR(NOT(ISNUMBER(D1429)),D1429&lt;0),"매출을 확인하세요",IF(COUNTIFS(메뉴_월,"&gt;="&amp;DATE(YEAR(A1429),MONTH(A1429),1),메뉴_월,"&lt;="&amp;DATE(YEAR(A1429),MONTH(A1429)+1,0),메뉴_이름,B1429)&gt;1,"같은 달·같은 메뉴가 또 있어요",""))))))</f>
        <v/>
      </c>
    </row>
    <row r="1430">
      <c r="A1430" s="49" t="n"/>
      <c r="B1430" s="17" t="n"/>
      <c r="C1430" s="14" t="n"/>
      <c r="D1430" s="14" t="n"/>
      <c r="E1430" s="18">
        <f>IF(COUNTA(A1430:D1430)=0,"",IF(NOT(ISNUMBER(A1430)),"월을 2026-09-01 처럼",IF(ISNA(MATCH(B1430,메뉴판이름,0)),"메뉴판에 없는 이름",IF(OR(NOT(ISNUMBER(C1430)),C1430&lt;0,C1430&lt;&gt;INT(N(C1430))),"수량을 확인하세요",IF(OR(NOT(ISNUMBER(D1430)),D1430&lt;0),"매출을 확인하세요",IF(COUNTIFS(메뉴_월,"&gt;="&amp;DATE(YEAR(A1430),MONTH(A1430),1),메뉴_월,"&lt;="&amp;DATE(YEAR(A1430),MONTH(A1430)+1,0),메뉴_이름,B1430)&gt;1,"같은 달·같은 메뉴가 또 있어요",""))))))</f>
        <v/>
      </c>
    </row>
    <row r="1431">
      <c r="A1431" s="49" t="n"/>
      <c r="B1431" s="17" t="n"/>
      <c r="C1431" s="14" t="n"/>
      <c r="D1431" s="14" t="n"/>
      <c r="E1431" s="18">
        <f>IF(COUNTA(A1431:D1431)=0,"",IF(NOT(ISNUMBER(A1431)),"월을 2026-09-01 처럼",IF(ISNA(MATCH(B1431,메뉴판이름,0)),"메뉴판에 없는 이름",IF(OR(NOT(ISNUMBER(C1431)),C1431&lt;0,C1431&lt;&gt;INT(N(C1431))),"수량을 확인하세요",IF(OR(NOT(ISNUMBER(D1431)),D1431&lt;0),"매출을 확인하세요",IF(COUNTIFS(메뉴_월,"&gt;="&amp;DATE(YEAR(A1431),MONTH(A1431),1),메뉴_월,"&lt;="&amp;DATE(YEAR(A1431),MONTH(A1431)+1,0),메뉴_이름,B1431)&gt;1,"같은 달·같은 메뉴가 또 있어요",""))))))</f>
        <v/>
      </c>
    </row>
    <row r="1432">
      <c r="A1432" s="49" t="n"/>
      <c r="B1432" s="17" t="n"/>
      <c r="C1432" s="14" t="n"/>
      <c r="D1432" s="14" t="n"/>
      <c r="E1432" s="18">
        <f>IF(COUNTA(A1432:D1432)=0,"",IF(NOT(ISNUMBER(A1432)),"월을 2026-09-01 처럼",IF(ISNA(MATCH(B1432,메뉴판이름,0)),"메뉴판에 없는 이름",IF(OR(NOT(ISNUMBER(C1432)),C1432&lt;0,C1432&lt;&gt;INT(N(C1432))),"수량을 확인하세요",IF(OR(NOT(ISNUMBER(D1432)),D1432&lt;0),"매출을 확인하세요",IF(COUNTIFS(메뉴_월,"&gt;="&amp;DATE(YEAR(A1432),MONTH(A1432),1),메뉴_월,"&lt;="&amp;DATE(YEAR(A1432),MONTH(A1432)+1,0),메뉴_이름,B1432)&gt;1,"같은 달·같은 메뉴가 또 있어요",""))))))</f>
        <v/>
      </c>
    </row>
    <row r="1433">
      <c r="A1433" s="49" t="n"/>
      <c r="B1433" s="17" t="n"/>
      <c r="C1433" s="14" t="n"/>
      <c r="D1433" s="14" t="n"/>
      <c r="E1433" s="18">
        <f>IF(COUNTA(A1433:D1433)=0,"",IF(NOT(ISNUMBER(A1433)),"월을 2026-09-01 처럼",IF(ISNA(MATCH(B1433,메뉴판이름,0)),"메뉴판에 없는 이름",IF(OR(NOT(ISNUMBER(C1433)),C1433&lt;0,C1433&lt;&gt;INT(N(C1433))),"수량을 확인하세요",IF(OR(NOT(ISNUMBER(D1433)),D1433&lt;0),"매출을 확인하세요",IF(COUNTIFS(메뉴_월,"&gt;="&amp;DATE(YEAR(A1433),MONTH(A1433),1),메뉴_월,"&lt;="&amp;DATE(YEAR(A1433),MONTH(A1433)+1,0),메뉴_이름,B1433)&gt;1,"같은 달·같은 메뉴가 또 있어요",""))))))</f>
        <v/>
      </c>
    </row>
    <row r="1434">
      <c r="A1434" s="49" t="n"/>
      <c r="B1434" s="17" t="n"/>
      <c r="C1434" s="14" t="n"/>
      <c r="D1434" s="14" t="n"/>
      <c r="E1434" s="18">
        <f>IF(COUNTA(A1434:D1434)=0,"",IF(NOT(ISNUMBER(A1434)),"월을 2026-09-01 처럼",IF(ISNA(MATCH(B1434,메뉴판이름,0)),"메뉴판에 없는 이름",IF(OR(NOT(ISNUMBER(C1434)),C1434&lt;0,C1434&lt;&gt;INT(N(C1434))),"수량을 확인하세요",IF(OR(NOT(ISNUMBER(D1434)),D1434&lt;0),"매출을 확인하세요",IF(COUNTIFS(메뉴_월,"&gt;="&amp;DATE(YEAR(A1434),MONTH(A1434),1),메뉴_월,"&lt;="&amp;DATE(YEAR(A1434),MONTH(A1434)+1,0),메뉴_이름,B1434)&gt;1,"같은 달·같은 메뉴가 또 있어요",""))))))</f>
        <v/>
      </c>
    </row>
    <row r="1435">
      <c r="A1435" s="49" t="n"/>
      <c r="B1435" s="17" t="n"/>
      <c r="C1435" s="14" t="n"/>
      <c r="D1435" s="14" t="n"/>
      <c r="E1435" s="18">
        <f>IF(COUNTA(A1435:D1435)=0,"",IF(NOT(ISNUMBER(A1435)),"월을 2026-09-01 처럼",IF(ISNA(MATCH(B1435,메뉴판이름,0)),"메뉴판에 없는 이름",IF(OR(NOT(ISNUMBER(C1435)),C1435&lt;0,C1435&lt;&gt;INT(N(C1435))),"수량을 확인하세요",IF(OR(NOT(ISNUMBER(D1435)),D1435&lt;0),"매출을 확인하세요",IF(COUNTIFS(메뉴_월,"&gt;="&amp;DATE(YEAR(A1435),MONTH(A1435),1),메뉴_월,"&lt;="&amp;DATE(YEAR(A1435),MONTH(A1435)+1,0),메뉴_이름,B1435)&gt;1,"같은 달·같은 메뉴가 또 있어요",""))))))</f>
        <v/>
      </c>
    </row>
    <row r="1436">
      <c r="A1436" s="49" t="n"/>
      <c r="B1436" s="17" t="n"/>
      <c r="C1436" s="14" t="n"/>
      <c r="D1436" s="14" t="n"/>
      <c r="E1436" s="18">
        <f>IF(COUNTA(A1436:D1436)=0,"",IF(NOT(ISNUMBER(A1436)),"월을 2026-09-01 처럼",IF(ISNA(MATCH(B1436,메뉴판이름,0)),"메뉴판에 없는 이름",IF(OR(NOT(ISNUMBER(C1436)),C1436&lt;0,C1436&lt;&gt;INT(N(C1436))),"수량을 확인하세요",IF(OR(NOT(ISNUMBER(D1436)),D1436&lt;0),"매출을 확인하세요",IF(COUNTIFS(메뉴_월,"&gt;="&amp;DATE(YEAR(A1436),MONTH(A1436),1),메뉴_월,"&lt;="&amp;DATE(YEAR(A1436),MONTH(A1436)+1,0),메뉴_이름,B1436)&gt;1,"같은 달·같은 메뉴가 또 있어요",""))))))</f>
        <v/>
      </c>
    </row>
    <row r="1437">
      <c r="A1437" s="49" t="n"/>
      <c r="B1437" s="17" t="n"/>
      <c r="C1437" s="14" t="n"/>
      <c r="D1437" s="14" t="n"/>
      <c r="E1437" s="18">
        <f>IF(COUNTA(A1437:D1437)=0,"",IF(NOT(ISNUMBER(A1437)),"월을 2026-09-01 처럼",IF(ISNA(MATCH(B1437,메뉴판이름,0)),"메뉴판에 없는 이름",IF(OR(NOT(ISNUMBER(C1437)),C1437&lt;0,C1437&lt;&gt;INT(N(C1437))),"수량을 확인하세요",IF(OR(NOT(ISNUMBER(D1437)),D1437&lt;0),"매출을 확인하세요",IF(COUNTIFS(메뉴_월,"&gt;="&amp;DATE(YEAR(A1437),MONTH(A1437),1),메뉴_월,"&lt;="&amp;DATE(YEAR(A1437),MONTH(A1437)+1,0),메뉴_이름,B1437)&gt;1,"같은 달·같은 메뉴가 또 있어요",""))))))</f>
        <v/>
      </c>
    </row>
    <row r="1438">
      <c r="A1438" s="49" t="n"/>
      <c r="B1438" s="17" t="n"/>
      <c r="C1438" s="14" t="n"/>
      <c r="D1438" s="14" t="n"/>
      <c r="E1438" s="18">
        <f>IF(COUNTA(A1438:D1438)=0,"",IF(NOT(ISNUMBER(A1438)),"월을 2026-09-01 처럼",IF(ISNA(MATCH(B1438,메뉴판이름,0)),"메뉴판에 없는 이름",IF(OR(NOT(ISNUMBER(C1438)),C1438&lt;0,C1438&lt;&gt;INT(N(C1438))),"수량을 확인하세요",IF(OR(NOT(ISNUMBER(D1438)),D1438&lt;0),"매출을 확인하세요",IF(COUNTIFS(메뉴_월,"&gt;="&amp;DATE(YEAR(A1438),MONTH(A1438),1),메뉴_월,"&lt;="&amp;DATE(YEAR(A1438),MONTH(A1438)+1,0),메뉴_이름,B1438)&gt;1,"같은 달·같은 메뉴가 또 있어요",""))))))</f>
        <v/>
      </c>
    </row>
    <row r="1439">
      <c r="A1439" s="49" t="n"/>
      <c r="B1439" s="17" t="n"/>
      <c r="C1439" s="14" t="n"/>
      <c r="D1439" s="14" t="n"/>
      <c r="E1439" s="18">
        <f>IF(COUNTA(A1439:D1439)=0,"",IF(NOT(ISNUMBER(A1439)),"월을 2026-09-01 처럼",IF(ISNA(MATCH(B1439,메뉴판이름,0)),"메뉴판에 없는 이름",IF(OR(NOT(ISNUMBER(C1439)),C1439&lt;0,C1439&lt;&gt;INT(N(C1439))),"수량을 확인하세요",IF(OR(NOT(ISNUMBER(D1439)),D1439&lt;0),"매출을 확인하세요",IF(COUNTIFS(메뉴_월,"&gt;="&amp;DATE(YEAR(A1439),MONTH(A1439),1),메뉴_월,"&lt;="&amp;DATE(YEAR(A1439),MONTH(A1439)+1,0),메뉴_이름,B1439)&gt;1,"같은 달·같은 메뉴가 또 있어요",""))))))</f>
        <v/>
      </c>
    </row>
    <row r="1440">
      <c r="A1440" s="49" t="n"/>
      <c r="B1440" s="17" t="n"/>
      <c r="C1440" s="14" t="n"/>
      <c r="D1440" s="14" t="n"/>
      <c r="E1440" s="18">
        <f>IF(COUNTA(A1440:D1440)=0,"",IF(NOT(ISNUMBER(A1440)),"월을 2026-09-01 처럼",IF(ISNA(MATCH(B1440,메뉴판이름,0)),"메뉴판에 없는 이름",IF(OR(NOT(ISNUMBER(C1440)),C1440&lt;0,C1440&lt;&gt;INT(N(C1440))),"수량을 확인하세요",IF(OR(NOT(ISNUMBER(D1440)),D1440&lt;0),"매출을 확인하세요",IF(COUNTIFS(메뉴_월,"&gt;="&amp;DATE(YEAR(A1440),MONTH(A1440),1),메뉴_월,"&lt;="&amp;DATE(YEAR(A1440),MONTH(A1440)+1,0),메뉴_이름,B1440)&gt;1,"같은 달·같은 메뉴가 또 있어요",""))))))</f>
        <v/>
      </c>
    </row>
    <row r="1441">
      <c r="A1441" s="49" t="n"/>
      <c r="B1441" s="17" t="n"/>
      <c r="C1441" s="14" t="n"/>
      <c r="D1441" s="14" t="n"/>
      <c r="E1441" s="18">
        <f>IF(COUNTA(A1441:D1441)=0,"",IF(NOT(ISNUMBER(A1441)),"월을 2026-09-01 처럼",IF(ISNA(MATCH(B1441,메뉴판이름,0)),"메뉴판에 없는 이름",IF(OR(NOT(ISNUMBER(C1441)),C1441&lt;0,C1441&lt;&gt;INT(N(C1441))),"수량을 확인하세요",IF(OR(NOT(ISNUMBER(D1441)),D1441&lt;0),"매출을 확인하세요",IF(COUNTIFS(메뉴_월,"&gt;="&amp;DATE(YEAR(A1441),MONTH(A1441),1),메뉴_월,"&lt;="&amp;DATE(YEAR(A1441),MONTH(A1441)+1,0),메뉴_이름,B1441)&gt;1,"같은 달·같은 메뉴가 또 있어요",""))))))</f>
        <v/>
      </c>
    </row>
    <row r="1442">
      <c r="A1442" s="49" t="n"/>
      <c r="B1442" s="17" t="n"/>
      <c r="C1442" s="14" t="n"/>
      <c r="D1442" s="14" t="n"/>
      <c r="E1442" s="18">
        <f>IF(COUNTA(A1442:D1442)=0,"",IF(NOT(ISNUMBER(A1442)),"월을 2026-09-01 처럼",IF(ISNA(MATCH(B1442,메뉴판이름,0)),"메뉴판에 없는 이름",IF(OR(NOT(ISNUMBER(C1442)),C1442&lt;0,C1442&lt;&gt;INT(N(C1442))),"수량을 확인하세요",IF(OR(NOT(ISNUMBER(D1442)),D1442&lt;0),"매출을 확인하세요",IF(COUNTIFS(메뉴_월,"&gt;="&amp;DATE(YEAR(A1442),MONTH(A1442),1),메뉴_월,"&lt;="&amp;DATE(YEAR(A1442),MONTH(A1442)+1,0),메뉴_이름,B1442)&gt;1,"같은 달·같은 메뉴가 또 있어요",""))))))</f>
        <v/>
      </c>
    </row>
    <row r="1443">
      <c r="A1443" s="49" t="n"/>
      <c r="B1443" s="17" t="n"/>
      <c r="C1443" s="14" t="n"/>
      <c r="D1443" s="14" t="n"/>
      <c r="E1443" s="18">
        <f>IF(COUNTA(A1443:D1443)=0,"",IF(NOT(ISNUMBER(A1443)),"월을 2026-09-01 처럼",IF(ISNA(MATCH(B1443,메뉴판이름,0)),"메뉴판에 없는 이름",IF(OR(NOT(ISNUMBER(C1443)),C1443&lt;0,C1443&lt;&gt;INT(N(C1443))),"수량을 확인하세요",IF(OR(NOT(ISNUMBER(D1443)),D1443&lt;0),"매출을 확인하세요",IF(COUNTIFS(메뉴_월,"&gt;="&amp;DATE(YEAR(A1443),MONTH(A1443),1),메뉴_월,"&lt;="&amp;DATE(YEAR(A1443),MONTH(A1443)+1,0),메뉴_이름,B1443)&gt;1,"같은 달·같은 메뉴가 또 있어요",""))))))</f>
        <v/>
      </c>
    </row>
    <row r="1444">
      <c r="A1444" s="49" t="n"/>
      <c r="B1444" s="17" t="n"/>
      <c r="C1444" s="14" t="n"/>
      <c r="D1444" s="14" t="n"/>
      <c r="E1444" s="18">
        <f>IF(COUNTA(A1444:D1444)=0,"",IF(NOT(ISNUMBER(A1444)),"월을 2026-09-01 처럼",IF(ISNA(MATCH(B1444,메뉴판이름,0)),"메뉴판에 없는 이름",IF(OR(NOT(ISNUMBER(C1444)),C1444&lt;0,C1444&lt;&gt;INT(N(C1444))),"수량을 확인하세요",IF(OR(NOT(ISNUMBER(D1444)),D1444&lt;0),"매출을 확인하세요",IF(COUNTIFS(메뉴_월,"&gt;="&amp;DATE(YEAR(A1444),MONTH(A1444),1),메뉴_월,"&lt;="&amp;DATE(YEAR(A1444),MONTH(A1444)+1,0),메뉴_이름,B1444)&gt;1,"같은 달·같은 메뉴가 또 있어요",""))))))</f>
        <v/>
      </c>
    </row>
    <row r="1445">
      <c r="A1445" s="49" t="n"/>
      <c r="B1445" s="17" t="n"/>
      <c r="C1445" s="14" t="n"/>
      <c r="D1445" s="14" t="n"/>
      <c r="E1445" s="18">
        <f>IF(COUNTA(A1445:D1445)=0,"",IF(NOT(ISNUMBER(A1445)),"월을 2026-09-01 처럼",IF(ISNA(MATCH(B1445,메뉴판이름,0)),"메뉴판에 없는 이름",IF(OR(NOT(ISNUMBER(C1445)),C1445&lt;0,C1445&lt;&gt;INT(N(C1445))),"수량을 확인하세요",IF(OR(NOT(ISNUMBER(D1445)),D1445&lt;0),"매출을 확인하세요",IF(COUNTIFS(메뉴_월,"&gt;="&amp;DATE(YEAR(A1445),MONTH(A1445),1),메뉴_월,"&lt;="&amp;DATE(YEAR(A1445),MONTH(A1445)+1,0),메뉴_이름,B1445)&gt;1,"같은 달·같은 메뉴가 또 있어요",""))))))</f>
        <v/>
      </c>
    </row>
    <row r="1446">
      <c r="A1446" s="49" t="n"/>
      <c r="B1446" s="17" t="n"/>
      <c r="C1446" s="14" t="n"/>
      <c r="D1446" s="14" t="n"/>
      <c r="E1446" s="18">
        <f>IF(COUNTA(A1446:D1446)=0,"",IF(NOT(ISNUMBER(A1446)),"월을 2026-09-01 처럼",IF(ISNA(MATCH(B1446,메뉴판이름,0)),"메뉴판에 없는 이름",IF(OR(NOT(ISNUMBER(C1446)),C1446&lt;0,C1446&lt;&gt;INT(N(C1446))),"수량을 확인하세요",IF(OR(NOT(ISNUMBER(D1446)),D1446&lt;0),"매출을 확인하세요",IF(COUNTIFS(메뉴_월,"&gt;="&amp;DATE(YEAR(A1446),MONTH(A1446),1),메뉴_월,"&lt;="&amp;DATE(YEAR(A1446),MONTH(A1446)+1,0),메뉴_이름,B1446)&gt;1,"같은 달·같은 메뉴가 또 있어요",""))))))</f>
        <v/>
      </c>
    </row>
    <row r="1447">
      <c r="A1447" s="49" t="n"/>
      <c r="B1447" s="17" t="n"/>
      <c r="C1447" s="14" t="n"/>
      <c r="D1447" s="14" t="n"/>
      <c r="E1447" s="18">
        <f>IF(COUNTA(A1447:D1447)=0,"",IF(NOT(ISNUMBER(A1447)),"월을 2026-09-01 처럼",IF(ISNA(MATCH(B1447,메뉴판이름,0)),"메뉴판에 없는 이름",IF(OR(NOT(ISNUMBER(C1447)),C1447&lt;0,C1447&lt;&gt;INT(N(C1447))),"수량을 확인하세요",IF(OR(NOT(ISNUMBER(D1447)),D1447&lt;0),"매출을 확인하세요",IF(COUNTIFS(메뉴_월,"&gt;="&amp;DATE(YEAR(A1447),MONTH(A1447),1),메뉴_월,"&lt;="&amp;DATE(YEAR(A1447),MONTH(A1447)+1,0),메뉴_이름,B1447)&gt;1,"같은 달·같은 메뉴가 또 있어요",""))))))</f>
        <v/>
      </c>
    </row>
    <row r="1448">
      <c r="A1448" s="49" t="n"/>
      <c r="B1448" s="17" t="n"/>
      <c r="C1448" s="14" t="n"/>
      <c r="D1448" s="14" t="n"/>
      <c r="E1448" s="18">
        <f>IF(COUNTA(A1448:D1448)=0,"",IF(NOT(ISNUMBER(A1448)),"월을 2026-09-01 처럼",IF(ISNA(MATCH(B1448,메뉴판이름,0)),"메뉴판에 없는 이름",IF(OR(NOT(ISNUMBER(C1448)),C1448&lt;0,C1448&lt;&gt;INT(N(C1448))),"수량을 확인하세요",IF(OR(NOT(ISNUMBER(D1448)),D1448&lt;0),"매출을 확인하세요",IF(COUNTIFS(메뉴_월,"&gt;="&amp;DATE(YEAR(A1448),MONTH(A1448),1),메뉴_월,"&lt;="&amp;DATE(YEAR(A1448),MONTH(A1448)+1,0),메뉴_이름,B1448)&gt;1,"같은 달·같은 메뉴가 또 있어요",""))))))</f>
        <v/>
      </c>
    </row>
    <row r="1449">
      <c r="A1449" s="49" t="n"/>
      <c r="B1449" s="17" t="n"/>
      <c r="C1449" s="14" t="n"/>
      <c r="D1449" s="14" t="n"/>
      <c r="E1449" s="18">
        <f>IF(COUNTA(A1449:D1449)=0,"",IF(NOT(ISNUMBER(A1449)),"월을 2026-09-01 처럼",IF(ISNA(MATCH(B1449,메뉴판이름,0)),"메뉴판에 없는 이름",IF(OR(NOT(ISNUMBER(C1449)),C1449&lt;0,C1449&lt;&gt;INT(N(C1449))),"수량을 확인하세요",IF(OR(NOT(ISNUMBER(D1449)),D1449&lt;0),"매출을 확인하세요",IF(COUNTIFS(메뉴_월,"&gt;="&amp;DATE(YEAR(A1449),MONTH(A1449),1),메뉴_월,"&lt;="&amp;DATE(YEAR(A1449),MONTH(A1449)+1,0),메뉴_이름,B1449)&gt;1,"같은 달·같은 메뉴가 또 있어요",""))))))</f>
        <v/>
      </c>
    </row>
    <row r="1450">
      <c r="A1450" s="49" t="n"/>
      <c r="B1450" s="17" t="n"/>
      <c r="C1450" s="14" t="n"/>
      <c r="D1450" s="14" t="n"/>
      <c r="E1450" s="18">
        <f>IF(COUNTA(A1450:D1450)=0,"",IF(NOT(ISNUMBER(A1450)),"월을 2026-09-01 처럼",IF(ISNA(MATCH(B1450,메뉴판이름,0)),"메뉴판에 없는 이름",IF(OR(NOT(ISNUMBER(C1450)),C1450&lt;0,C1450&lt;&gt;INT(N(C1450))),"수량을 확인하세요",IF(OR(NOT(ISNUMBER(D1450)),D1450&lt;0),"매출을 확인하세요",IF(COUNTIFS(메뉴_월,"&gt;="&amp;DATE(YEAR(A1450),MONTH(A1450),1),메뉴_월,"&lt;="&amp;DATE(YEAR(A1450),MONTH(A1450)+1,0),메뉴_이름,B1450)&gt;1,"같은 달·같은 메뉴가 또 있어요",""))))))</f>
        <v/>
      </c>
    </row>
    <row r="1451">
      <c r="A1451" s="49" t="n"/>
      <c r="B1451" s="17" t="n"/>
      <c r="C1451" s="14" t="n"/>
      <c r="D1451" s="14" t="n"/>
      <c r="E1451" s="18">
        <f>IF(COUNTA(A1451:D1451)=0,"",IF(NOT(ISNUMBER(A1451)),"월을 2026-09-01 처럼",IF(ISNA(MATCH(B1451,메뉴판이름,0)),"메뉴판에 없는 이름",IF(OR(NOT(ISNUMBER(C1451)),C1451&lt;0,C1451&lt;&gt;INT(N(C1451))),"수량을 확인하세요",IF(OR(NOT(ISNUMBER(D1451)),D1451&lt;0),"매출을 확인하세요",IF(COUNTIFS(메뉴_월,"&gt;="&amp;DATE(YEAR(A1451),MONTH(A1451),1),메뉴_월,"&lt;="&amp;DATE(YEAR(A1451),MONTH(A1451)+1,0),메뉴_이름,B1451)&gt;1,"같은 달·같은 메뉴가 또 있어요",""))))))</f>
        <v/>
      </c>
    </row>
    <row r="1452">
      <c r="A1452" s="49" t="n"/>
      <c r="B1452" s="17" t="n"/>
      <c r="C1452" s="14" t="n"/>
      <c r="D1452" s="14" t="n"/>
      <c r="E1452" s="18">
        <f>IF(COUNTA(A1452:D1452)=0,"",IF(NOT(ISNUMBER(A1452)),"월을 2026-09-01 처럼",IF(ISNA(MATCH(B1452,메뉴판이름,0)),"메뉴판에 없는 이름",IF(OR(NOT(ISNUMBER(C1452)),C1452&lt;0,C1452&lt;&gt;INT(N(C1452))),"수량을 확인하세요",IF(OR(NOT(ISNUMBER(D1452)),D1452&lt;0),"매출을 확인하세요",IF(COUNTIFS(메뉴_월,"&gt;="&amp;DATE(YEAR(A1452),MONTH(A1452),1),메뉴_월,"&lt;="&amp;DATE(YEAR(A1452),MONTH(A1452)+1,0),메뉴_이름,B1452)&gt;1,"같은 달·같은 메뉴가 또 있어요",""))))))</f>
        <v/>
      </c>
    </row>
    <row r="1453">
      <c r="A1453" s="49" t="n"/>
      <c r="B1453" s="17" t="n"/>
      <c r="C1453" s="14" t="n"/>
      <c r="D1453" s="14" t="n"/>
      <c r="E1453" s="18">
        <f>IF(COUNTA(A1453:D1453)=0,"",IF(NOT(ISNUMBER(A1453)),"월을 2026-09-01 처럼",IF(ISNA(MATCH(B1453,메뉴판이름,0)),"메뉴판에 없는 이름",IF(OR(NOT(ISNUMBER(C1453)),C1453&lt;0,C1453&lt;&gt;INT(N(C1453))),"수량을 확인하세요",IF(OR(NOT(ISNUMBER(D1453)),D1453&lt;0),"매출을 확인하세요",IF(COUNTIFS(메뉴_월,"&gt;="&amp;DATE(YEAR(A1453),MONTH(A1453),1),메뉴_월,"&lt;="&amp;DATE(YEAR(A1453),MONTH(A1453)+1,0),메뉴_이름,B1453)&gt;1,"같은 달·같은 메뉴가 또 있어요",""))))))</f>
        <v/>
      </c>
    </row>
    <row r="1454">
      <c r="A1454" s="49" t="n"/>
      <c r="B1454" s="17" t="n"/>
      <c r="C1454" s="14" t="n"/>
      <c r="D1454" s="14" t="n"/>
      <c r="E1454" s="18">
        <f>IF(COUNTA(A1454:D1454)=0,"",IF(NOT(ISNUMBER(A1454)),"월을 2026-09-01 처럼",IF(ISNA(MATCH(B1454,메뉴판이름,0)),"메뉴판에 없는 이름",IF(OR(NOT(ISNUMBER(C1454)),C1454&lt;0,C1454&lt;&gt;INT(N(C1454))),"수량을 확인하세요",IF(OR(NOT(ISNUMBER(D1454)),D1454&lt;0),"매출을 확인하세요",IF(COUNTIFS(메뉴_월,"&gt;="&amp;DATE(YEAR(A1454),MONTH(A1454),1),메뉴_월,"&lt;="&amp;DATE(YEAR(A1454),MONTH(A1454)+1,0),메뉴_이름,B1454)&gt;1,"같은 달·같은 메뉴가 또 있어요",""))))))</f>
        <v/>
      </c>
    </row>
    <row r="1455">
      <c r="A1455" s="49" t="n"/>
      <c r="B1455" s="17" t="n"/>
      <c r="C1455" s="14" t="n"/>
      <c r="D1455" s="14" t="n"/>
      <c r="E1455" s="18">
        <f>IF(COUNTA(A1455:D1455)=0,"",IF(NOT(ISNUMBER(A1455)),"월을 2026-09-01 처럼",IF(ISNA(MATCH(B1455,메뉴판이름,0)),"메뉴판에 없는 이름",IF(OR(NOT(ISNUMBER(C1455)),C1455&lt;0,C1455&lt;&gt;INT(N(C1455))),"수량을 확인하세요",IF(OR(NOT(ISNUMBER(D1455)),D1455&lt;0),"매출을 확인하세요",IF(COUNTIFS(메뉴_월,"&gt;="&amp;DATE(YEAR(A1455),MONTH(A1455),1),메뉴_월,"&lt;="&amp;DATE(YEAR(A1455),MONTH(A1455)+1,0),메뉴_이름,B1455)&gt;1,"같은 달·같은 메뉴가 또 있어요",""))))))</f>
        <v/>
      </c>
    </row>
    <row r="1456">
      <c r="A1456" s="49" t="n"/>
      <c r="B1456" s="17" t="n"/>
      <c r="C1456" s="14" t="n"/>
      <c r="D1456" s="14" t="n"/>
      <c r="E1456" s="18">
        <f>IF(COUNTA(A1456:D1456)=0,"",IF(NOT(ISNUMBER(A1456)),"월을 2026-09-01 처럼",IF(ISNA(MATCH(B1456,메뉴판이름,0)),"메뉴판에 없는 이름",IF(OR(NOT(ISNUMBER(C1456)),C1456&lt;0,C1456&lt;&gt;INT(N(C1456))),"수량을 확인하세요",IF(OR(NOT(ISNUMBER(D1456)),D1456&lt;0),"매출을 확인하세요",IF(COUNTIFS(메뉴_월,"&gt;="&amp;DATE(YEAR(A1456),MONTH(A1456),1),메뉴_월,"&lt;="&amp;DATE(YEAR(A1456),MONTH(A1456)+1,0),메뉴_이름,B1456)&gt;1,"같은 달·같은 메뉴가 또 있어요",""))))))</f>
        <v/>
      </c>
    </row>
    <row r="1457">
      <c r="A1457" s="49" t="n"/>
      <c r="B1457" s="17" t="n"/>
      <c r="C1457" s="14" t="n"/>
      <c r="D1457" s="14" t="n"/>
      <c r="E1457" s="18">
        <f>IF(COUNTA(A1457:D1457)=0,"",IF(NOT(ISNUMBER(A1457)),"월을 2026-09-01 처럼",IF(ISNA(MATCH(B1457,메뉴판이름,0)),"메뉴판에 없는 이름",IF(OR(NOT(ISNUMBER(C1457)),C1457&lt;0,C1457&lt;&gt;INT(N(C1457))),"수량을 확인하세요",IF(OR(NOT(ISNUMBER(D1457)),D1457&lt;0),"매출을 확인하세요",IF(COUNTIFS(메뉴_월,"&gt;="&amp;DATE(YEAR(A1457),MONTH(A1457),1),메뉴_월,"&lt;="&amp;DATE(YEAR(A1457),MONTH(A1457)+1,0),메뉴_이름,B1457)&gt;1,"같은 달·같은 메뉴가 또 있어요",""))))))</f>
        <v/>
      </c>
    </row>
    <row r="1458">
      <c r="A1458" s="49" t="n"/>
      <c r="B1458" s="17" t="n"/>
      <c r="C1458" s="14" t="n"/>
      <c r="D1458" s="14" t="n"/>
      <c r="E1458" s="18">
        <f>IF(COUNTA(A1458:D1458)=0,"",IF(NOT(ISNUMBER(A1458)),"월을 2026-09-01 처럼",IF(ISNA(MATCH(B1458,메뉴판이름,0)),"메뉴판에 없는 이름",IF(OR(NOT(ISNUMBER(C1458)),C1458&lt;0,C1458&lt;&gt;INT(N(C1458))),"수량을 확인하세요",IF(OR(NOT(ISNUMBER(D1458)),D1458&lt;0),"매출을 확인하세요",IF(COUNTIFS(메뉴_월,"&gt;="&amp;DATE(YEAR(A1458),MONTH(A1458),1),메뉴_월,"&lt;="&amp;DATE(YEAR(A1458),MONTH(A1458)+1,0),메뉴_이름,B1458)&gt;1,"같은 달·같은 메뉴가 또 있어요",""))))))</f>
        <v/>
      </c>
    </row>
    <row r="1459">
      <c r="A1459" s="49" t="n"/>
      <c r="B1459" s="17" t="n"/>
      <c r="C1459" s="14" t="n"/>
      <c r="D1459" s="14" t="n"/>
      <c r="E1459" s="18">
        <f>IF(COUNTA(A1459:D1459)=0,"",IF(NOT(ISNUMBER(A1459)),"월을 2026-09-01 처럼",IF(ISNA(MATCH(B1459,메뉴판이름,0)),"메뉴판에 없는 이름",IF(OR(NOT(ISNUMBER(C1459)),C1459&lt;0,C1459&lt;&gt;INT(N(C1459))),"수량을 확인하세요",IF(OR(NOT(ISNUMBER(D1459)),D1459&lt;0),"매출을 확인하세요",IF(COUNTIFS(메뉴_월,"&gt;="&amp;DATE(YEAR(A1459),MONTH(A1459),1),메뉴_월,"&lt;="&amp;DATE(YEAR(A1459),MONTH(A1459)+1,0),메뉴_이름,B1459)&gt;1,"같은 달·같은 메뉴가 또 있어요",""))))))</f>
        <v/>
      </c>
    </row>
    <row r="1460">
      <c r="A1460" s="49" t="n"/>
      <c r="B1460" s="17" t="n"/>
      <c r="C1460" s="14" t="n"/>
      <c r="D1460" s="14" t="n"/>
      <c r="E1460" s="18">
        <f>IF(COUNTA(A1460:D1460)=0,"",IF(NOT(ISNUMBER(A1460)),"월을 2026-09-01 처럼",IF(ISNA(MATCH(B1460,메뉴판이름,0)),"메뉴판에 없는 이름",IF(OR(NOT(ISNUMBER(C1460)),C1460&lt;0,C1460&lt;&gt;INT(N(C1460))),"수량을 확인하세요",IF(OR(NOT(ISNUMBER(D1460)),D1460&lt;0),"매출을 확인하세요",IF(COUNTIFS(메뉴_월,"&gt;="&amp;DATE(YEAR(A1460),MONTH(A1460),1),메뉴_월,"&lt;="&amp;DATE(YEAR(A1460),MONTH(A1460)+1,0),메뉴_이름,B1460)&gt;1,"같은 달·같은 메뉴가 또 있어요",""))))))</f>
        <v/>
      </c>
    </row>
    <row r="1461">
      <c r="A1461" s="49" t="n"/>
      <c r="B1461" s="17" t="n"/>
      <c r="C1461" s="14" t="n"/>
      <c r="D1461" s="14" t="n"/>
      <c r="E1461" s="18">
        <f>IF(COUNTA(A1461:D1461)=0,"",IF(NOT(ISNUMBER(A1461)),"월을 2026-09-01 처럼",IF(ISNA(MATCH(B1461,메뉴판이름,0)),"메뉴판에 없는 이름",IF(OR(NOT(ISNUMBER(C1461)),C1461&lt;0,C1461&lt;&gt;INT(N(C1461))),"수량을 확인하세요",IF(OR(NOT(ISNUMBER(D1461)),D1461&lt;0),"매출을 확인하세요",IF(COUNTIFS(메뉴_월,"&gt;="&amp;DATE(YEAR(A1461),MONTH(A1461),1),메뉴_월,"&lt;="&amp;DATE(YEAR(A1461),MONTH(A1461)+1,0),메뉴_이름,B1461)&gt;1,"같은 달·같은 메뉴가 또 있어요",""))))))</f>
        <v/>
      </c>
    </row>
    <row r="1462">
      <c r="A1462" s="49" t="n"/>
      <c r="B1462" s="17" t="n"/>
      <c r="C1462" s="14" t="n"/>
      <c r="D1462" s="14" t="n"/>
      <c r="E1462" s="18">
        <f>IF(COUNTA(A1462:D1462)=0,"",IF(NOT(ISNUMBER(A1462)),"월을 2026-09-01 처럼",IF(ISNA(MATCH(B1462,메뉴판이름,0)),"메뉴판에 없는 이름",IF(OR(NOT(ISNUMBER(C1462)),C1462&lt;0,C1462&lt;&gt;INT(N(C1462))),"수량을 확인하세요",IF(OR(NOT(ISNUMBER(D1462)),D1462&lt;0),"매출을 확인하세요",IF(COUNTIFS(메뉴_월,"&gt;="&amp;DATE(YEAR(A1462),MONTH(A1462),1),메뉴_월,"&lt;="&amp;DATE(YEAR(A1462),MONTH(A1462)+1,0),메뉴_이름,B1462)&gt;1,"같은 달·같은 메뉴가 또 있어요",""))))))</f>
        <v/>
      </c>
    </row>
    <row r="1463">
      <c r="A1463" s="49" t="n"/>
      <c r="B1463" s="17" t="n"/>
      <c r="C1463" s="14" t="n"/>
      <c r="D1463" s="14" t="n"/>
      <c r="E1463" s="18">
        <f>IF(COUNTA(A1463:D1463)=0,"",IF(NOT(ISNUMBER(A1463)),"월을 2026-09-01 처럼",IF(ISNA(MATCH(B1463,메뉴판이름,0)),"메뉴판에 없는 이름",IF(OR(NOT(ISNUMBER(C1463)),C1463&lt;0,C1463&lt;&gt;INT(N(C1463))),"수량을 확인하세요",IF(OR(NOT(ISNUMBER(D1463)),D1463&lt;0),"매출을 확인하세요",IF(COUNTIFS(메뉴_월,"&gt;="&amp;DATE(YEAR(A1463),MONTH(A1463),1),메뉴_월,"&lt;="&amp;DATE(YEAR(A1463),MONTH(A1463)+1,0),메뉴_이름,B1463)&gt;1,"같은 달·같은 메뉴가 또 있어요",""))))))</f>
        <v/>
      </c>
    </row>
    <row r="1464">
      <c r="A1464" s="49" t="n"/>
      <c r="B1464" s="17" t="n"/>
      <c r="C1464" s="14" t="n"/>
      <c r="D1464" s="14" t="n"/>
      <c r="E1464" s="18">
        <f>IF(COUNTA(A1464:D1464)=0,"",IF(NOT(ISNUMBER(A1464)),"월을 2026-09-01 처럼",IF(ISNA(MATCH(B1464,메뉴판이름,0)),"메뉴판에 없는 이름",IF(OR(NOT(ISNUMBER(C1464)),C1464&lt;0,C1464&lt;&gt;INT(N(C1464))),"수량을 확인하세요",IF(OR(NOT(ISNUMBER(D1464)),D1464&lt;0),"매출을 확인하세요",IF(COUNTIFS(메뉴_월,"&gt;="&amp;DATE(YEAR(A1464),MONTH(A1464),1),메뉴_월,"&lt;="&amp;DATE(YEAR(A1464),MONTH(A1464)+1,0),메뉴_이름,B1464)&gt;1,"같은 달·같은 메뉴가 또 있어요",""))))))</f>
        <v/>
      </c>
    </row>
    <row r="1465">
      <c r="A1465" s="49" t="n"/>
      <c r="B1465" s="17" t="n"/>
      <c r="C1465" s="14" t="n"/>
      <c r="D1465" s="14" t="n"/>
      <c r="E1465" s="18">
        <f>IF(COUNTA(A1465:D1465)=0,"",IF(NOT(ISNUMBER(A1465)),"월을 2026-09-01 처럼",IF(ISNA(MATCH(B1465,메뉴판이름,0)),"메뉴판에 없는 이름",IF(OR(NOT(ISNUMBER(C1465)),C1465&lt;0,C1465&lt;&gt;INT(N(C1465))),"수량을 확인하세요",IF(OR(NOT(ISNUMBER(D1465)),D1465&lt;0),"매출을 확인하세요",IF(COUNTIFS(메뉴_월,"&gt;="&amp;DATE(YEAR(A1465),MONTH(A1465),1),메뉴_월,"&lt;="&amp;DATE(YEAR(A1465),MONTH(A1465)+1,0),메뉴_이름,B1465)&gt;1,"같은 달·같은 메뉴가 또 있어요",""))))))</f>
        <v/>
      </c>
    </row>
    <row r="1466">
      <c r="A1466" s="49" t="n"/>
      <c r="B1466" s="17" t="n"/>
      <c r="C1466" s="14" t="n"/>
      <c r="D1466" s="14" t="n"/>
      <c r="E1466" s="18">
        <f>IF(COUNTA(A1466:D1466)=0,"",IF(NOT(ISNUMBER(A1466)),"월을 2026-09-01 처럼",IF(ISNA(MATCH(B1466,메뉴판이름,0)),"메뉴판에 없는 이름",IF(OR(NOT(ISNUMBER(C1466)),C1466&lt;0,C1466&lt;&gt;INT(N(C1466))),"수량을 확인하세요",IF(OR(NOT(ISNUMBER(D1466)),D1466&lt;0),"매출을 확인하세요",IF(COUNTIFS(메뉴_월,"&gt;="&amp;DATE(YEAR(A1466),MONTH(A1466),1),메뉴_월,"&lt;="&amp;DATE(YEAR(A1466),MONTH(A1466)+1,0),메뉴_이름,B1466)&gt;1,"같은 달·같은 메뉴가 또 있어요",""))))))</f>
        <v/>
      </c>
    </row>
    <row r="1467">
      <c r="A1467" s="49" t="n"/>
      <c r="B1467" s="17" t="n"/>
      <c r="C1467" s="14" t="n"/>
      <c r="D1467" s="14" t="n"/>
      <c r="E1467" s="18">
        <f>IF(COUNTA(A1467:D1467)=0,"",IF(NOT(ISNUMBER(A1467)),"월을 2026-09-01 처럼",IF(ISNA(MATCH(B1467,메뉴판이름,0)),"메뉴판에 없는 이름",IF(OR(NOT(ISNUMBER(C1467)),C1467&lt;0,C1467&lt;&gt;INT(N(C1467))),"수량을 확인하세요",IF(OR(NOT(ISNUMBER(D1467)),D1467&lt;0),"매출을 확인하세요",IF(COUNTIFS(메뉴_월,"&gt;="&amp;DATE(YEAR(A1467),MONTH(A1467),1),메뉴_월,"&lt;="&amp;DATE(YEAR(A1467),MONTH(A1467)+1,0),메뉴_이름,B1467)&gt;1,"같은 달·같은 메뉴가 또 있어요",""))))))</f>
        <v/>
      </c>
    </row>
    <row r="1468">
      <c r="A1468" s="49" t="n"/>
      <c r="B1468" s="17" t="n"/>
      <c r="C1468" s="14" t="n"/>
      <c r="D1468" s="14" t="n"/>
      <c r="E1468" s="18">
        <f>IF(COUNTA(A1468:D1468)=0,"",IF(NOT(ISNUMBER(A1468)),"월을 2026-09-01 처럼",IF(ISNA(MATCH(B1468,메뉴판이름,0)),"메뉴판에 없는 이름",IF(OR(NOT(ISNUMBER(C1468)),C1468&lt;0,C1468&lt;&gt;INT(N(C1468))),"수량을 확인하세요",IF(OR(NOT(ISNUMBER(D1468)),D1468&lt;0),"매출을 확인하세요",IF(COUNTIFS(메뉴_월,"&gt;="&amp;DATE(YEAR(A1468),MONTH(A1468),1),메뉴_월,"&lt;="&amp;DATE(YEAR(A1468),MONTH(A1468)+1,0),메뉴_이름,B1468)&gt;1,"같은 달·같은 메뉴가 또 있어요",""))))))</f>
        <v/>
      </c>
    </row>
    <row r="1469">
      <c r="A1469" s="49" t="n"/>
      <c r="B1469" s="17" t="n"/>
      <c r="C1469" s="14" t="n"/>
      <c r="D1469" s="14" t="n"/>
      <c r="E1469" s="18">
        <f>IF(COUNTA(A1469:D1469)=0,"",IF(NOT(ISNUMBER(A1469)),"월을 2026-09-01 처럼",IF(ISNA(MATCH(B1469,메뉴판이름,0)),"메뉴판에 없는 이름",IF(OR(NOT(ISNUMBER(C1469)),C1469&lt;0,C1469&lt;&gt;INT(N(C1469))),"수량을 확인하세요",IF(OR(NOT(ISNUMBER(D1469)),D1469&lt;0),"매출을 확인하세요",IF(COUNTIFS(메뉴_월,"&gt;="&amp;DATE(YEAR(A1469),MONTH(A1469),1),메뉴_월,"&lt;="&amp;DATE(YEAR(A1469),MONTH(A1469)+1,0),메뉴_이름,B1469)&gt;1,"같은 달·같은 메뉴가 또 있어요",""))))))</f>
        <v/>
      </c>
    </row>
    <row r="1470">
      <c r="A1470" s="49" t="n"/>
      <c r="B1470" s="17" t="n"/>
      <c r="C1470" s="14" t="n"/>
      <c r="D1470" s="14" t="n"/>
      <c r="E1470" s="18">
        <f>IF(COUNTA(A1470:D1470)=0,"",IF(NOT(ISNUMBER(A1470)),"월을 2026-09-01 처럼",IF(ISNA(MATCH(B1470,메뉴판이름,0)),"메뉴판에 없는 이름",IF(OR(NOT(ISNUMBER(C1470)),C1470&lt;0,C1470&lt;&gt;INT(N(C1470))),"수량을 확인하세요",IF(OR(NOT(ISNUMBER(D1470)),D1470&lt;0),"매출을 확인하세요",IF(COUNTIFS(메뉴_월,"&gt;="&amp;DATE(YEAR(A1470),MONTH(A1470),1),메뉴_월,"&lt;="&amp;DATE(YEAR(A1470),MONTH(A1470)+1,0),메뉴_이름,B1470)&gt;1,"같은 달·같은 메뉴가 또 있어요",""))))))</f>
        <v/>
      </c>
    </row>
    <row r="1471">
      <c r="A1471" s="49" t="n"/>
      <c r="B1471" s="17" t="n"/>
      <c r="C1471" s="14" t="n"/>
      <c r="D1471" s="14" t="n"/>
      <c r="E1471" s="18">
        <f>IF(COUNTA(A1471:D1471)=0,"",IF(NOT(ISNUMBER(A1471)),"월을 2026-09-01 처럼",IF(ISNA(MATCH(B1471,메뉴판이름,0)),"메뉴판에 없는 이름",IF(OR(NOT(ISNUMBER(C1471)),C1471&lt;0,C1471&lt;&gt;INT(N(C1471))),"수량을 확인하세요",IF(OR(NOT(ISNUMBER(D1471)),D1471&lt;0),"매출을 확인하세요",IF(COUNTIFS(메뉴_월,"&gt;="&amp;DATE(YEAR(A1471),MONTH(A1471),1),메뉴_월,"&lt;="&amp;DATE(YEAR(A1471),MONTH(A1471)+1,0),메뉴_이름,B1471)&gt;1,"같은 달·같은 메뉴가 또 있어요",""))))))</f>
        <v/>
      </c>
    </row>
    <row r="1472">
      <c r="A1472" s="49" t="n"/>
      <c r="B1472" s="17" t="n"/>
      <c r="C1472" s="14" t="n"/>
      <c r="D1472" s="14" t="n"/>
      <c r="E1472" s="18">
        <f>IF(COUNTA(A1472:D1472)=0,"",IF(NOT(ISNUMBER(A1472)),"월을 2026-09-01 처럼",IF(ISNA(MATCH(B1472,메뉴판이름,0)),"메뉴판에 없는 이름",IF(OR(NOT(ISNUMBER(C1472)),C1472&lt;0,C1472&lt;&gt;INT(N(C1472))),"수량을 확인하세요",IF(OR(NOT(ISNUMBER(D1472)),D1472&lt;0),"매출을 확인하세요",IF(COUNTIFS(메뉴_월,"&gt;="&amp;DATE(YEAR(A1472),MONTH(A1472),1),메뉴_월,"&lt;="&amp;DATE(YEAR(A1472),MONTH(A1472)+1,0),메뉴_이름,B1472)&gt;1,"같은 달·같은 메뉴가 또 있어요",""))))))</f>
        <v/>
      </c>
    </row>
    <row r="1473">
      <c r="A1473" s="49" t="n"/>
      <c r="B1473" s="17" t="n"/>
      <c r="C1473" s="14" t="n"/>
      <c r="D1473" s="14" t="n"/>
      <c r="E1473" s="18">
        <f>IF(COUNTA(A1473:D1473)=0,"",IF(NOT(ISNUMBER(A1473)),"월을 2026-09-01 처럼",IF(ISNA(MATCH(B1473,메뉴판이름,0)),"메뉴판에 없는 이름",IF(OR(NOT(ISNUMBER(C1473)),C1473&lt;0,C1473&lt;&gt;INT(N(C1473))),"수량을 확인하세요",IF(OR(NOT(ISNUMBER(D1473)),D1473&lt;0),"매출을 확인하세요",IF(COUNTIFS(메뉴_월,"&gt;="&amp;DATE(YEAR(A1473),MONTH(A1473),1),메뉴_월,"&lt;="&amp;DATE(YEAR(A1473),MONTH(A1473)+1,0),메뉴_이름,B1473)&gt;1,"같은 달·같은 메뉴가 또 있어요",""))))))</f>
        <v/>
      </c>
    </row>
    <row r="1474">
      <c r="A1474" s="49" t="n"/>
      <c r="B1474" s="17" t="n"/>
      <c r="C1474" s="14" t="n"/>
      <c r="D1474" s="14" t="n"/>
      <c r="E1474" s="18">
        <f>IF(COUNTA(A1474:D1474)=0,"",IF(NOT(ISNUMBER(A1474)),"월을 2026-09-01 처럼",IF(ISNA(MATCH(B1474,메뉴판이름,0)),"메뉴판에 없는 이름",IF(OR(NOT(ISNUMBER(C1474)),C1474&lt;0,C1474&lt;&gt;INT(N(C1474))),"수량을 확인하세요",IF(OR(NOT(ISNUMBER(D1474)),D1474&lt;0),"매출을 확인하세요",IF(COUNTIFS(메뉴_월,"&gt;="&amp;DATE(YEAR(A1474),MONTH(A1474),1),메뉴_월,"&lt;="&amp;DATE(YEAR(A1474),MONTH(A1474)+1,0),메뉴_이름,B1474)&gt;1,"같은 달·같은 메뉴가 또 있어요",""))))))</f>
        <v/>
      </c>
    </row>
    <row r="1475">
      <c r="A1475" s="49" t="n"/>
      <c r="B1475" s="17" t="n"/>
      <c r="C1475" s="14" t="n"/>
      <c r="D1475" s="14" t="n"/>
      <c r="E1475" s="18">
        <f>IF(COUNTA(A1475:D1475)=0,"",IF(NOT(ISNUMBER(A1475)),"월을 2026-09-01 처럼",IF(ISNA(MATCH(B1475,메뉴판이름,0)),"메뉴판에 없는 이름",IF(OR(NOT(ISNUMBER(C1475)),C1475&lt;0,C1475&lt;&gt;INT(N(C1475))),"수량을 확인하세요",IF(OR(NOT(ISNUMBER(D1475)),D1475&lt;0),"매출을 확인하세요",IF(COUNTIFS(메뉴_월,"&gt;="&amp;DATE(YEAR(A1475),MONTH(A1475),1),메뉴_월,"&lt;="&amp;DATE(YEAR(A1475),MONTH(A1475)+1,0),메뉴_이름,B1475)&gt;1,"같은 달·같은 메뉴가 또 있어요",""))))))</f>
        <v/>
      </c>
    </row>
    <row r="1476">
      <c r="A1476" s="49" t="n"/>
      <c r="B1476" s="17" t="n"/>
      <c r="C1476" s="14" t="n"/>
      <c r="D1476" s="14" t="n"/>
      <c r="E1476" s="18">
        <f>IF(COUNTA(A1476:D1476)=0,"",IF(NOT(ISNUMBER(A1476)),"월을 2026-09-01 처럼",IF(ISNA(MATCH(B1476,메뉴판이름,0)),"메뉴판에 없는 이름",IF(OR(NOT(ISNUMBER(C1476)),C1476&lt;0,C1476&lt;&gt;INT(N(C1476))),"수량을 확인하세요",IF(OR(NOT(ISNUMBER(D1476)),D1476&lt;0),"매출을 확인하세요",IF(COUNTIFS(메뉴_월,"&gt;="&amp;DATE(YEAR(A1476),MONTH(A1476),1),메뉴_월,"&lt;="&amp;DATE(YEAR(A1476),MONTH(A1476)+1,0),메뉴_이름,B1476)&gt;1,"같은 달·같은 메뉴가 또 있어요",""))))))</f>
        <v/>
      </c>
    </row>
    <row r="1477">
      <c r="A1477" s="49" t="n"/>
      <c r="B1477" s="17" t="n"/>
      <c r="C1477" s="14" t="n"/>
      <c r="D1477" s="14" t="n"/>
      <c r="E1477" s="18">
        <f>IF(COUNTA(A1477:D1477)=0,"",IF(NOT(ISNUMBER(A1477)),"월을 2026-09-01 처럼",IF(ISNA(MATCH(B1477,메뉴판이름,0)),"메뉴판에 없는 이름",IF(OR(NOT(ISNUMBER(C1477)),C1477&lt;0,C1477&lt;&gt;INT(N(C1477))),"수량을 확인하세요",IF(OR(NOT(ISNUMBER(D1477)),D1477&lt;0),"매출을 확인하세요",IF(COUNTIFS(메뉴_월,"&gt;="&amp;DATE(YEAR(A1477),MONTH(A1477),1),메뉴_월,"&lt;="&amp;DATE(YEAR(A1477),MONTH(A1477)+1,0),메뉴_이름,B1477)&gt;1,"같은 달·같은 메뉴가 또 있어요",""))))))</f>
        <v/>
      </c>
    </row>
    <row r="1478">
      <c r="A1478" s="49" t="n"/>
      <c r="B1478" s="17" t="n"/>
      <c r="C1478" s="14" t="n"/>
      <c r="D1478" s="14" t="n"/>
      <c r="E1478" s="18">
        <f>IF(COUNTA(A1478:D1478)=0,"",IF(NOT(ISNUMBER(A1478)),"월을 2026-09-01 처럼",IF(ISNA(MATCH(B1478,메뉴판이름,0)),"메뉴판에 없는 이름",IF(OR(NOT(ISNUMBER(C1478)),C1478&lt;0,C1478&lt;&gt;INT(N(C1478))),"수량을 확인하세요",IF(OR(NOT(ISNUMBER(D1478)),D1478&lt;0),"매출을 확인하세요",IF(COUNTIFS(메뉴_월,"&gt;="&amp;DATE(YEAR(A1478),MONTH(A1478),1),메뉴_월,"&lt;="&amp;DATE(YEAR(A1478),MONTH(A1478)+1,0),메뉴_이름,B1478)&gt;1,"같은 달·같은 메뉴가 또 있어요",""))))))</f>
        <v/>
      </c>
    </row>
    <row r="1479">
      <c r="A1479" s="49" t="n"/>
      <c r="B1479" s="17" t="n"/>
      <c r="C1479" s="14" t="n"/>
      <c r="D1479" s="14" t="n"/>
      <c r="E1479" s="18">
        <f>IF(COUNTA(A1479:D1479)=0,"",IF(NOT(ISNUMBER(A1479)),"월을 2026-09-01 처럼",IF(ISNA(MATCH(B1479,메뉴판이름,0)),"메뉴판에 없는 이름",IF(OR(NOT(ISNUMBER(C1479)),C1479&lt;0,C1479&lt;&gt;INT(N(C1479))),"수량을 확인하세요",IF(OR(NOT(ISNUMBER(D1479)),D1479&lt;0),"매출을 확인하세요",IF(COUNTIFS(메뉴_월,"&gt;="&amp;DATE(YEAR(A1479),MONTH(A1479),1),메뉴_월,"&lt;="&amp;DATE(YEAR(A1479),MONTH(A1479)+1,0),메뉴_이름,B1479)&gt;1,"같은 달·같은 메뉴가 또 있어요",""))))))</f>
        <v/>
      </c>
    </row>
    <row r="1480">
      <c r="A1480" s="49" t="n"/>
      <c r="B1480" s="17" t="n"/>
      <c r="C1480" s="14" t="n"/>
      <c r="D1480" s="14" t="n"/>
      <c r="E1480" s="18">
        <f>IF(COUNTA(A1480:D1480)=0,"",IF(NOT(ISNUMBER(A1480)),"월을 2026-09-01 처럼",IF(ISNA(MATCH(B1480,메뉴판이름,0)),"메뉴판에 없는 이름",IF(OR(NOT(ISNUMBER(C1480)),C1480&lt;0,C1480&lt;&gt;INT(N(C1480))),"수량을 확인하세요",IF(OR(NOT(ISNUMBER(D1480)),D1480&lt;0),"매출을 확인하세요",IF(COUNTIFS(메뉴_월,"&gt;="&amp;DATE(YEAR(A1480),MONTH(A1480),1),메뉴_월,"&lt;="&amp;DATE(YEAR(A1480),MONTH(A1480)+1,0),메뉴_이름,B1480)&gt;1,"같은 달·같은 메뉴가 또 있어요",""))))))</f>
        <v/>
      </c>
    </row>
    <row r="1481">
      <c r="A1481" s="49" t="n"/>
      <c r="B1481" s="17" t="n"/>
      <c r="C1481" s="14" t="n"/>
      <c r="D1481" s="14" t="n"/>
      <c r="E1481" s="18">
        <f>IF(COUNTA(A1481:D1481)=0,"",IF(NOT(ISNUMBER(A1481)),"월을 2026-09-01 처럼",IF(ISNA(MATCH(B1481,메뉴판이름,0)),"메뉴판에 없는 이름",IF(OR(NOT(ISNUMBER(C1481)),C1481&lt;0,C1481&lt;&gt;INT(N(C1481))),"수량을 확인하세요",IF(OR(NOT(ISNUMBER(D1481)),D1481&lt;0),"매출을 확인하세요",IF(COUNTIFS(메뉴_월,"&gt;="&amp;DATE(YEAR(A1481),MONTH(A1481),1),메뉴_월,"&lt;="&amp;DATE(YEAR(A1481),MONTH(A1481)+1,0),메뉴_이름,B1481)&gt;1,"같은 달·같은 메뉴가 또 있어요",""))))))</f>
        <v/>
      </c>
    </row>
    <row r="1482">
      <c r="A1482" s="49" t="n"/>
      <c r="B1482" s="17" t="n"/>
      <c r="C1482" s="14" t="n"/>
      <c r="D1482" s="14" t="n"/>
      <c r="E1482" s="18">
        <f>IF(COUNTA(A1482:D1482)=0,"",IF(NOT(ISNUMBER(A1482)),"월을 2026-09-01 처럼",IF(ISNA(MATCH(B1482,메뉴판이름,0)),"메뉴판에 없는 이름",IF(OR(NOT(ISNUMBER(C1482)),C1482&lt;0,C1482&lt;&gt;INT(N(C1482))),"수량을 확인하세요",IF(OR(NOT(ISNUMBER(D1482)),D1482&lt;0),"매출을 확인하세요",IF(COUNTIFS(메뉴_월,"&gt;="&amp;DATE(YEAR(A1482),MONTH(A1482),1),메뉴_월,"&lt;="&amp;DATE(YEAR(A1482),MONTH(A1482)+1,0),메뉴_이름,B1482)&gt;1,"같은 달·같은 메뉴가 또 있어요",""))))))</f>
        <v/>
      </c>
    </row>
    <row r="1483">
      <c r="A1483" s="49" t="n"/>
      <c r="B1483" s="17" t="n"/>
      <c r="C1483" s="14" t="n"/>
      <c r="D1483" s="14" t="n"/>
      <c r="E1483" s="18">
        <f>IF(COUNTA(A1483:D1483)=0,"",IF(NOT(ISNUMBER(A1483)),"월을 2026-09-01 처럼",IF(ISNA(MATCH(B1483,메뉴판이름,0)),"메뉴판에 없는 이름",IF(OR(NOT(ISNUMBER(C1483)),C1483&lt;0,C1483&lt;&gt;INT(N(C1483))),"수량을 확인하세요",IF(OR(NOT(ISNUMBER(D1483)),D1483&lt;0),"매출을 확인하세요",IF(COUNTIFS(메뉴_월,"&gt;="&amp;DATE(YEAR(A1483),MONTH(A1483),1),메뉴_월,"&lt;="&amp;DATE(YEAR(A1483),MONTH(A1483)+1,0),메뉴_이름,B1483)&gt;1,"같은 달·같은 메뉴가 또 있어요",""))))))</f>
        <v/>
      </c>
    </row>
    <row r="1484">
      <c r="A1484" s="49" t="n"/>
      <c r="B1484" s="17" t="n"/>
      <c r="C1484" s="14" t="n"/>
      <c r="D1484" s="14" t="n"/>
      <c r="E1484" s="18">
        <f>IF(COUNTA(A1484:D1484)=0,"",IF(NOT(ISNUMBER(A1484)),"월을 2026-09-01 처럼",IF(ISNA(MATCH(B1484,메뉴판이름,0)),"메뉴판에 없는 이름",IF(OR(NOT(ISNUMBER(C1484)),C1484&lt;0,C1484&lt;&gt;INT(N(C1484))),"수량을 확인하세요",IF(OR(NOT(ISNUMBER(D1484)),D1484&lt;0),"매출을 확인하세요",IF(COUNTIFS(메뉴_월,"&gt;="&amp;DATE(YEAR(A1484),MONTH(A1484),1),메뉴_월,"&lt;="&amp;DATE(YEAR(A1484),MONTH(A1484)+1,0),메뉴_이름,B1484)&gt;1,"같은 달·같은 메뉴가 또 있어요",""))))))</f>
        <v/>
      </c>
    </row>
    <row r="1485">
      <c r="A1485" s="49" t="n"/>
      <c r="B1485" s="17" t="n"/>
      <c r="C1485" s="14" t="n"/>
      <c r="D1485" s="14" t="n"/>
      <c r="E1485" s="18">
        <f>IF(COUNTA(A1485:D1485)=0,"",IF(NOT(ISNUMBER(A1485)),"월을 2026-09-01 처럼",IF(ISNA(MATCH(B1485,메뉴판이름,0)),"메뉴판에 없는 이름",IF(OR(NOT(ISNUMBER(C1485)),C1485&lt;0,C1485&lt;&gt;INT(N(C1485))),"수량을 확인하세요",IF(OR(NOT(ISNUMBER(D1485)),D1485&lt;0),"매출을 확인하세요",IF(COUNTIFS(메뉴_월,"&gt;="&amp;DATE(YEAR(A1485),MONTH(A1485),1),메뉴_월,"&lt;="&amp;DATE(YEAR(A1485),MONTH(A1485)+1,0),메뉴_이름,B1485)&gt;1,"같은 달·같은 메뉴가 또 있어요",""))))))</f>
        <v/>
      </c>
    </row>
    <row r="1486">
      <c r="A1486" s="49" t="n"/>
      <c r="B1486" s="17" t="n"/>
      <c r="C1486" s="14" t="n"/>
      <c r="D1486" s="14" t="n"/>
      <c r="E1486" s="18">
        <f>IF(COUNTA(A1486:D1486)=0,"",IF(NOT(ISNUMBER(A1486)),"월을 2026-09-01 처럼",IF(ISNA(MATCH(B1486,메뉴판이름,0)),"메뉴판에 없는 이름",IF(OR(NOT(ISNUMBER(C1486)),C1486&lt;0,C1486&lt;&gt;INT(N(C1486))),"수량을 확인하세요",IF(OR(NOT(ISNUMBER(D1486)),D1486&lt;0),"매출을 확인하세요",IF(COUNTIFS(메뉴_월,"&gt;="&amp;DATE(YEAR(A1486),MONTH(A1486),1),메뉴_월,"&lt;="&amp;DATE(YEAR(A1486),MONTH(A1486)+1,0),메뉴_이름,B1486)&gt;1,"같은 달·같은 메뉴가 또 있어요",""))))))</f>
        <v/>
      </c>
    </row>
    <row r="1487">
      <c r="A1487" s="49" t="n"/>
      <c r="B1487" s="17" t="n"/>
      <c r="C1487" s="14" t="n"/>
      <c r="D1487" s="14" t="n"/>
      <c r="E1487" s="18">
        <f>IF(COUNTA(A1487:D1487)=0,"",IF(NOT(ISNUMBER(A1487)),"월을 2026-09-01 처럼",IF(ISNA(MATCH(B1487,메뉴판이름,0)),"메뉴판에 없는 이름",IF(OR(NOT(ISNUMBER(C1487)),C1487&lt;0,C1487&lt;&gt;INT(N(C1487))),"수량을 확인하세요",IF(OR(NOT(ISNUMBER(D1487)),D1487&lt;0),"매출을 확인하세요",IF(COUNTIFS(메뉴_월,"&gt;="&amp;DATE(YEAR(A1487),MONTH(A1487),1),메뉴_월,"&lt;="&amp;DATE(YEAR(A1487),MONTH(A1487)+1,0),메뉴_이름,B1487)&gt;1,"같은 달·같은 메뉴가 또 있어요",""))))))</f>
        <v/>
      </c>
    </row>
    <row r="1488">
      <c r="A1488" s="49" t="n"/>
      <c r="B1488" s="17" t="n"/>
      <c r="C1488" s="14" t="n"/>
      <c r="D1488" s="14" t="n"/>
      <c r="E1488" s="18">
        <f>IF(COUNTA(A1488:D1488)=0,"",IF(NOT(ISNUMBER(A1488)),"월을 2026-09-01 처럼",IF(ISNA(MATCH(B1488,메뉴판이름,0)),"메뉴판에 없는 이름",IF(OR(NOT(ISNUMBER(C1488)),C1488&lt;0,C1488&lt;&gt;INT(N(C1488))),"수량을 확인하세요",IF(OR(NOT(ISNUMBER(D1488)),D1488&lt;0),"매출을 확인하세요",IF(COUNTIFS(메뉴_월,"&gt;="&amp;DATE(YEAR(A1488),MONTH(A1488),1),메뉴_월,"&lt;="&amp;DATE(YEAR(A1488),MONTH(A1488)+1,0),메뉴_이름,B1488)&gt;1,"같은 달·같은 메뉴가 또 있어요",""))))))</f>
        <v/>
      </c>
    </row>
    <row r="1489">
      <c r="A1489" s="49" t="n"/>
      <c r="B1489" s="17" t="n"/>
      <c r="C1489" s="14" t="n"/>
      <c r="D1489" s="14" t="n"/>
      <c r="E1489" s="18">
        <f>IF(COUNTA(A1489:D1489)=0,"",IF(NOT(ISNUMBER(A1489)),"월을 2026-09-01 처럼",IF(ISNA(MATCH(B1489,메뉴판이름,0)),"메뉴판에 없는 이름",IF(OR(NOT(ISNUMBER(C1489)),C1489&lt;0,C1489&lt;&gt;INT(N(C1489))),"수량을 확인하세요",IF(OR(NOT(ISNUMBER(D1489)),D1489&lt;0),"매출을 확인하세요",IF(COUNTIFS(메뉴_월,"&gt;="&amp;DATE(YEAR(A1489),MONTH(A1489),1),메뉴_월,"&lt;="&amp;DATE(YEAR(A1489),MONTH(A1489)+1,0),메뉴_이름,B1489)&gt;1,"같은 달·같은 메뉴가 또 있어요",""))))))</f>
        <v/>
      </c>
    </row>
    <row r="1490">
      <c r="A1490" s="49" t="n"/>
      <c r="B1490" s="17" t="n"/>
      <c r="C1490" s="14" t="n"/>
      <c r="D1490" s="14" t="n"/>
      <c r="E1490" s="18">
        <f>IF(COUNTA(A1490:D1490)=0,"",IF(NOT(ISNUMBER(A1490)),"월을 2026-09-01 처럼",IF(ISNA(MATCH(B1490,메뉴판이름,0)),"메뉴판에 없는 이름",IF(OR(NOT(ISNUMBER(C1490)),C1490&lt;0,C1490&lt;&gt;INT(N(C1490))),"수량을 확인하세요",IF(OR(NOT(ISNUMBER(D1490)),D1490&lt;0),"매출을 확인하세요",IF(COUNTIFS(메뉴_월,"&gt;="&amp;DATE(YEAR(A1490),MONTH(A1490),1),메뉴_월,"&lt;="&amp;DATE(YEAR(A1490),MONTH(A1490)+1,0),메뉴_이름,B1490)&gt;1,"같은 달·같은 메뉴가 또 있어요",""))))))</f>
        <v/>
      </c>
    </row>
    <row r="1491">
      <c r="A1491" s="49" t="n"/>
      <c r="B1491" s="17" t="n"/>
      <c r="C1491" s="14" t="n"/>
      <c r="D1491" s="14" t="n"/>
      <c r="E1491" s="18">
        <f>IF(COUNTA(A1491:D1491)=0,"",IF(NOT(ISNUMBER(A1491)),"월을 2026-09-01 처럼",IF(ISNA(MATCH(B1491,메뉴판이름,0)),"메뉴판에 없는 이름",IF(OR(NOT(ISNUMBER(C1491)),C1491&lt;0,C1491&lt;&gt;INT(N(C1491))),"수량을 확인하세요",IF(OR(NOT(ISNUMBER(D1491)),D1491&lt;0),"매출을 확인하세요",IF(COUNTIFS(메뉴_월,"&gt;="&amp;DATE(YEAR(A1491),MONTH(A1491),1),메뉴_월,"&lt;="&amp;DATE(YEAR(A1491),MONTH(A1491)+1,0),메뉴_이름,B1491)&gt;1,"같은 달·같은 메뉴가 또 있어요",""))))))</f>
        <v/>
      </c>
    </row>
    <row r="1492">
      <c r="A1492" s="49" t="n"/>
      <c r="B1492" s="17" t="n"/>
      <c r="C1492" s="14" t="n"/>
      <c r="D1492" s="14" t="n"/>
      <c r="E1492" s="18">
        <f>IF(COUNTA(A1492:D1492)=0,"",IF(NOT(ISNUMBER(A1492)),"월을 2026-09-01 처럼",IF(ISNA(MATCH(B1492,메뉴판이름,0)),"메뉴판에 없는 이름",IF(OR(NOT(ISNUMBER(C1492)),C1492&lt;0,C1492&lt;&gt;INT(N(C1492))),"수량을 확인하세요",IF(OR(NOT(ISNUMBER(D1492)),D1492&lt;0),"매출을 확인하세요",IF(COUNTIFS(메뉴_월,"&gt;="&amp;DATE(YEAR(A1492),MONTH(A1492),1),메뉴_월,"&lt;="&amp;DATE(YEAR(A1492),MONTH(A1492)+1,0),메뉴_이름,B1492)&gt;1,"같은 달·같은 메뉴가 또 있어요",""))))))</f>
        <v/>
      </c>
    </row>
    <row r="1493">
      <c r="A1493" s="49" t="n"/>
      <c r="B1493" s="17" t="n"/>
      <c r="C1493" s="14" t="n"/>
      <c r="D1493" s="14" t="n"/>
      <c r="E1493" s="18">
        <f>IF(COUNTA(A1493:D1493)=0,"",IF(NOT(ISNUMBER(A1493)),"월을 2026-09-01 처럼",IF(ISNA(MATCH(B1493,메뉴판이름,0)),"메뉴판에 없는 이름",IF(OR(NOT(ISNUMBER(C1493)),C1493&lt;0,C1493&lt;&gt;INT(N(C1493))),"수량을 확인하세요",IF(OR(NOT(ISNUMBER(D1493)),D1493&lt;0),"매출을 확인하세요",IF(COUNTIFS(메뉴_월,"&gt;="&amp;DATE(YEAR(A1493),MONTH(A1493),1),메뉴_월,"&lt;="&amp;DATE(YEAR(A1493),MONTH(A1493)+1,0),메뉴_이름,B1493)&gt;1,"같은 달·같은 메뉴가 또 있어요",""))))))</f>
        <v/>
      </c>
    </row>
    <row r="1494">
      <c r="A1494" s="49" t="n"/>
      <c r="B1494" s="17" t="n"/>
      <c r="C1494" s="14" t="n"/>
      <c r="D1494" s="14" t="n"/>
      <c r="E1494" s="18">
        <f>IF(COUNTA(A1494:D1494)=0,"",IF(NOT(ISNUMBER(A1494)),"월을 2026-09-01 처럼",IF(ISNA(MATCH(B1494,메뉴판이름,0)),"메뉴판에 없는 이름",IF(OR(NOT(ISNUMBER(C1494)),C1494&lt;0,C1494&lt;&gt;INT(N(C1494))),"수량을 확인하세요",IF(OR(NOT(ISNUMBER(D1494)),D1494&lt;0),"매출을 확인하세요",IF(COUNTIFS(메뉴_월,"&gt;="&amp;DATE(YEAR(A1494),MONTH(A1494),1),메뉴_월,"&lt;="&amp;DATE(YEAR(A1494),MONTH(A1494)+1,0),메뉴_이름,B1494)&gt;1,"같은 달·같은 메뉴가 또 있어요",""))))))</f>
        <v/>
      </c>
    </row>
    <row r="1495">
      <c r="A1495" s="49" t="n"/>
      <c r="B1495" s="17" t="n"/>
      <c r="C1495" s="14" t="n"/>
      <c r="D1495" s="14" t="n"/>
      <c r="E1495" s="18">
        <f>IF(COUNTA(A1495:D1495)=0,"",IF(NOT(ISNUMBER(A1495)),"월을 2026-09-01 처럼",IF(ISNA(MATCH(B1495,메뉴판이름,0)),"메뉴판에 없는 이름",IF(OR(NOT(ISNUMBER(C1495)),C1495&lt;0,C1495&lt;&gt;INT(N(C1495))),"수량을 확인하세요",IF(OR(NOT(ISNUMBER(D1495)),D1495&lt;0),"매출을 확인하세요",IF(COUNTIFS(메뉴_월,"&gt;="&amp;DATE(YEAR(A1495),MONTH(A1495),1),메뉴_월,"&lt;="&amp;DATE(YEAR(A1495),MONTH(A1495)+1,0),메뉴_이름,B1495)&gt;1,"같은 달·같은 메뉴가 또 있어요",""))))))</f>
        <v/>
      </c>
    </row>
    <row r="1496">
      <c r="A1496" s="49" t="n"/>
      <c r="B1496" s="17" t="n"/>
      <c r="C1496" s="14" t="n"/>
      <c r="D1496" s="14" t="n"/>
      <c r="E1496" s="18">
        <f>IF(COUNTA(A1496:D1496)=0,"",IF(NOT(ISNUMBER(A1496)),"월을 2026-09-01 처럼",IF(ISNA(MATCH(B1496,메뉴판이름,0)),"메뉴판에 없는 이름",IF(OR(NOT(ISNUMBER(C1496)),C1496&lt;0,C1496&lt;&gt;INT(N(C1496))),"수량을 확인하세요",IF(OR(NOT(ISNUMBER(D1496)),D1496&lt;0),"매출을 확인하세요",IF(COUNTIFS(메뉴_월,"&gt;="&amp;DATE(YEAR(A1496),MONTH(A1496),1),메뉴_월,"&lt;="&amp;DATE(YEAR(A1496),MONTH(A1496)+1,0),메뉴_이름,B1496)&gt;1,"같은 달·같은 메뉴가 또 있어요",""))))))</f>
        <v/>
      </c>
    </row>
    <row r="1497">
      <c r="A1497" s="49" t="n"/>
      <c r="B1497" s="17" t="n"/>
      <c r="C1497" s="14" t="n"/>
      <c r="D1497" s="14" t="n"/>
      <c r="E1497" s="18">
        <f>IF(COUNTA(A1497:D1497)=0,"",IF(NOT(ISNUMBER(A1497)),"월을 2026-09-01 처럼",IF(ISNA(MATCH(B1497,메뉴판이름,0)),"메뉴판에 없는 이름",IF(OR(NOT(ISNUMBER(C1497)),C1497&lt;0,C1497&lt;&gt;INT(N(C1497))),"수량을 확인하세요",IF(OR(NOT(ISNUMBER(D1497)),D1497&lt;0),"매출을 확인하세요",IF(COUNTIFS(메뉴_월,"&gt;="&amp;DATE(YEAR(A1497),MONTH(A1497),1),메뉴_월,"&lt;="&amp;DATE(YEAR(A1497),MONTH(A1497)+1,0),메뉴_이름,B1497)&gt;1,"같은 달·같은 메뉴가 또 있어요",""))))))</f>
        <v/>
      </c>
    </row>
    <row r="1498">
      <c r="A1498" s="49" t="n"/>
      <c r="B1498" s="17" t="n"/>
      <c r="C1498" s="14" t="n"/>
      <c r="D1498" s="14" t="n"/>
      <c r="E1498" s="18">
        <f>IF(COUNTA(A1498:D1498)=0,"",IF(NOT(ISNUMBER(A1498)),"월을 2026-09-01 처럼",IF(ISNA(MATCH(B1498,메뉴판이름,0)),"메뉴판에 없는 이름",IF(OR(NOT(ISNUMBER(C1498)),C1498&lt;0,C1498&lt;&gt;INT(N(C1498))),"수량을 확인하세요",IF(OR(NOT(ISNUMBER(D1498)),D1498&lt;0),"매출을 확인하세요",IF(COUNTIFS(메뉴_월,"&gt;="&amp;DATE(YEAR(A1498),MONTH(A1498),1),메뉴_월,"&lt;="&amp;DATE(YEAR(A1498),MONTH(A1498)+1,0),메뉴_이름,B1498)&gt;1,"같은 달·같은 메뉴가 또 있어요",""))))))</f>
        <v/>
      </c>
    </row>
    <row r="1499">
      <c r="A1499" s="49" t="n"/>
      <c r="B1499" s="17" t="n"/>
      <c r="C1499" s="14" t="n"/>
      <c r="D1499" s="14" t="n"/>
      <c r="E1499" s="18">
        <f>IF(COUNTA(A1499:D1499)=0,"",IF(NOT(ISNUMBER(A1499)),"월을 2026-09-01 처럼",IF(ISNA(MATCH(B1499,메뉴판이름,0)),"메뉴판에 없는 이름",IF(OR(NOT(ISNUMBER(C1499)),C1499&lt;0,C1499&lt;&gt;INT(N(C1499))),"수량을 확인하세요",IF(OR(NOT(ISNUMBER(D1499)),D1499&lt;0),"매출을 확인하세요",IF(COUNTIFS(메뉴_월,"&gt;="&amp;DATE(YEAR(A1499),MONTH(A1499),1),메뉴_월,"&lt;="&amp;DATE(YEAR(A1499),MONTH(A1499)+1,0),메뉴_이름,B1499)&gt;1,"같은 달·같은 메뉴가 또 있어요",""))))))</f>
        <v/>
      </c>
    </row>
    <row r="1500">
      <c r="A1500" s="49" t="n"/>
      <c r="B1500" s="17" t="n"/>
      <c r="C1500" s="14" t="n"/>
      <c r="D1500" s="14" t="n"/>
      <c r="E1500" s="18">
        <f>IF(COUNTA(A1500:D1500)=0,"",IF(NOT(ISNUMBER(A1500)),"월을 2026-09-01 처럼",IF(ISNA(MATCH(B1500,메뉴판이름,0)),"메뉴판에 없는 이름",IF(OR(NOT(ISNUMBER(C1500)),C1500&lt;0,C1500&lt;&gt;INT(N(C1500))),"수량을 확인하세요",IF(OR(NOT(ISNUMBER(D1500)),D1500&lt;0),"매출을 확인하세요",IF(COUNTIFS(메뉴_월,"&gt;="&amp;DATE(YEAR(A1500),MONTH(A1500),1),메뉴_월,"&lt;="&amp;DATE(YEAR(A1500),MONTH(A1500)+1,0),메뉴_이름,B1500)&gt;1,"같은 달·같은 메뉴가 또 있어요",""))))))</f>
        <v/>
      </c>
    </row>
    <row r="1501">
      <c r="A1501" s="49" t="n"/>
      <c r="B1501" s="17" t="n"/>
      <c r="C1501" s="14" t="n"/>
      <c r="D1501" s="14" t="n"/>
      <c r="E1501" s="18">
        <f>IF(COUNTA(A1501:D1501)=0,"",IF(NOT(ISNUMBER(A1501)),"월을 2026-09-01 처럼",IF(ISNA(MATCH(B1501,메뉴판이름,0)),"메뉴판에 없는 이름",IF(OR(NOT(ISNUMBER(C1501)),C1501&lt;0,C1501&lt;&gt;INT(N(C1501))),"수량을 확인하세요",IF(OR(NOT(ISNUMBER(D1501)),D1501&lt;0),"매출을 확인하세요",IF(COUNTIFS(메뉴_월,"&gt;="&amp;DATE(YEAR(A1501),MONTH(A1501),1),메뉴_월,"&lt;="&amp;DATE(YEAR(A1501),MONTH(A1501)+1,0),메뉴_이름,B1501)&gt;1,"같은 달·같은 메뉴가 또 있어요",""))))))</f>
        <v/>
      </c>
    </row>
    <row r="1502">
      <c r="A1502" s="49" t="n"/>
      <c r="B1502" s="17" t="n"/>
      <c r="C1502" s="14" t="n"/>
      <c r="D1502" s="14" t="n"/>
      <c r="E1502" s="18">
        <f>IF(COUNTA(A1502:D1502)=0,"",IF(NOT(ISNUMBER(A1502)),"월을 2026-09-01 처럼",IF(ISNA(MATCH(B1502,메뉴판이름,0)),"메뉴판에 없는 이름",IF(OR(NOT(ISNUMBER(C1502)),C1502&lt;0,C1502&lt;&gt;INT(N(C1502))),"수량을 확인하세요",IF(OR(NOT(ISNUMBER(D1502)),D1502&lt;0),"매출을 확인하세요",IF(COUNTIFS(메뉴_월,"&gt;="&amp;DATE(YEAR(A1502),MONTH(A1502),1),메뉴_월,"&lt;="&amp;DATE(YEAR(A1502),MONTH(A1502)+1,0),메뉴_이름,B1502)&gt;1,"같은 달·같은 메뉴가 또 있어요",""))))))</f>
        <v/>
      </c>
    </row>
    <row r="1503">
      <c r="A1503" s="49" t="n"/>
      <c r="B1503" s="17" t="n"/>
      <c r="C1503" s="14" t="n"/>
      <c r="D1503" s="14" t="n"/>
      <c r="E1503" s="18">
        <f>IF(COUNTA(A1503:D1503)=0,"",IF(NOT(ISNUMBER(A1503)),"월을 2026-09-01 처럼",IF(ISNA(MATCH(B1503,메뉴판이름,0)),"메뉴판에 없는 이름",IF(OR(NOT(ISNUMBER(C1503)),C1503&lt;0,C1503&lt;&gt;INT(N(C1503))),"수량을 확인하세요",IF(OR(NOT(ISNUMBER(D1503)),D1503&lt;0),"매출을 확인하세요",IF(COUNTIFS(메뉴_월,"&gt;="&amp;DATE(YEAR(A1503),MONTH(A1503),1),메뉴_월,"&lt;="&amp;DATE(YEAR(A1503),MONTH(A1503)+1,0),메뉴_이름,B1503)&gt;1,"같은 달·같은 메뉴가 또 있어요",""))))))</f>
        <v/>
      </c>
    </row>
    <row r="1504">
      <c r="A1504" s="49" t="n"/>
      <c r="B1504" s="17" t="n"/>
      <c r="C1504" s="14" t="n"/>
      <c r="D1504" s="14" t="n"/>
      <c r="E1504" s="18">
        <f>IF(COUNTA(A1504:D1504)=0,"",IF(NOT(ISNUMBER(A1504)),"월을 2026-09-01 처럼",IF(ISNA(MATCH(B1504,메뉴판이름,0)),"메뉴판에 없는 이름",IF(OR(NOT(ISNUMBER(C1504)),C1504&lt;0,C1504&lt;&gt;INT(N(C1504))),"수량을 확인하세요",IF(OR(NOT(ISNUMBER(D1504)),D1504&lt;0),"매출을 확인하세요",IF(COUNTIFS(메뉴_월,"&gt;="&amp;DATE(YEAR(A1504),MONTH(A1504),1),메뉴_월,"&lt;="&amp;DATE(YEAR(A1504),MONTH(A1504)+1,0),메뉴_이름,B1504)&gt;1,"같은 달·같은 메뉴가 또 있어요",""))))))</f>
        <v/>
      </c>
    </row>
    <row r="1505">
      <c r="A1505" s="49" t="n"/>
      <c r="B1505" s="17" t="n"/>
      <c r="C1505" s="14" t="n"/>
      <c r="D1505" s="14" t="n"/>
      <c r="E1505" s="18">
        <f>IF(COUNTA(A1505:D1505)=0,"",IF(NOT(ISNUMBER(A1505)),"월을 2026-09-01 처럼",IF(ISNA(MATCH(B1505,메뉴판이름,0)),"메뉴판에 없는 이름",IF(OR(NOT(ISNUMBER(C1505)),C1505&lt;0,C1505&lt;&gt;INT(N(C1505))),"수량을 확인하세요",IF(OR(NOT(ISNUMBER(D1505)),D1505&lt;0),"매출을 확인하세요",IF(COUNTIFS(메뉴_월,"&gt;="&amp;DATE(YEAR(A1505),MONTH(A1505),1),메뉴_월,"&lt;="&amp;DATE(YEAR(A1505),MONTH(A1505)+1,0),메뉴_이름,B1505)&gt;1,"같은 달·같은 메뉴가 또 있어요",""))))))</f>
        <v/>
      </c>
    </row>
    <row r="1506">
      <c r="A1506" s="49" t="n"/>
      <c r="B1506" s="17" t="n"/>
      <c r="C1506" s="14" t="n"/>
      <c r="D1506" s="14" t="n"/>
      <c r="E1506" s="18">
        <f>IF(COUNTA(A1506:D1506)=0,"",IF(NOT(ISNUMBER(A1506)),"월을 2026-09-01 처럼",IF(ISNA(MATCH(B1506,메뉴판이름,0)),"메뉴판에 없는 이름",IF(OR(NOT(ISNUMBER(C1506)),C1506&lt;0,C1506&lt;&gt;INT(N(C1506))),"수량을 확인하세요",IF(OR(NOT(ISNUMBER(D1506)),D1506&lt;0),"매출을 확인하세요",IF(COUNTIFS(메뉴_월,"&gt;="&amp;DATE(YEAR(A1506),MONTH(A1506),1),메뉴_월,"&lt;="&amp;DATE(YEAR(A1506),MONTH(A1506)+1,0),메뉴_이름,B1506)&gt;1,"같은 달·같은 메뉴가 또 있어요",""))))))</f>
        <v/>
      </c>
    </row>
    <row r="1507">
      <c r="A1507" s="49" t="n"/>
      <c r="B1507" s="17" t="n"/>
      <c r="C1507" s="14" t="n"/>
      <c r="D1507" s="14" t="n"/>
      <c r="E1507" s="18">
        <f>IF(COUNTA(A1507:D1507)=0,"",IF(NOT(ISNUMBER(A1507)),"월을 2026-09-01 처럼",IF(ISNA(MATCH(B1507,메뉴판이름,0)),"메뉴판에 없는 이름",IF(OR(NOT(ISNUMBER(C1507)),C1507&lt;0,C1507&lt;&gt;INT(N(C1507))),"수량을 확인하세요",IF(OR(NOT(ISNUMBER(D1507)),D1507&lt;0),"매출을 확인하세요",IF(COUNTIFS(메뉴_월,"&gt;="&amp;DATE(YEAR(A1507),MONTH(A1507),1),메뉴_월,"&lt;="&amp;DATE(YEAR(A1507),MONTH(A1507)+1,0),메뉴_이름,B1507)&gt;1,"같은 달·같은 메뉴가 또 있어요",""))))))</f>
        <v/>
      </c>
    </row>
    <row r="1508">
      <c r="A1508" s="49" t="n"/>
      <c r="B1508" s="17" t="n"/>
      <c r="C1508" s="14" t="n"/>
      <c r="D1508" s="14" t="n"/>
      <c r="E1508" s="18">
        <f>IF(COUNTA(A1508:D1508)=0,"",IF(NOT(ISNUMBER(A1508)),"월을 2026-09-01 처럼",IF(ISNA(MATCH(B1508,메뉴판이름,0)),"메뉴판에 없는 이름",IF(OR(NOT(ISNUMBER(C1508)),C1508&lt;0,C1508&lt;&gt;INT(N(C1508))),"수량을 확인하세요",IF(OR(NOT(ISNUMBER(D1508)),D1508&lt;0),"매출을 확인하세요",IF(COUNTIFS(메뉴_월,"&gt;="&amp;DATE(YEAR(A1508),MONTH(A1508),1),메뉴_월,"&lt;="&amp;DATE(YEAR(A1508),MONTH(A1508)+1,0),메뉴_이름,B1508)&gt;1,"같은 달·같은 메뉴가 또 있어요",""))))))</f>
        <v/>
      </c>
    </row>
    <row r="1509">
      <c r="A1509" s="49" t="n"/>
      <c r="B1509" s="17" t="n"/>
      <c r="C1509" s="14" t="n"/>
      <c r="D1509" s="14" t="n"/>
      <c r="E1509" s="18">
        <f>IF(COUNTA(A1509:D1509)=0,"",IF(NOT(ISNUMBER(A1509)),"월을 2026-09-01 처럼",IF(ISNA(MATCH(B1509,메뉴판이름,0)),"메뉴판에 없는 이름",IF(OR(NOT(ISNUMBER(C1509)),C1509&lt;0,C1509&lt;&gt;INT(N(C1509))),"수량을 확인하세요",IF(OR(NOT(ISNUMBER(D1509)),D1509&lt;0),"매출을 확인하세요",IF(COUNTIFS(메뉴_월,"&gt;="&amp;DATE(YEAR(A1509),MONTH(A1509),1),메뉴_월,"&lt;="&amp;DATE(YEAR(A1509),MONTH(A1509)+1,0),메뉴_이름,B1509)&gt;1,"같은 달·같은 메뉴가 또 있어요",""))))))</f>
        <v/>
      </c>
    </row>
    <row r="1510">
      <c r="A1510" s="49" t="n"/>
      <c r="B1510" s="17" t="n"/>
      <c r="C1510" s="14" t="n"/>
      <c r="D1510" s="14" t="n"/>
      <c r="E1510" s="18">
        <f>IF(COUNTA(A1510:D1510)=0,"",IF(NOT(ISNUMBER(A1510)),"월을 2026-09-01 처럼",IF(ISNA(MATCH(B1510,메뉴판이름,0)),"메뉴판에 없는 이름",IF(OR(NOT(ISNUMBER(C1510)),C1510&lt;0,C1510&lt;&gt;INT(N(C1510))),"수량을 확인하세요",IF(OR(NOT(ISNUMBER(D1510)),D1510&lt;0),"매출을 확인하세요",IF(COUNTIFS(메뉴_월,"&gt;="&amp;DATE(YEAR(A1510),MONTH(A1510),1),메뉴_월,"&lt;="&amp;DATE(YEAR(A1510),MONTH(A1510)+1,0),메뉴_이름,B1510)&gt;1,"같은 달·같은 메뉴가 또 있어요",""))))))</f>
        <v/>
      </c>
    </row>
    <row r="1511">
      <c r="A1511" s="49" t="n"/>
      <c r="B1511" s="17" t="n"/>
      <c r="C1511" s="14" t="n"/>
      <c r="D1511" s="14" t="n"/>
      <c r="E1511" s="18">
        <f>IF(COUNTA(A1511:D1511)=0,"",IF(NOT(ISNUMBER(A1511)),"월을 2026-09-01 처럼",IF(ISNA(MATCH(B1511,메뉴판이름,0)),"메뉴판에 없는 이름",IF(OR(NOT(ISNUMBER(C1511)),C1511&lt;0,C1511&lt;&gt;INT(N(C1511))),"수량을 확인하세요",IF(OR(NOT(ISNUMBER(D1511)),D1511&lt;0),"매출을 확인하세요",IF(COUNTIFS(메뉴_월,"&gt;="&amp;DATE(YEAR(A1511),MONTH(A1511),1),메뉴_월,"&lt;="&amp;DATE(YEAR(A1511),MONTH(A1511)+1,0),메뉴_이름,B1511)&gt;1,"같은 달·같은 메뉴가 또 있어요",""))))))</f>
        <v/>
      </c>
    </row>
    <row r="1512">
      <c r="A1512" s="49" t="n"/>
      <c r="B1512" s="17" t="n"/>
      <c r="C1512" s="14" t="n"/>
      <c r="D1512" s="14" t="n"/>
      <c r="E1512" s="18">
        <f>IF(COUNTA(A1512:D1512)=0,"",IF(NOT(ISNUMBER(A1512)),"월을 2026-09-01 처럼",IF(ISNA(MATCH(B1512,메뉴판이름,0)),"메뉴판에 없는 이름",IF(OR(NOT(ISNUMBER(C1512)),C1512&lt;0,C1512&lt;&gt;INT(N(C1512))),"수량을 확인하세요",IF(OR(NOT(ISNUMBER(D1512)),D1512&lt;0),"매출을 확인하세요",IF(COUNTIFS(메뉴_월,"&gt;="&amp;DATE(YEAR(A1512),MONTH(A1512),1),메뉴_월,"&lt;="&amp;DATE(YEAR(A1512),MONTH(A1512)+1,0),메뉴_이름,B1512)&gt;1,"같은 달·같은 메뉴가 또 있어요",""))))))</f>
        <v/>
      </c>
    </row>
    <row r="1513">
      <c r="A1513" s="49" t="n"/>
      <c r="B1513" s="17" t="n"/>
      <c r="C1513" s="14" t="n"/>
      <c r="D1513" s="14" t="n"/>
      <c r="E1513" s="18">
        <f>IF(COUNTA(A1513:D1513)=0,"",IF(NOT(ISNUMBER(A1513)),"월을 2026-09-01 처럼",IF(ISNA(MATCH(B1513,메뉴판이름,0)),"메뉴판에 없는 이름",IF(OR(NOT(ISNUMBER(C1513)),C1513&lt;0,C1513&lt;&gt;INT(N(C1513))),"수량을 확인하세요",IF(OR(NOT(ISNUMBER(D1513)),D1513&lt;0),"매출을 확인하세요",IF(COUNTIFS(메뉴_월,"&gt;="&amp;DATE(YEAR(A1513),MONTH(A1513),1),메뉴_월,"&lt;="&amp;DATE(YEAR(A1513),MONTH(A1513)+1,0),메뉴_이름,B1513)&gt;1,"같은 달·같은 메뉴가 또 있어요",""))))))</f>
        <v/>
      </c>
    </row>
    <row r="1514">
      <c r="A1514" s="49" t="n"/>
      <c r="B1514" s="17" t="n"/>
      <c r="C1514" s="14" t="n"/>
      <c r="D1514" s="14" t="n"/>
      <c r="E1514" s="18">
        <f>IF(COUNTA(A1514:D1514)=0,"",IF(NOT(ISNUMBER(A1514)),"월을 2026-09-01 처럼",IF(ISNA(MATCH(B1514,메뉴판이름,0)),"메뉴판에 없는 이름",IF(OR(NOT(ISNUMBER(C1514)),C1514&lt;0,C1514&lt;&gt;INT(N(C1514))),"수량을 확인하세요",IF(OR(NOT(ISNUMBER(D1514)),D1514&lt;0),"매출을 확인하세요",IF(COUNTIFS(메뉴_월,"&gt;="&amp;DATE(YEAR(A1514),MONTH(A1514),1),메뉴_월,"&lt;="&amp;DATE(YEAR(A1514),MONTH(A1514)+1,0),메뉴_이름,B1514)&gt;1,"같은 달·같은 메뉴가 또 있어요",""))))))</f>
        <v/>
      </c>
    </row>
    <row r="1515">
      <c r="A1515" s="49" t="n"/>
      <c r="B1515" s="17" t="n"/>
      <c r="C1515" s="14" t="n"/>
      <c r="D1515" s="14" t="n"/>
      <c r="E1515" s="18">
        <f>IF(COUNTA(A1515:D1515)=0,"",IF(NOT(ISNUMBER(A1515)),"월을 2026-09-01 처럼",IF(ISNA(MATCH(B1515,메뉴판이름,0)),"메뉴판에 없는 이름",IF(OR(NOT(ISNUMBER(C1515)),C1515&lt;0,C1515&lt;&gt;INT(N(C1515))),"수량을 확인하세요",IF(OR(NOT(ISNUMBER(D1515)),D1515&lt;0),"매출을 확인하세요",IF(COUNTIFS(메뉴_월,"&gt;="&amp;DATE(YEAR(A1515),MONTH(A1515),1),메뉴_월,"&lt;="&amp;DATE(YEAR(A1515),MONTH(A1515)+1,0),메뉴_이름,B1515)&gt;1,"같은 달·같은 메뉴가 또 있어요",""))))))</f>
        <v/>
      </c>
    </row>
    <row r="1516">
      <c r="A1516" s="49" t="n"/>
      <c r="B1516" s="17" t="n"/>
      <c r="C1516" s="14" t="n"/>
      <c r="D1516" s="14" t="n"/>
      <c r="E1516" s="18">
        <f>IF(COUNTA(A1516:D1516)=0,"",IF(NOT(ISNUMBER(A1516)),"월을 2026-09-01 처럼",IF(ISNA(MATCH(B1516,메뉴판이름,0)),"메뉴판에 없는 이름",IF(OR(NOT(ISNUMBER(C1516)),C1516&lt;0,C1516&lt;&gt;INT(N(C1516))),"수량을 확인하세요",IF(OR(NOT(ISNUMBER(D1516)),D1516&lt;0),"매출을 확인하세요",IF(COUNTIFS(메뉴_월,"&gt;="&amp;DATE(YEAR(A1516),MONTH(A1516),1),메뉴_월,"&lt;="&amp;DATE(YEAR(A1516),MONTH(A1516)+1,0),메뉴_이름,B1516)&gt;1,"같은 달·같은 메뉴가 또 있어요",""))))))</f>
        <v/>
      </c>
    </row>
    <row r="1517">
      <c r="A1517" s="49" t="n"/>
      <c r="B1517" s="17" t="n"/>
      <c r="C1517" s="14" t="n"/>
      <c r="D1517" s="14" t="n"/>
      <c r="E1517" s="18">
        <f>IF(COUNTA(A1517:D1517)=0,"",IF(NOT(ISNUMBER(A1517)),"월을 2026-09-01 처럼",IF(ISNA(MATCH(B1517,메뉴판이름,0)),"메뉴판에 없는 이름",IF(OR(NOT(ISNUMBER(C1517)),C1517&lt;0,C1517&lt;&gt;INT(N(C1517))),"수량을 확인하세요",IF(OR(NOT(ISNUMBER(D1517)),D1517&lt;0),"매출을 확인하세요",IF(COUNTIFS(메뉴_월,"&gt;="&amp;DATE(YEAR(A1517),MONTH(A1517),1),메뉴_월,"&lt;="&amp;DATE(YEAR(A1517),MONTH(A1517)+1,0),메뉴_이름,B1517)&gt;1,"같은 달·같은 메뉴가 또 있어요",""))))))</f>
        <v/>
      </c>
    </row>
    <row r="1518">
      <c r="A1518" s="49" t="n"/>
      <c r="B1518" s="17" t="n"/>
      <c r="C1518" s="14" t="n"/>
      <c r="D1518" s="14" t="n"/>
      <c r="E1518" s="18">
        <f>IF(COUNTA(A1518:D1518)=0,"",IF(NOT(ISNUMBER(A1518)),"월을 2026-09-01 처럼",IF(ISNA(MATCH(B1518,메뉴판이름,0)),"메뉴판에 없는 이름",IF(OR(NOT(ISNUMBER(C1518)),C1518&lt;0,C1518&lt;&gt;INT(N(C1518))),"수량을 확인하세요",IF(OR(NOT(ISNUMBER(D1518)),D1518&lt;0),"매출을 확인하세요",IF(COUNTIFS(메뉴_월,"&gt;="&amp;DATE(YEAR(A1518),MONTH(A1518),1),메뉴_월,"&lt;="&amp;DATE(YEAR(A1518),MONTH(A1518)+1,0),메뉴_이름,B1518)&gt;1,"같은 달·같은 메뉴가 또 있어요",""))))))</f>
        <v/>
      </c>
    </row>
    <row r="1519">
      <c r="A1519" s="49" t="n"/>
      <c r="B1519" s="17" t="n"/>
      <c r="C1519" s="14" t="n"/>
      <c r="D1519" s="14" t="n"/>
      <c r="E1519" s="18">
        <f>IF(COUNTA(A1519:D1519)=0,"",IF(NOT(ISNUMBER(A1519)),"월을 2026-09-01 처럼",IF(ISNA(MATCH(B1519,메뉴판이름,0)),"메뉴판에 없는 이름",IF(OR(NOT(ISNUMBER(C1519)),C1519&lt;0,C1519&lt;&gt;INT(N(C1519))),"수량을 확인하세요",IF(OR(NOT(ISNUMBER(D1519)),D1519&lt;0),"매출을 확인하세요",IF(COUNTIFS(메뉴_월,"&gt;="&amp;DATE(YEAR(A1519),MONTH(A1519),1),메뉴_월,"&lt;="&amp;DATE(YEAR(A1519),MONTH(A1519)+1,0),메뉴_이름,B1519)&gt;1,"같은 달·같은 메뉴가 또 있어요",""))))))</f>
        <v/>
      </c>
    </row>
    <row r="1520">
      <c r="A1520" s="49" t="n"/>
      <c r="B1520" s="17" t="n"/>
      <c r="C1520" s="14" t="n"/>
      <c r="D1520" s="14" t="n"/>
      <c r="E1520" s="18">
        <f>IF(COUNTA(A1520:D1520)=0,"",IF(NOT(ISNUMBER(A1520)),"월을 2026-09-01 처럼",IF(ISNA(MATCH(B1520,메뉴판이름,0)),"메뉴판에 없는 이름",IF(OR(NOT(ISNUMBER(C1520)),C1520&lt;0,C1520&lt;&gt;INT(N(C1520))),"수량을 확인하세요",IF(OR(NOT(ISNUMBER(D1520)),D1520&lt;0),"매출을 확인하세요",IF(COUNTIFS(메뉴_월,"&gt;="&amp;DATE(YEAR(A1520),MONTH(A1520),1),메뉴_월,"&lt;="&amp;DATE(YEAR(A1520),MONTH(A1520)+1,0),메뉴_이름,B1520)&gt;1,"같은 달·같은 메뉴가 또 있어요",""))))))</f>
        <v/>
      </c>
    </row>
    <row r="1521">
      <c r="A1521" s="49" t="n"/>
      <c r="B1521" s="17" t="n"/>
      <c r="C1521" s="14" t="n"/>
      <c r="D1521" s="14" t="n"/>
      <c r="E1521" s="18">
        <f>IF(COUNTA(A1521:D1521)=0,"",IF(NOT(ISNUMBER(A1521)),"월을 2026-09-01 처럼",IF(ISNA(MATCH(B1521,메뉴판이름,0)),"메뉴판에 없는 이름",IF(OR(NOT(ISNUMBER(C1521)),C1521&lt;0,C1521&lt;&gt;INT(N(C1521))),"수량을 확인하세요",IF(OR(NOT(ISNUMBER(D1521)),D1521&lt;0),"매출을 확인하세요",IF(COUNTIFS(메뉴_월,"&gt;="&amp;DATE(YEAR(A1521),MONTH(A1521),1),메뉴_월,"&lt;="&amp;DATE(YEAR(A1521),MONTH(A1521)+1,0),메뉴_이름,B1521)&gt;1,"같은 달·같은 메뉴가 또 있어요",""))))))</f>
        <v/>
      </c>
    </row>
    <row r="1522">
      <c r="A1522" s="49" t="n"/>
      <c r="B1522" s="17" t="n"/>
      <c r="C1522" s="14" t="n"/>
      <c r="D1522" s="14" t="n"/>
      <c r="E1522" s="18">
        <f>IF(COUNTA(A1522:D1522)=0,"",IF(NOT(ISNUMBER(A1522)),"월을 2026-09-01 처럼",IF(ISNA(MATCH(B1522,메뉴판이름,0)),"메뉴판에 없는 이름",IF(OR(NOT(ISNUMBER(C1522)),C1522&lt;0,C1522&lt;&gt;INT(N(C1522))),"수량을 확인하세요",IF(OR(NOT(ISNUMBER(D1522)),D1522&lt;0),"매출을 확인하세요",IF(COUNTIFS(메뉴_월,"&gt;="&amp;DATE(YEAR(A1522),MONTH(A1522),1),메뉴_월,"&lt;="&amp;DATE(YEAR(A1522),MONTH(A1522)+1,0),메뉴_이름,B1522)&gt;1,"같은 달·같은 메뉴가 또 있어요",""))))))</f>
        <v/>
      </c>
    </row>
    <row r="1523">
      <c r="A1523" s="49" t="n"/>
      <c r="B1523" s="17" t="n"/>
      <c r="C1523" s="14" t="n"/>
      <c r="D1523" s="14" t="n"/>
      <c r="E1523" s="18">
        <f>IF(COUNTA(A1523:D1523)=0,"",IF(NOT(ISNUMBER(A1523)),"월을 2026-09-01 처럼",IF(ISNA(MATCH(B1523,메뉴판이름,0)),"메뉴판에 없는 이름",IF(OR(NOT(ISNUMBER(C1523)),C1523&lt;0,C1523&lt;&gt;INT(N(C1523))),"수량을 확인하세요",IF(OR(NOT(ISNUMBER(D1523)),D1523&lt;0),"매출을 확인하세요",IF(COUNTIFS(메뉴_월,"&gt;="&amp;DATE(YEAR(A1523),MONTH(A1523),1),메뉴_월,"&lt;="&amp;DATE(YEAR(A1523),MONTH(A1523)+1,0),메뉴_이름,B1523)&gt;1,"같은 달·같은 메뉴가 또 있어요",""))))))</f>
        <v/>
      </c>
    </row>
    <row r="1524">
      <c r="A1524" s="49" t="n"/>
      <c r="B1524" s="17" t="n"/>
      <c r="C1524" s="14" t="n"/>
      <c r="D1524" s="14" t="n"/>
      <c r="E1524" s="18">
        <f>IF(COUNTA(A1524:D1524)=0,"",IF(NOT(ISNUMBER(A1524)),"월을 2026-09-01 처럼",IF(ISNA(MATCH(B1524,메뉴판이름,0)),"메뉴판에 없는 이름",IF(OR(NOT(ISNUMBER(C1524)),C1524&lt;0,C1524&lt;&gt;INT(N(C1524))),"수량을 확인하세요",IF(OR(NOT(ISNUMBER(D1524)),D1524&lt;0),"매출을 확인하세요",IF(COUNTIFS(메뉴_월,"&gt;="&amp;DATE(YEAR(A1524),MONTH(A1524),1),메뉴_월,"&lt;="&amp;DATE(YEAR(A1524),MONTH(A1524)+1,0),메뉴_이름,B1524)&gt;1,"같은 달·같은 메뉴가 또 있어요",""))))))</f>
        <v/>
      </c>
    </row>
    <row r="1525">
      <c r="A1525" s="49" t="n"/>
      <c r="B1525" s="17" t="n"/>
      <c r="C1525" s="14" t="n"/>
      <c r="D1525" s="14" t="n"/>
      <c r="E1525" s="18">
        <f>IF(COUNTA(A1525:D1525)=0,"",IF(NOT(ISNUMBER(A1525)),"월을 2026-09-01 처럼",IF(ISNA(MATCH(B1525,메뉴판이름,0)),"메뉴판에 없는 이름",IF(OR(NOT(ISNUMBER(C1525)),C1525&lt;0,C1525&lt;&gt;INT(N(C1525))),"수량을 확인하세요",IF(OR(NOT(ISNUMBER(D1525)),D1525&lt;0),"매출을 확인하세요",IF(COUNTIFS(메뉴_월,"&gt;="&amp;DATE(YEAR(A1525),MONTH(A1525),1),메뉴_월,"&lt;="&amp;DATE(YEAR(A1525),MONTH(A1525)+1,0),메뉴_이름,B1525)&gt;1,"같은 달·같은 메뉴가 또 있어요",""))))))</f>
        <v/>
      </c>
    </row>
    <row r="1526">
      <c r="A1526" s="49" t="n"/>
      <c r="B1526" s="17" t="n"/>
      <c r="C1526" s="14" t="n"/>
      <c r="D1526" s="14" t="n"/>
      <c r="E1526" s="18">
        <f>IF(COUNTA(A1526:D1526)=0,"",IF(NOT(ISNUMBER(A1526)),"월을 2026-09-01 처럼",IF(ISNA(MATCH(B1526,메뉴판이름,0)),"메뉴판에 없는 이름",IF(OR(NOT(ISNUMBER(C1526)),C1526&lt;0,C1526&lt;&gt;INT(N(C1526))),"수량을 확인하세요",IF(OR(NOT(ISNUMBER(D1526)),D1526&lt;0),"매출을 확인하세요",IF(COUNTIFS(메뉴_월,"&gt;="&amp;DATE(YEAR(A1526),MONTH(A1526),1),메뉴_월,"&lt;="&amp;DATE(YEAR(A1526),MONTH(A1526)+1,0),메뉴_이름,B1526)&gt;1,"같은 달·같은 메뉴가 또 있어요",""))))))</f>
        <v/>
      </c>
    </row>
    <row r="1527">
      <c r="A1527" s="49" t="n"/>
      <c r="B1527" s="17" t="n"/>
      <c r="C1527" s="14" t="n"/>
      <c r="D1527" s="14" t="n"/>
      <c r="E1527" s="18">
        <f>IF(COUNTA(A1527:D1527)=0,"",IF(NOT(ISNUMBER(A1527)),"월을 2026-09-01 처럼",IF(ISNA(MATCH(B1527,메뉴판이름,0)),"메뉴판에 없는 이름",IF(OR(NOT(ISNUMBER(C1527)),C1527&lt;0,C1527&lt;&gt;INT(N(C1527))),"수량을 확인하세요",IF(OR(NOT(ISNUMBER(D1527)),D1527&lt;0),"매출을 확인하세요",IF(COUNTIFS(메뉴_월,"&gt;="&amp;DATE(YEAR(A1527),MONTH(A1527),1),메뉴_월,"&lt;="&amp;DATE(YEAR(A1527),MONTH(A1527)+1,0),메뉴_이름,B1527)&gt;1,"같은 달·같은 메뉴가 또 있어요",""))))))</f>
        <v/>
      </c>
    </row>
    <row r="1528">
      <c r="A1528" s="49" t="n"/>
      <c r="B1528" s="17" t="n"/>
      <c r="C1528" s="14" t="n"/>
      <c r="D1528" s="14" t="n"/>
      <c r="E1528" s="18">
        <f>IF(COUNTA(A1528:D1528)=0,"",IF(NOT(ISNUMBER(A1528)),"월을 2026-09-01 처럼",IF(ISNA(MATCH(B1528,메뉴판이름,0)),"메뉴판에 없는 이름",IF(OR(NOT(ISNUMBER(C1528)),C1528&lt;0,C1528&lt;&gt;INT(N(C1528))),"수량을 확인하세요",IF(OR(NOT(ISNUMBER(D1528)),D1528&lt;0),"매출을 확인하세요",IF(COUNTIFS(메뉴_월,"&gt;="&amp;DATE(YEAR(A1528),MONTH(A1528),1),메뉴_월,"&lt;="&amp;DATE(YEAR(A1528),MONTH(A1528)+1,0),메뉴_이름,B1528)&gt;1,"같은 달·같은 메뉴가 또 있어요",""))))))</f>
        <v/>
      </c>
    </row>
    <row r="1529">
      <c r="A1529" s="49" t="n"/>
      <c r="B1529" s="17" t="n"/>
      <c r="C1529" s="14" t="n"/>
      <c r="D1529" s="14" t="n"/>
      <c r="E1529" s="18">
        <f>IF(COUNTA(A1529:D1529)=0,"",IF(NOT(ISNUMBER(A1529)),"월을 2026-09-01 처럼",IF(ISNA(MATCH(B1529,메뉴판이름,0)),"메뉴판에 없는 이름",IF(OR(NOT(ISNUMBER(C1529)),C1529&lt;0,C1529&lt;&gt;INT(N(C1529))),"수량을 확인하세요",IF(OR(NOT(ISNUMBER(D1529)),D1529&lt;0),"매출을 확인하세요",IF(COUNTIFS(메뉴_월,"&gt;="&amp;DATE(YEAR(A1529),MONTH(A1529),1),메뉴_월,"&lt;="&amp;DATE(YEAR(A1529),MONTH(A1529)+1,0),메뉴_이름,B1529)&gt;1,"같은 달·같은 메뉴가 또 있어요",""))))))</f>
        <v/>
      </c>
    </row>
    <row r="1530">
      <c r="A1530" s="49" t="n"/>
      <c r="B1530" s="17" t="n"/>
      <c r="C1530" s="14" t="n"/>
      <c r="D1530" s="14" t="n"/>
      <c r="E1530" s="18">
        <f>IF(COUNTA(A1530:D1530)=0,"",IF(NOT(ISNUMBER(A1530)),"월을 2026-09-01 처럼",IF(ISNA(MATCH(B1530,메뉴판이름,0)),"메뉴판에 없는 이름",IF(OR(NOT(ISNUMBER(C1530)),C1530&lt;0,C1530&lt;&gt;INT(N(C1530))),"수량을 확인하세요",IF(OR(NOT(ISNUMBER(D1530)),D1530&lt;0),"매출을 확인하세요",IF(COUNTIFS(메뉴_월,"&gt;="&amp;DATE(YEAR(A1530),MONTH(A1530),1),메뉴_월,"&lt;="&amp;DATE(YEAR(A1530),MONTH(A1530)+1,0),메뉴_이름,B1530)&gt;1,"같은 달·같은 메뉴가 또 있어요",""))))))</f>
        <v/>
      </c>
    </row>
    <row r="1531">
      <c r="A1531" s="49" t="n"/>
      <c r="B1531" s="17" t="n"/>
      <c r="C1531" s="14" t="n"/>
      <c r="D1531" s="14" t="n"/>
      <c r="E1531" s="18">
        <f>IF(COUNTA(A1531:D1531)=0,"",IF(NOT(ISNUMBER(A1531)),"월을 2026-09-01 처럼",IF(ISNA(MATCH(B1531,메뉴판이름,0)),"메뉴판에 없는 이름",IF(OR(NOT(ISNUMBER(C1531)),C1531&lt;0,C1531&lt;&gt;INT(N(C1531))),"수량을 확인하세요",IF(OR(NOT(ISNUMBER(D1531)),D1531&lt;0),"매출을 확인하세요",IF(COUNTIFS(메뉴_월,"&gt;="&amp;DATE(YEAR(A1531),MONTH(A1531),1),메뉴_월,"&lt;="&amp;DATE(YEAR(A1531),MONTH(A1531)+1,0),메뉴_이름,B1531)&gt;1,"같은 달·같은 메뉴가 또 있어요",""))))))</f>
        <v/>
      </c>
    </row>
    <row r="1532">
      <c r="A1532" s="49" t="n"/>
      <c r="B1532" s="17" t="n"/>
      <c r="C1532" s="14" t="n"/>
      <c r="D1532" s="14" t="n"/>
      <c r="E1532" s="18">
        <f>IF(COUNTA(A1532:D1532)=0,"",IF(NOT(ISNUMBER(A1532)),"월을 2026-09-01 처럼",IF(ISNA(MATCH(B1532,메뉴판이름,0)),"메뉴판에 없는 이름",IF(OR(NOT(ISNUMBER(C1532)),C1532&lt;0,C1532&lt;&gt;INT(N(C1532))),"수량을 확인하세요",IF(OR(NOT(ISNUMBER(D1532)),D1532&lt;0),"매출을 확인하세요",IF(COUNTIFS(메뉴_월,"&gt;="&amp;DATE(YEAR(A1532),MONTH(A1532),1),메뉴_월,"&lt;="&amp;DATE(YEAR(A1532),MONTH(A1532)+1,0),메뉴_이름,B1532)&gt;1,"같은 달·같은 메뉴가 또 있어요",""))))))</f>
        <v/>
      </c>
    </row>
    <row r="1533">
      <c r="A1533" s="49" t="n"/>
      <c r="B1533" s="17" t="n"/>
      <c r="C1533" s="14" t="n"/>
      <c r="D1533" s="14" t="n"/>
      <c r="E1533" s="18">
        <f>IF(COUNTA(A1533:D1533)=0,"",IF(NOT(ISNUMBER(A1533)),"월을 2026-09-01 처럼",IF(ISNA(MATCH(B1533,메뉴판이름,0)),"메뉴판에 없는 이름",IF(OR(NOT(ISNUMBER(C1533)),C1533&lt;0,C1533&lt;&gt;INT(N(C1533))),"수량을 확인하세요",IF(OR(NOT(ISNUMBER(D1533)),D1533&lt;0),"매출을 확인하세요",IF(COUNTIFS(메뉴_월,"&gt;="&amp;DATE(YEAR(A1533),MONTH(A1533),1),메뉴_월,"&lt;="&amp;DATE(YEAR(A1533),MONTH(A1533)+1,0),메뉴_이름,B1533)&gt;1,"같은 달·같은 메뉴가 또 있어요",""))))))</f>
        <v/>
      </c>
    </row>
    <row r="1534">
      <c r="A1534" s="49" t="n"/>
      <c r="B1534" s="17" t="n"/>
      <c r="C1534" s="14" t="n"/>
      <c r="D1534" s="14" t="n"/>
      <c r="E1534" s="18">
        <f>IF(COUNTA(A1534:D1534)=0,"",IF(NOT(ISNUMBER(A1534)),"월을 2026-09-01 처럼",IF(ISNA(MATCH(B1534,메뉴판이름,0)),"메뉴판에 없는 이름",IF(OR(NOT(ISNUMBER(C1534)),C1534&lt;0,C1534&lt;&gt;INT(N(C1534))),"수량을 확인하세요",IF(OR(NOT(ISNUMBER(D1534)),D1534&lt;0),"매출을 확인하세요",IF(COUNTIFS(메뉴_월,"&gt;="&amp;DATE(YEAR(A1534),MONTH(A1534),1),메뉴_월,"&lt;="&amp;DATE(YEAR(A1534),MONTH(A1534)+1,0),메뉴_이름,B1534)&gt;1,"같은 달·같은 메뉴가 또 있어요",""))))))</f>
        <v/>
      </c>
    </row>
    <row r="1535">
      <c r="A1535" s="49" t="n"/>
      <c r="B1535" s="17" t="n"/>
      <c r="C1535" s="14" t="n"/>
      <c r="D1535" s="14" t="n"/>
      <c r="E1535" s="18">
        <f>IF(COUNTA(A1535:D1535)=0,"",IF(NOT(ISNUMBER(A1535)),"월을 2026-09-01 처럼",IF(ISNA(MATCH(B1535,메뉴판이름,0)),"메뉴판에 없는 이름",IF(OR(NOT(ISNUMBER(C1535)),C1535&lt;0,C1535&lt;&gt;INT(N(C1535))),"수량을 확인하세요",IF(OR(NOT(ISNUMBER(D1535)),D1535&lt;0),"매출을 확인하세요",IF(COUNTIFS(메뉴_월,"&gt;="&amp;DATE(YEAR(A1535),MONTH(A1535),1),메뉴_월,"&lt;="&amp;DATE(YEAR(A1535),MONTH(A1535)+1,0),메뉴_이름,B1535)&gt;1,"같은 달·같은 메뉴가 또 있어요",""))))))</f>
        <v/>
      </c>
    </row>
    <row r="1536">
      <c r="A1536" s="49" t="n"/>
      <c r="B1536" s="17" t="n"/>
      <c r="C1536" s="14" t="n"/>
      <c r="D1536" s="14" t="n"/>
      <c r="E1536" s="18">
        <f>IF(COUNTA(A1536:D1536)=0,"",IF(NOT(ISNUMBER(A1536)),"월을 2026-09-01 처럼",IF(ISNA(MATCH(B1536,메뉴판이름,0)),"메뉴판에 없는 이름",IF(OR(NOT(ISNUMBER(C1536)),C1536&lt;0,C1536&lt;&gt;INT(N(C1536))),"수량을 확인하세요",IF(OR(NOT(ISNUMBER(D1536)),D1536&lt;0),"매출을 확인하세요",IF(COUNTIFS(메뉴_월,"&gt;="&amp;DATE(YEAR(A1536),MONTH(A1536),1),메뉴_월,"&lt;="&amp;DATE(YEAR(A1536),MONTH(A1536)+1,0),메뉴_이름,B1536)&gt;1,"같은 달·같은 메뉴가 또 있어요",""))))))</f>
        <v/>
      </c>
    </row>
    <row r="1537">
      <c r="A1537" s="49" t="n"/>
      <c r="B1537" s="17" t="n"/>
      <c r="C1537" s="14" t="n"/>
      <c r="D1537" s="14" t="n"/>
      <c r="E1537" s="18">
        <f>IF(COUNTA(A1537:D1537)=0,"",IF(NOT(ISNUMBER(A1537)),"월을 2026-09-01 처럼",IF(ISNA(MATCH(B1537,메뉴판이름,0)),"메뉴판에 없는 이름",IF(OR(NOT(ISNUMBER(C1537)),C1537&lt;0,C1537&lt;&gt;INT(N(C1537))),"수량을 확인하세요",IF(OR(NOT(ISNUMBER(D1537)),D1537&lt;0),"매출을 확인하세요",IF(COUNTIFS(메뉴_월,"&gt;="&amp;DATE(YEAR(A1537),MONTH(A1537),1),메뉴_월,"&lt;="&amp;DATE(YEAR(A1537),MONTH(A1537)+1,0),메뉴_이름,B1537)&gt;1,"같은 달·같은 메뉴가 또 있어요",""))))))</f>
        <v/>
      </c>
    </row>
    <row r="1538">
      <c r="A1538" s="49" t="n"/>
      <c r="B1538" s="17" t="n"/>
      <c r="C1538" s="14" t="n"/>
      <c r="D1538" s="14" t="n"/>
      <c r="E1538" s="18">
        <f>IF(COUNTA(A1538:D1538)=0,"",IF(NOT(ISNUMBER(A1538)),"월을 2026-09-01 처럼",IF(ISNA(MATCH(B1538,메뉴판이름,0)),"메뉴판에 없는 이름",IF(OR(NOT(ISNUMBER(C1538)),C1538&lt;0,C1538&lt;&gt;INT(N(C1538))),"수량을 확인하세요",IF(OR(NOT(ISNUMBER(D1538)),D1538&lt;0),"매출을 확인하세요",IF(COUNTIFS(메뉴_월,"&gt;="&amp;DATE(YEAR(A1538),MONTH(A1538),1),메뉴_월,"&lt;="&amp;DATE(YEAR(A1538),MONTH(A1538)+1,0),메뉴_이름,B1538)&gt;1,"같은 달·같은 메뉴가 또 있어요",""))))))</f>
        <v/>
      </c>
    </row>
    <row r="1539">
      <c r="A1539" s="49" t="n"/>
      <c r="B1539" s="17" t="n"/>
      <c r="C1539" s="14" t="n"/>
      <c r="D1539" s="14" t="n"/>
      <c r="E1539" s="18">
        <f>IF(COUNTA(A1539:D1539)=0,"",IF(NOT(ISNUMBER(A1539)),"월을 2026-09-01 처럼",IF(ISNA(MATCH(B1539,메뉴판이름,0)),"메뉴판에 없는 이름",IF(OR(NOT(ISNUMBER(C1539)),C1539&lt;0,C1539&lt;&gt;INT(N(C1539))),"수량을 확인하세요",IF(OR(NOT(ISNUMBER(D1539)),D1539&lt;0),"매출을 확인하세요",IF(COUNTIFS(메뉴_월,"&gt;="&amp;DATE(YEAR(A1539),MONTH(A1539),1),메뉴_월,"&lt;="&amp;DATE(YEAR(A1539),MONTH(A1539)+1,0),메뉴_이름,B1539)&gt;1,"같은 달·같은 메뉴가 또 있어요",""))))))</f>
        <v/>
      </c>
    </row>
    <row r="1540">
      <c r="A1540" s="49" t="n"/>
      <c r="B1540" s="17" t="n"/>
      <c r="C1540" s="14" t="n"/>
      <c r="D1540" s="14" t="n"/>
      <c r="E1540" s="18">
        <f>IF(COUNTA(A1540:D1540)=0,"",IF(NOT(ISNUMBER(A1540)),"월을 2026-09-01 처럼",IF(ISNA(MATCH(B1540,메뉴판이름,0)),"메뉴판에 없는 이름",IF(OR(NOT(ISNUMBER(C1540)),C1540&lt;0,C1540&lt;&gt;INT(N(C1540))),"수량을 확인하세요",IF(OR(NOT(ISNUMBER(D1540)),D1540&lt;0),"매출을 확인하세요",IF(COUNTIFS(메뉴_월,"&gt;="&amp;DATE(YEAR(A1540),MONTH(A1540),1),메뉴_월,"&lt;="&amp;DATE(YEAR(A1540),MONTH(A1540)+1,0),메뉴_이름,B1540)&gt;1,"같은 달·같은 메뉴가 또 있어요",""))))))</f>
        <v/>
      </c>
    </row>
    <row r="1541">
      <c r="A1541" s="49" t="n"/>
      <c r="B1541" s="17" t="n"/>
      <c r="C1541" s="14" t="n"/>
      <c r="D1541" s="14" t="n"/>
      <c r="E1541" s="18">
        <f>IF(COUNTA(A1541:D1541)=0,"",IF(NOT(ISNUMBER(A1541)),"월을 2026-09-01 처럼",IF(ISNA(MATCH(B1541,메뉴판이름,0)),"메뉴판에 없는 이름",IF(OR(NOT(ISNUMBER(C1541)),C1541&lt;0,C1541&lt;&gt;INT(N(C1541))),"수량을 확인하세요",IF(OR(NOT(ISNUMBER(D1541)),D1541&lt;0),"매출을 확인하세요",IF(COUNTIFS(메뉴_월,"&gt;="&amp;DATE(YEAR(A1541),MONTH(A1541),1),메뉴_월,"&lt;="&amp;DATE(YEAR(A1541),MONTH(A1541)+1,0),메뉴_이름,B1541)&gt;1,"같은 달·같은 메뉴가 또 있어요",""))))))</f>
        <v/>
      </c>
    </row>
    <row r="1542">
      <c r="A1542" s="49" t="n"/>
      <c r="B1542" s="17" t="n"/>
      <c r="C1542" s="14" t="n"/>
      <c r="D1542" s="14" t="n"/>
      <c r="E1542" s="18">
        <f>IF(COUNTA(A1542:D1542)=0,"",IF(NOT(ISNUMBER(A1542)),"월을 2026-09-01 처럼",IF(ISNA(MATCH(B1542,메뉴판이름,0)),"메뉴판에 없는 이름",IF(OR(NOT(ISNUMBER(C1542)),C1542&lt;0,C1542&lt;&gt;INT(N(C1542))),"수량을 확인하세요",IF(OR(NOT(ISNUMBER(D1542)),D1542&lt;0),"매출을 확인하세요",IF(COUNTIFS(메뉴_월,"&gt;="&amp;DATE(YEAR(A1542),MONTH(A1542),1),메뉴_월,"&lt;="&amp;DATE(YEAR(A1542),MONTH(A1542)+1,0),메뉴_이름,B1542)&gt;1,"같은 달·같은 메뉴가 또 있어요",""))))))</f>
        <v/>
      </c>
    </row>
    <row r="1543">
      <c r="A1543" s="49" t="n"/>
      <c r="B1543" s="17" t="n"/>
      <c r="C1543" s="14" t="n"/>
      <c r="D1543" s="14" t="n"/>
      <c r="E1543" s="18">
        <f>IF(COUNTA(A1543:D1543)=0,"",IF(NOT(ISNUMBER(A1543)),"월을 2026-09-01 처럼",IF(ISNA(MATCH(B1543,메뉴판이름,0)),"메뉴판에 없는 이름",IF(OR(NOT(ISNUMBER(C1543)),C1543&lt;0,C1543&lt;&gt;INT(N(C1543))),"수량을 확인하세요",IF(OR(NOT(ISNUMBER(D1543)),D1543&lt;0),"매출을 확인하세요",IF(COUNTIFS(메뉴_월,"&gt;="&amp;DATE(YEAR(A1543),MONTH(A1543),1),메뉴_월,"&lt;="&amp;DATE(YEAR(A1543),MONTH(A1543)+1,0),메뉴_이름,B1543)&gt;1,"같은 달·같은 메뉴가 또 있어요",""))))))</f>
        <v/>
      </c>
    </row>
    <row r="1544">
      <c r="A1544" s="49" t="n"/>
      <c r="B1544" s="17" t="n"/>
      <c r="C1544" s="14" t="n"/>
      <c r="D1544" s="14" t="n"/>
      <c r="E1544" s="18">
        <f>IF(COUNTA(A1544:D1544)=0,"",IF(NOT(ISNUMBER(A1544)),"월을 2026-09-01 처럼",IF(ISNA(MATCH(B1544,메뉴판이름,0)),"메뉴판에 없는 이름",IF(OR(NOT(ISNUMBER(C1544)),C1544&lt;0,C1544&lt;&gt;INT(N(C1544))),"수량을 확인하세요",IF(OR(NOT(ISNUMBER(D1544)),D1544&lt;0),"매출을 확인하세요",IF(COUNTIFS(메뉴_월,"&gt;="&amp;DATE(YEAR(A1544),MONTH(A1544),1),메뉴_월,"&lt;="&amp;DATE(YEAR(A1544),MONTH(A1544)+1,0),메뉴_이름,B1544)&gt;1,"같은 달·같은 메뉴가 또 있어요",""))))))</f>
        <v/>
      </c>
    </row>
    <row r="1545">
      <c r="A1545" s="49" t="n"/>
      <c r="B1545" s="17" t="n"/>
      <c r="C1545" s="14" t="n"/>
      <c r="D1545" s="14" t="n"/>
      <c r="E1545" s="18">
        <f>IF(COUNTA(A1545:D1545)=0,"",IF(NOT(ISNUMBER(A1545)),"월을 2026-09-01 처럼",IF(ISNA(MATCH(B1545,메뉴판이름,0)),"메뉴판에 없는 이름",IF(OR(NOT(ISNUMBER(C1545)),C1545&lt;0,C1545&lt;&gt;INT(N(C1545))),"수량을 확인하세요",IF(OR(NOT(ISNUMBER(D1545)),D1545&lt;0),"매출을 확인하세요",IF(COUNTIFS(메뉴_월,"&gt;="&amp;DATE(YEAR(A1545),MONTH(A1545),1),메뉴_월,"&lt;="&amp;DATE(YEAR(A1545),MONTH(A1545)+1,0),메뉴_이름,B1545)&gt;1,"같은 달·같은 메뉴가 또 있어요",""))))))</f>
        <v/>
      </c>
    </row>
    <row r="1546">
      <c r="A1546" s="49" t="n"/>
      <c r="B1546" s="17" t="n"/>
      <c r="C1546" s="14" t="n"/>
      <c r="D1546" s="14" t="n"/>
      <c r="E1546" s="18">
        <f>IF(COUNTA(A1546:D1546)=0,"",IF(NOT(ISNUMBER(A1546)),"월을 2026-09-01 처럼",IF(ISNA(MATCH(B1546,메뉴판이름,0)),"메뉴판에 없는 이름",IF(OR(NOT(ISNUMBER(C1546)),C1546&lt;0,C1546&lt;&gt;INT(N(C1546))),"수량을 확인하세요",IF(OR(NOT(ISNUMBER(D1546)),D1546&lt;0),"매출을 확인하세요",IF(COUNTIFS(메뉴_월,"&gt;="&amp;DATE(YEAR(A1546),MONTH(A1546),1),메뉴_월,"&lt;="&amp;DATE(YEAR(A1546),MONTH(A1546)+1,0),메뉴_이름,B1546)&gt;1,"같은 달·같은 메뉴가 또 있어요",""))))))</f>
        <v/>
      </c>
    </row>
    <row r="1547">
      <c r="A1547" s="49" t="n"/>
      <c r="B1547" s="17" t="n"/>
      <c r="C1547" s="14" t="n"/>
      <c r="D1547" s="14" t="n"/>
      <c r="E1547" s="18">
        <f>IF(COUNTA(A1547:D1547)=0,"",IF(NOT(ISNUMBER(A1547)),"월을 2026-09-01 처럼",IF(ISNA(MATCH(B1547,메뉴판이름,0)),"메뉴판에 없는 이름",IF(OR(NOT(ISNUMBER(C1547)),C1547&lt;0,C1547&lt;&gt;INT(N(C1547))),"수량을 확인하세요",IF(OR(NOT(ISNUMBER(D1547)),D1547&lt;0),"매출을 확인하세요",IF(COUNTIFS(메뉴_월,"&gt;="&amp;DATE(YEAR(A1547),MONTH(A1547),1),메뉴_월,"&lt;="&amp;DATE(YEAR(A1547),MONTH(A1547)+1,0),메뉴_이름,B1547)&gt;1,"같은 달·같은 메뉴가 또 있어요",""))))))</f>
        <v/>
      </c>
    </row>
    <row r="1548">
      <c r="A1548" s="49" t="n"/>
      <c r="B1548" s="17" t="n"/>
      <c r="C1548" s="14" t="n"/>
      <c r="D1548" s="14" t="n"/>
      <c r="E1548" s="18">
        <f>IF(COUNTA(A1548:D1548)=0,"",IF(NOT(ISNUMBER(A1548)),"월을 2026-09-01 처럼",IF(ISNA(MATCH(B1548,메뉴판이름,0)),"메뉴판에 없는 이름",IF(OR(NOT(ISNUMBER(C1548)),C1548&lt;0,C1548&lt;&gt;INT(N(C1548))),"수량을 확인하세요",IF(OR(NOT(ISNUMBER(D1548)),D1548&lt;0),"매출을 확인하세요",IF(COUNTIFS(메뉴_월,"&gt;="&amp;DATE(YEAR(A1548),MONTH(A1548),1),메뉴_월,"&lt;="&amp;DATE(YEAR(A1548),MONTH(A1548)+1,0),메뉴_이름,B1548)&gt;1,"같은 달·같은 메뉴가 또 있어요",""))))))</f>
        <v/>
      </c>
    </row>
    <row r="1549">
      <c r="A1549" s="49" t="n"/>
      <c r="B1549" s="17" t="n"/>
      <c r="C1549" s="14" t="n"/>
      <c r="D1549" s="14" t="n"/>
      <c r="E1549" s="18">
        <f>IF(COUNTA(A1549:D1549)=0,"",IF(NOT(ISNUMBER(A1549)),"월을 2026-09-01 처럼",IF(ISNA(MATCH(B1549,메뉴판이름,0)),"메뉴판에 없는 이름",IF(OR(NOT(ISNUMBER(C1549)),C1549&lt;0,C1549&lt;&gt;INT(N(C1549))),"수량을 확인하세요",IF(OR(NOT(ISNUMBER(D1549)),D1549&lt;0),"매출을 확인하세요",IF(COUNTIFS(메뉴_월,"&gt;="&amp;DATE(YEAR(A1549),MONTH(A1549),1),메뉴_월,"&lt;="&amp;DATE(YEAR(A1549),MONTH(A1549)+1,0),메뉴_이름,B1549)&gt;1,"같은 달·같은 메뉴가 또 있어요",""))))))</f>
        <v/>
      </c>
    </row>
    <row r="1550">
      <c r="A1550" s="49" t="n"/>
      <c r="B1550" s="17" t="n"/>
      <c r="C1550" s="14" t="n"/>
      <c r="D1550" s="14" t="n"/>
      <c r="E1550" s="18">
        <f>IF(COUNTA(A1550:D1550)=0,"",IF(NOT(ISNUMBER(A1550)),"월을 2026-09-01 처럼",IF(ISNA(MATCH(B1550,메뉴판이름,0)),"메뉴판에 없는 이름",IF(OR(NOT(ISNUMBER(C1550)),C1550&lt;0,C1550&lt;&gt;INT(N(C1550))),"수량을 확인하세요",IF(OR(NOT(ISNUMBER(D1550)),D1550&lt;0),"매출을 확인하세요",IF(COUNTIFS(메뉴_월,"&gt;="&amp;DATE(YEAR(A1550),MONTH(A1550),1),메뉴_월,"&lt;="&amp;DATE(YEAR(A1550),MONTH(A1550)+1,0),메뉴_이름,B1550)&gt;1,"같은 달·같은 메뉴가 또 있어요",""))))))</f>
        <v/>
      </c>
    </row>
    <row r="1551">
      <c r="A1551" s="49" t="n"/>
      <c r="B1551" s="17" t="n"/>
      <c r="C1551" s="14" t="n"/>
      <c r="D1551" s="14" t="n"/>
      <c r="E1551" s="18">
        <f>IF(COUNTA(A1551:D1551)=0,"",IF(NOT(ISNUMBER(A1551)),"월을 2026-09-01 처럼",IF(ISNA(MATCH(B1551,메뉴판이름,0)),"메뉴판에 없는 이름",IF(OR(NOT(ISNUMBER(C1551)),C1551&lt;0,C1551&lt;&gt;INT(N(C1551))),"수량을 확인하세요",IF(OR(NOT(ISNUMBER(D1551)),D1551&lt;0),"매출을 확인하세요",IF(COUNTIFS(메뉴_월,"&gt;="&amp;DATE(YEAR(A1551),MONTH(A1551),1),메뉴_월,"&lt;="&amp;DATE(YEAR(A1551),MONTH(A1551)+1,0),메뉴_이름,B1551)&gt;1,"같은 달·같은 메뉴가 또 있어요",""))))))</f>
        <v/>
      </c>
    </row>
    <row r="1552">
      <c r="A1552" s="49" t="n"/>
      <c r="B1552" s="17" t="n"/>
      <c r="C1552" s="14" t="n"/>
      <c r="D1552" s="14" t="n"/>
      <c r="E1552" s="18">
        <f>IF(COUNTA(A1552:D1552)=0,"",IF(NOT(ISNUMBER(A1552)),"월을 2026-09-01 처럼",IF(ISNA(MATCH(B1552,메뉴판이름,0)),"메뉴판에 없는 이름",IF(OR(NOT(ISNUMBER(C1552)),C1552&lt;0,C1552&lt;&gt;INT(N(C1552))),"수량을 확인하세요",IF(OR(NOT(ISNUMBER(D1552)),D1552&lt;0),"매출을 확인하세요",IF(COUNTIFS(메뉴_월,"&gt;="&amp;DATE(YEAR(A1552),MONTH(A1552),1),메뉴_월,"&lt;="&amp;DATE(YEAR(A1552),MONTH(A1552)+1,0),메뉴_이름,B1552)&gt;1,"같은 달·같은 메뉴가 또 있어요",""))))))</f>
        <v/>
      </c>
    </row>
    <row r="1553">
      <c r="A1553" s="49" t="n"/>
      <c r="B1553" s="17" t="n"/>
      <c r="C1553" s="14" t="n"/>
      <c r="D1553" s="14" t="n"/>
      <c r="E1553" s="18">
        <f>IF(COUNTA(A1553:D1553)=0,"",IF(NOT(ISNUMBER(A1553)),"월을 2026-09-01 처럼",IF(ISNA(MATCH(B1553,메뉴판이름,0)),"메뉴판에 없는 이름",IF(OR(NOT(ISNUMBER(C1553)),C1553&lt;0,C1553&lt;&gt;INT(N(C1553))),"수량을 확인하세요",IF(OR(NOT(ISNUMBER(D1553)),D1553&lt;0),"매출을 확인하세요",IF(COUNTIFS(메뉴_월,"&gt;="&amp;DATE(YEAR(A1553),MONTH(A1553),1),메뉴_월,"&lt;="&amp;DATE(YEAR(A1553),MONTH(A1553)+1,0),메뉴_이름,B1553)&gt;1,"같은 달·같은 메뉴가 또 있어요",""))))))</f>
        <v/>
      </c>
    </row>
    <row r="1554">
      <c r="A1554" s="49" t="n"/>
      <c r="B1554" s="17" t="n"/>
      <c r="C1554" s="14" t="n"/>
      <c r="D1554" s="14" t="n"/>
      <c r="E1554" s="18">
        <f>IF(COUNTA(A1554:D1554)=0,"",IF(NOT(ISNUMBER(A1554)),"월을 2026-09-01 처럼",IF(ISNA(MATCH(B1554,메뉴판이름,0)),"메뉴판에 없는 이름",IF(OR(NOT(ISNUMBER(C1554)),C1554&lt;0,C1554&lt;&gt;INT(N(C1554))),"수량을 확인하세요",IF(OR(NOT(ISNUMBER(D1554)),D1554&lt;0),"매출을 확인하세요",IF(COUNTIFS(메뉴_월,"&gt;="&amp;DATE(YEAR(A1554),MONTH(A1554),1),메뉴_월,"&lt;="&amp;DATE(YEAR(A1554),MONTH(A1554)+1,0),메뉴_이름,B1554)&gt;1,"같은 달·같은 메뉴가 또 있어요",""))))))</f>
        <v/>
      </c>
    </row>
    <row r="1555">
      <c r="A1555" s="49" t="n"/>
      <c r="B1555" s="17" t="n"/>
      <c r="C1555" s="14" t="n"/>
      <c r="D1555" s="14" t="n"/>
      <c r="E1555" s="18">
        <f>IF(COUNTA(A1555:D1555)=0,"",IF(NOT(ISNUMBER(A1555)),"월을 2026-09-01 처럼",IF(ISNA(MATCH(B1555,메뉴판이름,0)),"메뉴판에 없는 이름",IF(OR(NOT(ISNUMBER(C1555)),C1555&lt;0,C1555&lt;&gt;INT(N(C1555))),"수량을 확인하세요",IF(OR(NOT(ISNUMBER(D1555)),D1555&lt;0),"매출을 확인하세요",IF(COUNTIFS(메뉴_월,"&gt;="&amp;DATE(YEAR(A1555),MONTH(A1555),1),메뉴_월,"&lt;="&amp;DATE(YEAR(A1555),MONTH(A1555)+1,0),메뉴_이름,B1555)&gt;1,"같은 달·같은 메뉴가 또 있어요",""))))))</f>
        <v/>
      </c>
    </row>
    <row r="1556">
      <c r="A1556" s="49" t="n"/>
      <c r="B1556" s="17" t="n"/>
      <c r="C1556" s="14" t="n"/>
      <c r="D1556" s="14" t="n"/>
      <c r="E1556" s="18">
        <f>IF(COUNTA(A1556:D1556)=0,"",IF(NOT(ISNUMBER(A1556)),"월을 2026-09-01 처럼",IF(ISNA(MATCH(B1556,메뉴판이름,0)),"메뉴판에 없는 이름",IF(OR(NOT(ISNUMBER(C1556)),C1556&lt;0,C1556&lt;&gt;INT(N(C1556))),"수량을 확인하세요",IF(OR(NOT(ISNUMBER(D1556)),D1556&lt;0),"매출을 확인하세요",IF(COUNTIFS(메뉴_월,"&gt;="&amp;DATE(YEAR(A1556),MONTH(A1556),1),메뉴_월,"&lt;="&amp;DATE(YEAR(A1556),MONTH(A1556)+1,0),메뉴_이름,B1556)&gt;1,"같은 달·같은 메뉴가 또 있어요",""))))))</f>
        <v/>
      </c>
    </row>
    <row r="1557">
      <c r="A1557" s="49" t="n"/>
      <c r="B1557" s="17" t="n"/>
      <c r="C1557" s="14" t="n"/>
      <c r="D1557" s="14" t="n"/>
      <c r="E1557" s="18">
        <f>IF(COUNTA(A1557:D1557)=0,"",IF(NOT(ISNUMBER(A1557)),"월을 2026-09-01 처럼",IF(ISNA(MATCH(B1557,메뉴판이름,0)),"메뉴판에 없는 이름",IF(OR(NOT(ISNUMBER(C1557)),C1557&lt;0,C1557&lt;&gt;INT(N(C1557))),"수량을 확인하세요",IF(OR(NOT(ISNUMBER(D1557)),D1557&lt;0),"매출을 확인하세요",IF(COUNTIFS(메뉴_월,"&gt;="&amp;DATE(YEAR(A1557),MONTH(A1557),1),메뉴_월,"&lt;="&amp;DATE(YEAR(A1557),MONTH(A1557)+1,0),메뉴_이름,B1557)&gt;1,"같은 달·같은 메뉴가 또 있어요",""))))))</f>
        <v/>
      </c>
    </row>
    <row r="1558">
      <c r="A1558" s="49" t="n"/>
      <c r="B1558" s="17" t="n"/>
      <c r="C1558" s="14" t="n"/>
      <c r="D1558" s="14" t="n"/>
      <c r="E1558" s="18">
        <f>IF(COUNTA(A1558:D1558)=0,"",IF(NOT(ISNUMBER(A1558)),"월을 2026-09-01 처럼",IF(ISNA(MATCH(B1558,메뉴판이름,0)),"메뉴판에 없는 이름",IF(OR(NOT(ISNUMBER(C1558)),C1558&lt;0,C1558&lt;&gt;INT(N(C1558))),"수량을 확인하세요",IF(OR(NOT(ISNUMBER(D1558)),D1558&lt;0),"매출을 확인하세요",IF(COUNTIFS(메뉴_월,"&gt;="&amp;DATE(YEAR(A1558),MONTH(A1558),1),메뉴_월,"&lt;="&amp;DATE(YEAR(A1558),MONTH(A1558)+1,0),메뉴_이름,B1558)&gt;1,"같은 달·같은 메뉴가 또 있어요",""))))))</f>
        <v/>
      </c>
    </row>
    <row r="1559">
      <c r="A1559" s="49" t="n"/>
      <c r="B1559" s="17" t="n"/>
      <c r="C1559" s="14" t="n"/>
      <c r="D1559" s="14" t="n"/>
      <c r="E1559" s="18">
        <f>IF(COUNTA(A1559:D1559)=0,"",IF(NOT(ISNUMBER(A1559)),"월을 2026-09-01 처럼",IF(ISNA(MATCH(B1559,메뉴판이름,0)),"메뉴판에 없는 이름",IF(OR(NOT(ISNUMBER(C1559)),C1559&lt;0,C1559&lt;&gt;INT(N(C1559))),"수량을 확인하세요",IF(OR(NOT(ISNUMBER(D1559)),D1559&lt;0),"매출을 확인하세요",IF(COUNTIFS(메뉴_월,"&gt;="&amp;DATE(YEAR(A1559),MONTH(A1559),1),메뉴_월,"&lt;="&amp;DATE(YEAR(A1559),MONTH(A1559)+1,0),메뉴_이름,B1559)&gt;1,"같은 달·같은 메뉴가 또 있어요",""))))))</f>
        <v/>
      </c>
    </row>
    <row r="1560">
      <c r="A1560" s="49" t="n"/>
      <c r="B1560" s="17" t="n"/>
      <c r="C1560" s="14" t="n"/>
      <c r="D1560" s="14" t="n"/>
      <c r="E1560" s="18">
        <f>IF(COUNTA(A1560:D1560)=0,"",IF(NOT(ISNUMBER(A1560)),"월을 2026-09-01 처럼",IF(ISNA(MATCH(B1560,메뉴판이름,0)),"메뉴판에 없는 이름",IF(OR(NOT(ISNUMBER(C1560)),C1560&lt;0,C1560&lt;&gt;INT(N(C1560))),"수량을 확인하세요",IF(OR(NOT(ISNUMBER(D1560)),D1560&lt;0),"매출을 확인하세요",IF(COUNTIFS(메뉴_월,"&gt;="&amp;DATE(YEAR(A1560),MONTH(A1560),1),메뉴_월,"&lt;="&amp;DATE(YEAR(A1560),MONTH(A1560)+1,0),메뉴_이름,B1560)&gt;1,"같은 달·같은 메뉴가 또 있어요",""))))))</f>
        <v/>
      </c>
    </row>
    <row r="1561">
      <c r="A1561" s="49" t="n"/>
      <c r="B1561" s="17" t="n"/>
      <c r="C1561" s="14" t="n"/>
      <c r="D1561" s="14" t="n"/>
      <c r="E1561" s="18">
        <f>IF(COUNTA(A1561:D1561)=0,"",IF(NOT(ISNUMBER(A1561)),"월을 2026-09-01 처럼",IF(ISNA(MATCH(B1561,메뉴판이름,0)),"메뉴판에 없는 이름",IF(OR(NOT(ISNUMBER(C1561)),C1561&lt;0,C1561&lt;&gt;INT(N(C1561))),"수량을 확인하세요",IF(OR(NOT(ISNUMBER(D1561)),D1561&lt;0),"매출을 확인하세요",IF(COUNTIFS(메뉴_월,"&gt;="&amp;DATE(YEAR(A1561),MONTH(A1561),1),메뉴_월,"&lt;="&amp;DATE(YEAR(A1561),MONTH(A1561)+1,0),메뉴_이름,B1561)&gt;1,"같은 달·같은 메뉴가 또 있어요",""))))))</f>
        <v/>
      </c>
    </row>
    <row r="1562">
      <c r="A1562" s="49" t="n"/>
      <c r="B1562" s="17" t="n"/>
      <c r="C1562" s="14" t="n"/>
      <c r="D1562" s="14" t="n"/>
      <c r="E1562" s="18">
        <f>IF(COUNTA(A1562:D1562)=0,"",IF(NOT(ISNUMBER(A1562)),"월을 2026-09-01 처럼",IF(ISNA(MATCH(B1562,메뉴판이름,0)),"메뉴판에 없는 이름",IF(OR(NOT(ISNUMBER(C1562)),C1562&lt;0,C1562&lt;&gt;INT(N(C1562))),"수량을 확인하세요",IF(OR(NOT(ISNUMBER(D1562)),D1562&lt;0),"매출을 확인하세요",IF(COUNTIFS(메뉴_월,"&gt;="&amp;DATE(YEAR(A1562),MONTH(A1562),1),메뉴_월,"&lt;="&amp;DATE(YEAR(A1562),MONTH(A1562)+1,0),메뉴_이름,B1562)&gt;1,"같은 달·같은 메뉴가 또 있어요",""))))))</f>
        <v/>
      </c>
    </row>
    <row r="1563">
      <c r="A1563" s="49" t="n"/>
      <c r="B1563" s="17" t="n"/>
      <c r="C1563" s="14" t="n"/>
      <c r="D1563" s="14" t="n"/>
      <c r="E1563" s="18">
        <f>IF(COUNTA(A1563:D1563)=0,"",IF(NOT(ISNUMBER(A1563)),"월을 2026-09-01 처럼",IF(ISNA(MATCH(B1563,메뉴판이름,0)),"메뉴판에 없는 이름",IF(OR(NOT(ISNUMBER(C1563)),C1563&lt;0,C1563&lt;&gt;INT(N(C1563))),"수량을 확인하세요",IF(OR(NOT(ISNUMBER(D1563)),D1563&lt;0),"매출을 확인하세요",IF(COUNTIFS(메뉴_월,"&gt;="&amp;DATE(YEAR(A1563),MONTH(A1563),1),메뉴_월,"&lt;="&amp;DATE(YEAR(A1563),MONTH(A1563)+1,0),메뉴_이름,B1563)&gt;1,"같은 달·같은 메뉴가 또 있어요",""))))))</f>
        <v/>
      </c>
    </row>
    <row r="1564">
      <c r="A1564" s="49" t="n"/>
      <c r="B1564" s="17" t="n"/>
      <c r="C1564" s="14" t="n"/>
      <c r="D1564" s="14" t="n"/>
      <c r="E1564" s="18">
        <f>IF(COUNTA(A1564:D1564)=0,"",IF(NOT(ISNUMBER(A1564)),"월을 2026-09-01 처럼",IF(ISNA(MATCH(B1564,메뉴판이름,0)),"메뉴판에 없는 이름",IF(OR(NOT(ISNUMBER(C1564)),C1564&lt;0,C1564&lt;&gt;INT(N(C1564))),"수량을 확인하세요",IF(OR(NOT(ISNUMBER(D1564)),D1564&lt;0),"매출을 확인하세요",IF(COUNTIFS(메뉴_월,"&gt;="&amp;DATE(YEAR(A1564),MONTH(A1564),1),메뉴_월,"&lt;="&amp;DATE(YEAR(A1564),MONTH(A1564)+1,0),메뉴_이름,B1564)&gt;1,"같은 달·같은 메뉴가 또 있어요",""))))))</f>
        <v/>
      </c>
    </row>
    <row r="1565">
      <c r="A1565" s="49" t="n"/>
      <c r="B1565" s="17" t="n"/>
      <c r="C1565" s="14" t="n"/>
      <c r="D1565" s="14" t="n"/>
      <c r="E1565" s="18">
        <f>IF(COUNTA(A1565:D1565)=0,"",IF(NOT(ISNUMBER(A1565)),"월을 2026-09-01 처럼",IF(ISNA(MATCH(B1565,메뉴판이름,0)),"메뉴판에 없는 이름",IF(OR(NOT(ISNUMBER(C1565)),C1565&lt;0,C1565&lt;&gt;INT(N(C1565))),"수량을 확인하세요",IF(OR(NOT(ISNUMBER(D1565)),D1565&lt;0),"매출을 확인하세요",IF(COUNTIFS(메뉴_월,"&gt;="&amp;DATE(YEAR(A1565),MONTH(A1565),1),메뉴_월,"&lt;="&amp;DATE(YEAR(A1565),MONTH(A1565)+1,0),메뉴_이름,B1565)&gt;1,"같은 달·같은 메뉴가 또 있어요",""))))))</f>
        <v/>
      </c>
    </row>
    <row r="1566">
      <c r="A1566" s="49" t="n"/>
      <c r="B1566" s="17" t="n"/>
      <c r="C1566" s="14" t="n"/>
      <c r="D1566" s="14" t="n"/>
      <c r="E1566" s="18">
        <f>IF(COUNTA(A1566:D1566)=0,"",IF(NOT(ISNUMBER(A1566)),"월을 2026-09-01 처럼",IF(ISNA(MATCH(B1566,메뉴판이름,0)),"메뉴판에 없는 이름",IF(OR(NOT(ISNUMBER(C1566)),C1566&lt;0,C1566&lt;&gt;INT(N(C1566))),"수량을 확인하세요",IF(OR(NOT(ISNUMBER(D1566)),D1566&lt;0),"매출을 확인하세요",IF(COUNTIFS(메뉴_월,"&gt;="&amp;DATE(YEAR(A1566),MONTH(A1566),1),메뉴_월,"&lt;="&amp;DATE(YEAR(A1566),MONTH(A1566)+1,0),메뉴_이름,B1566)&gt;1,"같은 달·같은 메뉴가 또 있어요",""))))))</f>
        <v/>
      </c>
    </row>
    <row r="1567">
      <c r="A1567" s="49" t="n"/>
      <c r="B1567" s="17" t="n"/>
      <c r="C1567" s="14" t="n"/>
      <c r="D1567" s="14" t="n"/>
      <c r="E1567" s="18">
        <f>IF(COUNTA(A1567:D1567)=0,"",IF(NOT(ISNUMBER(A1567)),"월을 2026-09-01 처럼",IF(ISNA(MATCH(B1567,메뉴판이름,0)),"메뉴판에 없는 이름",IF(OR(NOT(ISNUMBER(C1567)),C1567&lt;0,C1567&lt;&gt;INT(N(C1567))),"수량을 확인하세요",IF(OR(NOT(ISNUMBER(D1567)),D1567&lt;0),"매출을 확인하세요",IF(COUNTIFS(메뉴_월,"&gt;="&amp;DATE(YEAR(A1567),MONTH(A1567),1),메뉴_월,"&lt;="&amp;DATE(YEAR(A1567),MONTH(A1567)+1,0),메뉴_이름,B1567)&gt;1,"같은 달·같은 메뉴가 또 있어요",""))))))</f>
        <v/>
      </c>
    </row>
    <row r="1568">
      <c r="A1568" s="49" t="n"/>
      <c r="B1568" s="17" t="n"/>
      <c r="C1568" s="14" t="n"/>
      <c r="D1568" s="14" t="n"/>
      <c r="E1568" s="18">
        <f>IF(COUNTA(A1568:D1568)=0,"",IF(NOT(ISNUMBER(A1568)),"월을 2026-09-01 처럼",IF(ISNA(MATCH(B1568,메뉴판이름,0)),"메뉴판에 없는 이름",IF(OR(NOT(ISNUMBER(C1568)),C1568&lt;0,C1568&lt;&gt;INT(N(C1568))),"수량을 확인하세요",IF(OR(NOT(ISNUMBER(D1568)),D1568&lt;0),"매출을 확인하세요",IF(COUNTIFS(메뉴_월,"&gt;="&amp;DATE(YEAR(A1568),MONTH(A1568),1),메뉴_월,"&lt;="&amp;DATE(YEAR(A1568),MONTH(A1568)+1,0),메뉴_이름,B1568)&gt;1,"같은 달·같은 메뉴가 또 있어요",""))))))</f>
        <v/>
      </c>
    </row>
    <row r="1569">
      <c r="A1569" s="49" t="n"/>
      <c r="B1569" s="17" t="n"/>
      <c r="C1569" s="14" t="n"/>
      <c r="D1569" s="14" t="n"/>
      <c r="E1569" s="18">
        <f>IF(COUNTA(A1569:D1569)=0,"",IF(NOT(ISNUMBER(A1569)),"월을 2026-09-01 처럼",IF(ISNA(MATCH(B1569,메뉴판이름,0)),"메뉴판에 없는 이름",IF(OR(NOT(ISNUMBER(C1569)),C1569&lt;0,C1569&lt;&gt;INT(N(C1569))),"수량을 확인하세요",IF(OR(NOT(ISNUMBER(D1569)),D1569&lt;0),"매출을 확인하세요",IF(COUNTIFS(메뉴_월,"&gt;="&amp;DATE(YEAR(A1569),MONTH(A1569),1),메뉴_월,"&lt;="&amp;DATE(YEAR(A1569),MONTH(A1569)+1,0),메뉴_이름,B1569)&gt;1,"같은 달·같은 메뉴가 또 있어요",""))))))</f>
        <v/>
      </c>
    </row>
    <row r="1570">
      <c r="A1570" s="49" t="n"/>
      <c r="B1570" s="17" t="n"/>
      <c r="C1570" s="14" t="n"/>
      <c r="D1570" s="14" t="n"/>
      <c r="E1570" s="18">
        <f>IF(COUNTA(A1570:D1570)=0,"",IF(NOT(ISNUMBER(A1570)),"월을 2026-09-01 처럼",IF(ISNA(MATCH(B1570,메뉴판이름,0)),"메뉴판에 없는 이름",IF(OR(NOT(ISNUMBER(C1570)),C1570&lt;0,C1570&lt;&gt;INT(N(C1570))),"수량을 확인하세요",IF(OR(NOT(ISNUMBER(D1570)),D1570&lt;0),"매출을 확인하세요",IF(COUNTIFS(메뉴_월,"&gt;="&amp;DATE(YEAR(A1570),MONTH(A1570),1),메뉴_월,"&lt;="&amp;DATE(YEAR(A1570),MONTH(A1570)+1,0),메뉴_이름,B1570)&gt;1,"같은 달·같은 메뉴가 또 있어요",""))))))</f>
        <v/>
      </c>
    </row>
    <row r="1571">
      <c r="A1571" s="49" t="n"/>
      <c r="B1571" s="17" t="n"/>
      <c r="C1571" s="14" t="n"/>
      <c r="D1571" s="14" t="n"/>
      <c r="E1571" s="18">
        <f>IF(COUNTA(A1571:D1571)=0,"",IF(NOT(ISNUMBER(A1571)),"월을 2026-09-01 처럼",IF(ISNA(MATCH(B1571,메뉴판이름,0)),"메뉴판에 없는 이름",IF(OR(NOT(ISNUMBER(C1571)),C1571&lt;0,C1571&lt;&gt;INT(N(C1571))),"수량을 확인하세요",IF(OR(NOT(ISNUMBER(D1571)),D1571&lt;0),"매출을 확인하세요",IF(COUNTIFS(메뉴_월,"&gt;="&amp;DATE(YEAR(A1571),MONTH(A1571),1),메뉴_월,"&lt;="&amp;DATE(YEAR(A1571),MONTH(A1571)+1,0),메뉴_이름,B1571)&gt;1,"같은 달·같은 메뉴가 또 있어요",""))))))</f>
        <v/>
      </c>
    </row>
    <row r="1572">
      <c r="A1572" s="49" t="n"/>
      <c r="B1572" s="17" t="n"/>
      <c r="C1572" s="14" t="n"/>
      <c r="D1572" s="14" t="n"/>
      <c r="E1572" s="18">
        <f>IF(COUNTA(A1572:D1572)=0,"",IF(NOT(ISNUMBER(A1572)),"월을 2026-09-01 처럼",IF(ISNA(MATCH(B1572,메뉴판이름,0)),"메뉴판에 없는 이름",IF(OR(NOT(ISNUMBER(C1572)),C1572&lt;0,C1572&lt;&gt;INT(N(C1572))),"수량을 확인하세요",IF(OR(NOT(ISNUMBER(D1572)),D1572&lt;0),"매출을 확인하세요",IF(COUNTIFS(메뉴_월,"&gt;="&amp;DATE(YEAR(A1572),MONTH(A1572),1),메뉴_월,"&lt;="&amp;DATE(YEAR(A1572),MONTH(A1572)+1,0),메뉴_이름,B1572)&gt;1,"같은 달·같은 메뉴가 또 있어요",""))))))</f>
        <v/>
      </c>
    </row>
    <row r="1573">
      <c r="A1573" s="49" t="n"/>
      <c r="B1573" s="17" t="n"/>
      <c r="C1573" s="14" t="n"/>
      <c r="D1573" s="14" t="n"/>
      <c r="E1573" s="18">
        <f>IF(COUNTA(A1573:D1573)=0,"",IF(NOT(ISNUMBER(A1573)),"월을 2026-09-01 처럼",IF(ISNA(MATCH(B1573,메뉴판이름,0)),"메뉴판에 없는 이름",IF(OR(NOT(ISNUMBER(C1573)),C1573&lt;0,C1573&lt;&gt;INT(N(C1573))),"수량을 확인하세요",IF(OR(NOT(ISNUMBER(D1573)),D1573&lt;0),"매출을 확인하세요",IF(COUNTIFS(메뉴_월,"&gt;="&amp;DATE(YEAR(A1573),MONTH(A1573),1),메뉴_월,"&lt;="&amp;DATE(YEAR(A1573),MONTH(A1573)+1,0),메뉴_이름,B1573)&gt;1,"같은 달·같은 메뉴가 또 있어요",""))))))</f>
        <v/>
      </c>
    </row>
    <row r="1574">
      <c r="A1574" s="49" t="n"/>
      <c r="B1574" s="17" t="n"/>
      <c r="C1574" s="14" t="n"/>
      <c r="D1574" s="14" t="n"/>
      <c r="E1574" s="18">
        <f>IF(COUNTA(A1574:D1574)=0,"",IF(NOT(ISNUMBER(A1574)),"월을 2026-09-01 처럼",IF(ISNA(MATCH(B1574,메뉴판이름,0)),"메뉴판에 없는 이름",IF(OR(NOT(ISNUMBER(C1574)),C1574&lt;0,C1574&lt;&gt;INT(N(C1574))),"수량을 확인하세요",IF(OR(NOT(ISNUMBER(D1574)),D1574&lt;0),"매출을 확인하세요",IF(COUNTIFS(메뉴_월,"&gt;="&amp;DATE(YEAR(A1574),MONTH(A1574),1),메뉴_월,"&lt;="&amp;DATE(YEAR(A1574),MONTH(A1574)+1,0),메뉴_이름,B1574)&gt;1,"같은 달·같은 메뉴가 또 있어요",""))))))</f>
        <v/>
      </c>
    </row>
    <row r="1575">
      <c r="A1575" s="49" t="n"/>
      <c r="B1575" s="17" t="n"/>
      <c r="C1575" s="14" t="n"/>
      <c r="D1575" s="14" t="n"/>
      <c r="E1575" s="18">
        <f>IF(COUNTA(A1575:D1575)=0,"",IF(NOT(ISNUMBER(A1575)),"월을 2026-09-01 처럼",IF(ISNA(MATCH(B1575,메뉴판이름,0)),"메뉴판에 없는 이름",IF(OR(NOT(ISNUMBER(C1575)),C1575&lt;0,C1575&lt;&gt;INT(N(C1575))),"수량을 확인하세요",IF(OR(NOT(ISNUMBER(D1575)),D1575&lt;0),"매출을 확인하세요",IF(COUNTIFS(메뉴_월,"&gt;="&amp;DATE(YEAR(A1575),MONTH(A1575),1),메뉴_월,"&lt;="&amp;DATE(YEAR(A1575),MONTH(A1575)+1,0),메뉴_이름,B1575)&gt;1,"같은 달·같은 메뉴가 또 있어요",""))))))</f>
        <v/>
      </c>
    </row>
    <row r="1576">
      <c r="A1576" s="49" t="n"/>
      <c r="B1576" s="17" t="n"/>
      <c r="C1576" s="14" t="n"/>
      <c r="D1576" s="14" t="n"/>
      <c r="E1576" s="18">
        <f>IF(COUNTA(A1576:D1576)=0,"",IF(NOT(ISNUMBER(A1576)),"월을 2026-09-01 처럼",IF(ISNA(MATCH(B1576,메뉴판이름,0)),"메뉴판에 없는 이름",IF(OR(NOT(ISNUMBER(C1576)),C1576&lt;0,C1576&lt;&gt;INT(N(C1576))),"수량을 확인하세요",IF(OR(NOT(ISNUMBER(D1576)),D1576&lt;0),"매출을 확인하세요",IF(COUNTIFS(메뉴_월,"&gt;="&amp;DATE(YEAR(A1576),MONTH(A1576),1),메뉴_월,"&lt;="&amp;DATE(YEAR(A1576),MONTH(A1576)+1,0),메뉴_이름,B1576)&gt;1,"같은 달·같은 메뉴가 또 있어요",""))))))</f>
        <v/>
      </c>
    </row>
    <row r="1577">
      <c r="A1577" s="49" t="n"/>
      <c r="B1577" s="17" t="n"/>
      <c r="C1577" s="14" t="n"/>
      <c r="D1577" s="14" t="n"/>
      <c r="E1577" s="18">
        <f>IF(COUNTA(A1577:D1577)=0,"",IF(NOT(ISNUMBER(A1577)),"월을 2026-09-01 처럼",IF(ISNA(MATCH(B1577,메뉴판이름,0)),"메뉴판에 없는 이름",IF(OR(NOT(ISNUMBER(C1577)),C1577&lt;0,C1577&lt;&gt;INT(N(C1577))),"수량을 확인하세요",IF(OR(NOT(ISNUMBER(D1577)),D1577&lt;0),"매출을 확인하세요",IF(COUNTIFS(메뉴_월,"&gt;="&amp;DATE(YEAR(A1577),MONTH(A1577),1),메뉴_월,"&lt;="&amp;DATE(YEAR(A1577),MONTH(A1577)+1,0),메뉴_이름,B1577)&gt;1,"같은 달·같은 메뉴가 또 있어요",""))))))</f>
        <v/>
      </c>
    </row>
    <row r="1578">
      <c r="A1578" s="49" t="n"/>
      <c r="B1578" s="17" t="n"/>
      <c r="C1578" s="14" t="n"/>
      <c r="D1578" s="14" t="n"/>
      <c r="E1578" s="18">
        <f>IF(COUNTA(A1578:D1578)=0,"",IF(NOT(ISNUMBER(A1578)),"월을 2026-09-01 처럼",IF(ISNA(MATCH(B1578,메뉴판이름,0)),"메뉴판에 없는 이름",IF(OR(NOT(ISNUMBER(C1578)),C1578&lt;0,C1578&lt;&gt;INT(N(C1578))),"수량을 확인하세요",IF(OR(NOT(ISNUMBER(D1578)),D1578&lt;0),"매출을 확인하세요",IF(COUNTIFS(메뉴_월,"&gt;="&amp;DATE(YEAR(A1578),MONTH(A1578),1),메뉴_월,"&lt;="&amp;DATE(YEAR(A1578),MONTH(A1578)+1,0),메뉴_이름,B1578)&gt;1,"같은 달·같은 메뉴가 또 있어요",""))))))</f>
        <v/>
      </c>
    </row>
    <row r="1579">
      <c r="A1579" s="49" t="n"/>
      <c r="B1579" s="17" t="n"/>
      <c r="C1579" s="14" t="n"/>
      <c r="D1579" s="14" t="n"/>
      <c r="E1579" s="18">
        <f>IF(COUNTA(A1579:D1579)=0,"",IF(NOT(ISNUMBER(A1579)),"월을 2026-09-01 처럼",IF(ISNA(MATCH(B1579,메뉴판이름,0)),"메뉴판에 없는 이름",IF(OR(NOT(ISNUMBER(C1579)),C1579&lt;0,C1579&lt;&gt;INT(N(C1579))),"수량을 확인하세요",IF(OR(NOT(ISNUMBER(D1579)),D1579&lt;0),"매출을 확인하세요",IF(COUNTIFS(메뉴_월,"&gt;="&amp;DATE(YEAR(A1579),MONTH(A1579),1),메뉴_월,"&lt;="&amp;DATE(YEAR(A1579),MONTH(A1579)+1,0),메뉴_이름,B1579)&gt;1,"같은 달·같은 메뉴가 또 있어요",""))))))</f>
        <v/>
      </c>
    </row>
    <row r="1580">
      <c r="A1580" s="49" t="n"/>
      <c r="B1580" s="17" t="n"/>
      <c r="C1580" s="14" t="n"/>
      <c r="D1580" s="14" t="n"/>
      <c r="E1580" s="18">
        <f>IF(COUNTA(A1580:D1580)=0,"",IF(NOT(ISNUMBER(A1580)),"월을 2026-09-01 처럼",IF(ISNA(MATCH(B1580,메뉴판이름,0)),"메뉴판에 없는 이름",IF(OR(NOT(ISNUMBER(C1580)),C1580&lt;0,C1580&lt;&gt;INT(N(C1580))),"수량을 확인하세요",IF(OR(NOT(ISNUMBER(D1580)),D1580&lt;0),"매출을 확인하세요",IF(COUNTIFS(메뉴_월,"&gt;="&amp;DATE(YEAR(A1580),MONTH(A1580),1),메뉴_월,"&lt;="&amp;DATE(YEAR(A1580),MONTH(A1580)+1,0),메뉴_이름,B1580)&gt;1,"같은 달·같은 메뉴가 또 있어요",""))))))</f>
        <v/>
      </c>
    </row>
    <row r="1581">
      <c r="A1581" s="49" t="n"/>
      <c r="B1581" s="17" t="n"/>
      <c r="C1581" s="14" t="n"/>
      <c r="D1581" s="14" t="n"/>
      <c r="E1581" s="18">
        <f>IF(COUNTA(A1581:D1581)=0,"",IF(NOT(ISNUMBER(A1581)),"월을 2026-09-01 처럼",IF(ISNA(MATCH(B1581,메뉴판이름,0)),"메뉴판에 없는 이름",IF(OR(NOT(ISNUMBER(C1581)),C1581&lt;0,C1581&lt;&gt;INT(N(C1581))),"수량을 확인하세요",IF(OR(NOT(ISNUMBER(D1581)),D1581&lt;0),"매출을 확인하세요",IF(COUNTIFS(메뉴_월,"&gt;="&amp;DATE(YEAR(A1581),MONTH(A1581),1),메뉴_월,"&lt;="&amp;DATE(YEAR(A1581),MONTH(A1581)+1,0),메뉴_이름,B1581)&gt;1,"같은 달·같은 메뉴가 또 있어요",""))))))</f>
        <v/>
      </c>
    </row>
    <row r="1582">
      <c r="A1582" s="49" t="n"/>
      <c r="B1582" s="17" t="n"/>
      <c r="C1582" s="14" t="n"/>
      <c r="D1582" s="14" t="n"/>
      <c r="E1582" s="18">
        <f>IF(COUNTA(A1582:D1582)=0,"",IF(NOT(ISNUMBER(A1582)),"월을 2026-09-01 처럼",IF(ISNA(MATCH(B1582,메뉴판이름,0)),"메뉴판에 없는 이름",IF(OR(NOT(ISNUMBER(C1582)),C1582&lt;0,C1582&lt;&gt;INT(N(C1582))),"수량을 확인하세요",IF(OR(NOT(ISNUMBER(D1582)),D1582&lt;0),"매출을 확인하세요",IF(COUNTIFS(메뉴_월,"&gt;="&amp;DATE(YEAR(A1582),MONTH(A1582),1),메뉴_월,"&lt;="&amp;DATE(YEAR(A1582),MONTH(A1582)+1,0),메뉴_이름,B1582)&gt;1,"같은 달·같은 메뉴가 또 있어요",""))))))</f>
        <v/>
      </c>
    </row>
    <row r="1583">
      <c r="A1583" s="49" t="n"/>
      <c r="B1583" s="17" t="n"/>
      <c r="C1583" s="14" t="n"/>
      <c r="D1583" s="14" t="n"/>
      <c r="E1583" s="18">
        <f>IF(COUNTA(A1583:D1583)=0,"",IF(NOT(ISNUMBER(A1583)),"월을 2026-09-01 처럼",IF(ISNA(MATCH(B1583,메뉴판이름,0)),"메뉴판에 없는 이름",IF(OR(NOT(ISNUMBER(C1583)),C1583&lt;0,C1583&lt;&gt;INT(N(C1583))),"수량을 확인하세요",IF(OR(NOT(ISNUMBER(D1583)),D1583&lt;0),"매출을 확인하세요",IF(COUNTIFS(메뉴_월,"&gt;="&amp;DATE(YEAR(A1583),MONTH(A1583),1),메뉴_월,"&lt;="&amp;DATE(YEAR(A1583),MONTH(A1583)+1,0),메뉴_이름,B1583)&gt;1,"같은 달·같은 메뉴가 또 있어요",""))))))</f>
        <v/>
      </c>
    </row>
    <row r="1584">
      <c r="A1584" s="49" t="n"/>
      <c r="B1584" s="17" t="n"/>
      <c r="C1584" s="14" t="n"/>
      <c r="D1584" s="14" t="n"/>
      <c r="E1584" s="18">
        <f>IF(COUNTA(A1584:D1584)=0,"",IF(NOT(ISNUMBER(A1584)),"월을 2026-09-01 처럼",IF(ISNA(MATCH(B1584,메뉴판이름,0)),"메뉴판에 없는 이름",IF(OR(NOT(ISNUMBER(C1584)),C1584&lt;0,C1584&lt;&gt;INT(N(C1584))),"수량을 확인하세요",IF(OR(NOT(ISNUMBER(D1584)),D1584&lt;0),"매출을 확인하세요",IF(COUNTIFS(메뉴_월,"&gt;="&amp;DATE(YEAR(A1584),MONTH(A1584),1),메뉴_월,"&lt;="&amp;DATE(YEAR(A1584),MONTH(A1584)+1,0),메뉴_이름,B1584)&gt;1,"같은 달·같은 메뉴가 또 있어요",""))))))</f>
        <v/>
      </c>
    </row>
    <row r="1585">
      <c r="A1585" s="49" t="n"/>
      <c r="B1585" s="17" t="n"/>
      <c r="C1585" s="14" t="n"/>
      <c r="D1585" s="14" t="n"/>
      <c r="E1585" s="18">
        <f>IF(COUNTA(A1585:D1585)=0,"",IF(NOT(ISNUMBER(A1585)),"월을 2026-09-01 처럼",IF(ISNA(MATCH(B1585,메뉴판이름,0)),"메뉴판에 없는 이름",IF(OR(NOT(ISNUMBER(C1585)),C1585&lt;0,C1585&lt;&gt;INT(N(C1585))),"수량을 확인하세요",IF(OR(NOT(ISNUMBER(D1585)),D1585&lt;0),"매출을 확인하세요",IF(COUNTIFS(메뉴_월,"&gt;="&amp;DATE(YEAR(A1585),MONTH(A1585),1),메뉴_월,"&lt;="&amp;DATE(YEAR(A1585),MONTH(A1585)+1,0),메뉴_이름,B1585)&gt;1,"같은 달·같은 메뉴가 또 있어요",""))))))</f>
        <v/>
      </c>
    </row>
    <row r="1586">
      <c r="A1586" s="49" t="n"/>
      <c r="B1586" s="17" t="n"/>
      <c r="C1586" s="14" t="n"/>
      <c r="D1586" s="14" t="n"/>
      <c r="E1586" s="18">
        <f>IF(COUNTA(A1586:D1586)=0,"",IF(NOT(ISNUMBER(A1586)),"월을 2026-09-01 처럼",IF(ISNA(MATCH(B1586,메뉴판이름,0)),"메뉴판에 없는 이름",IF(OR(NOT(ISNUMBER(C1586)),C1586&lt;0,C1586&lt;&gt;INT(N(C1586))),"수량을 확인하세요",IF(OR(NOT(ISNUMBER(D1586)),D1586&lt;0),"매출을 확인하세요",IF(COUNTIFS(메뉴_월,"&gt;="&amp;DATE(YEAR(A1586),MONTH(A1586),1),메뉴_월,"&lt;="&amp;DATE(YEAR(A1586),MONTH(A1586)+1,0),메뉴_이름,B1586)&gt;1,"같은 달·같은 메뉴가 또 있어요",""))))))</f>
        <v/>
      </c>
    </row>
    <row r="1587">
      <c r="A1587" s="49" t="n"/>
      <c r="B1587" s="17" t="n"/>
      <c r="C1587" s="14" t="n"/>
      <c r="D1587" s="14" t="n"/>
      <c r="E1587" s="18">
        <f>IF(COUNTA(A1587:D1587)=0,"",IF(NOT(ISNUMBER(A1587)),"월을 2026-09-01 처럼",IF(ISNA(MATCH(B1587,메뉴판이름,0)),"메뉴판에 없는 이름",IF(OR(NOT(ISNUMBER(C1587)),C1587&lt;0,C1587&lt;&gt;INT(N(C1587))),"수량을 확인하세요",IF(OR(NOT(ISNUMBER(D1587)),D1587&lt;0),"매출을 확인하세요",IF(COUNTIFS(메뉴_월,"&gt;="&amp;DATE(YEAR(A1587),MONTH(A1587),1),메뉴_월,"&lt;="&amp;DATE(YEAR(A1587),MONTH(A1587)+1,0),메뉴_이름,B1587)&gt;1,"같은 달·같은 메뉴가 또 있어요",""))))))</f>
        <v/>
      </c>
    </row>
    <row r="1588">
      <c r="A1588" s="49" t="n"/>
      <c r="B1588" s="17" t="n"/>
      <c r="C1588" s="14" t="n"/>
      <c r="D1588" s="14" t="n"/>
      <c r="E1588" s="18">
        <f>IF(COUNTA(A1588:D1588)=0,"",IF(NOT(ISNUMBER(A1588)),"월을 2026-09-01 처럼",IF(ISNA(MATCH(B1588,메뉴판이름,0)),"메뉴판에 없는 이름",IF(OR(NOT(ISNUMBER(C1588)),C1588&lt;0,C1588&lt;&gt;INT(N(C1588))),"수량을 확인하세요",IF(OR(NOT(ISNUMBER(D1588)),D1588&lt;0),"매출을 확인하세요",IF(COUNTIFS(메뉴_월,"&gt;="&amp;DATE(YEAR(A1588),MONTH(A1588),1),메뉴_월,"&lt;="&amp;DATE(YEAR(A1588),MONTH(A1588)+1,0),메뉴_이름,B1588)&gt;1,"같은 달·같은 메뉴가 또 있어요",""))))))</f>
        <v/>
      </c>
    </row>
    <row r="1589">
      <c r="A1589" s="49" t="n"/>
      <c r="B1589" s="17" t="n"/>
      <c r="C1589" s="14" t="n"/>
      <c r="D1589" s="14" t="n"/>
      <c r="E1589" s="18">
        <f>IF(COUNTA(A1589:D1589)=0,"",IF(NOT(ISNUMBER(A1589)),"월을 2026-09-01 처럼",IF(ISNA(MATCH(B1589,메뉴판이름,0)),"메뉴판에 없는 이름",IF(OR(NOT(ISNUMBER(C1589)),C1589&lt;0,C1589&lt;&gt;INT(N(C1589))),"수량을 확인하세요",IF(OR(NOT(ISNUMBER(D1589)),D1589&lt;0),"매출을 확인하세요",IF(COUNTIFS(메뉴_월,"&gt;="&amp;DATE(YEAR(A1589),MONTH(A1589),1),메뉴_월,"&lt;="&amp;DATE(YEAR(A1589),MONTH(A1589)+1,0),메뉴_이름,B1589)&gt;1,"같은 달·같은 메뉴가 또 있어요",""))))))</f>
        <v/>
      </c>
    </row>
    <row r="1590">
      <c r="A1590" s="49" t="n"/>
      <c r="B1590" s="17" t="n"/>
      <c r="C1590" s="14" t="n"/>
      <c r="D1590" s="14" t="n"/>
      <c r="E1590" s="18">
        <f>IF(COUNTA(A1590:D1590)=0,"",IF(NOT(ISNUMBER(A1590)),"월을 2026-09-01 처럼",IF(ISNA(MATCH(B1590,메뉴판이름,0)),"메뉴판에 없는 이름",IF(OR(NOT(ISNUMBER(C1590)),C1590&lt;0,C1590&lt;&gt;INT(N(C1590))),"수량을 확인하세요",IF(OR(NOT(ISNUMBER(D1590)),D1590&lt;0),"매출을 확인하세요",IF(COUNTIFS(메뉴_월,"&gt;="&amp;DATE(YEAR(A1590),MONTH(A1590),1),메뉴_월,"&lt;="&amp;DATE(YEAR(A1590),MONTH(A1590)+1,0),메뉴_이름,B1590)&gt;1,"같은 달·같은 메뉴가 또 있어요",""))))))</f>
        <v/>
      </c>
    </row>
    <row r="1591">
      <c r="A1591" s="49" t="n"/>
      <c r="B1591" s="17" t="n"/>
      <c r="C1591" s="14" t="n"/>
      <c r="D1591" s="14" t="n"/>
      <c r="E1591" s="18">
        <f>IF(COUNTA(A1591:D1591)=0,"",IF(NOT(ISNUMBER(A1591)),"월을 2026-09-01 처럼",IF(ISNA(MATCH(B1591,메뉴판이름,0)),"메뉴판에 없는 이름",IF(OR(NOT(ISNUMBER(C1591)),C1591&lt;0,C1591&lt;&gt;INT(N(C1591))),"수량을 확인하세요",IF(OR(NOT(ISNUMBER(D1591)),D1591&lt;0),"매출을 확인하세요",IF(COUNTIFS(메뉴_월,"&gt;="&amp;DATE(YEAR(A1591),MONTH(A1591),1),메뉴_월,"&lt;="&amp;DATE(YEAR(A1591),MONTH(A1591)+1,0),메뉴_이름,B1591)&gt;1,"같은 달·같은 메뉴가 또 있어요",""))))))</f>
        <v/>
      </c>
    </row>
    <row r="1592">
      <c r="A1592" s="49" t="n"/>
      <c r="B1592" s="17" t="n"/>
      <c r="C1592" s="14" t="n"/>
      <c r="D1592" s="14" t="n"/>
      <c r="E1592" s="18">
        <f>IF(COUNTA(A1592:D1592)=0,"",IF(NOT(ISNUMBER(A1592)),"월을 2026-09-01 처럼",IF(ISNA(MATCH(B1592,메뉴판이름,0)),"메뉴판에 없는 이름",IF(OR(NOT(ISNUMBER(C1592)),C1592&lt;0,C1592&lt;&gt;INT(N(C1592))),"수량을 확인하세요",IF(OR(NOT(ISNUMBER(D1592)),D1592&lt;0),"매출을 확인하세요",IF(COUNTIFS(메뉴_월,"&gt;="&amp;DATE(YEAR(A1592),MONTH(A1592),1),메뉴_월,"&lt;="&amp;DATE(YEAR(A1592),MONTH(A1592)+1,0),메뉴_이름,B1592)&gt;1,"같은 달·같은 메뉴가 또 있어요",""))))))</f>
        <v/>
      </c>
    </row>
    <row r="1593">
      <c r="A1593" s="49" t="n"/>
      <c r="B1593" s="17" t="n"/>
      <c r="C1593" s="14" t="n"/>
      <c r="D1593" s="14" t="n"/>
      <c r="E1593" s="18">
        <f>IF(COUNTA(A1593:D1593)=0,"",IF(NOT(ISNUMBER(A1593)),"월을 2026-09-01 처럼",IF(ISNA(MATCH(B1593,메뉴판이름,0)),"메뉴판에 없는 이름",IF(OR(NOT(ISNUMBER(C1593)),C1593&lt;0,C1593&lt;&gt;INT(N(C1593))),"수량을 확인하세요",IF(OR(NOT(ISNUMBER(D1593)),D1593&lt;0),"매출을 확인하세요",IF(COUNTIFS(메뉴_월,"&gt;="&amp;DATE(YEAR(A1593),MONTH(A1593),1),메뉴_월,"&lt;="&amp;DATE(YEAR(A1593),MONTH(A1593)+1,0),메뉴_이름,B1593)&gt;1,"같은 달·같은 메뉴가 또 있어요",""))))))</f>
        <v/>
      </c>
    </row>
    <row r="1594">
      <c r="A1594" s="49" t="n"/>
      <c r="B1594" s="17" t="n"/>
      <c r="C1594" s="14" t="n"/>
      <c r="D1594" s="14" t="n"/>
      <c r="E1594" s="18">
        <f>IF(COUNTA(A1594:D1594)=0,"",IF(NOT(ISNUMBER(A1594)),"월을 2026-09-01 처럼",IF(ISNA(MATCH(B1594,메뉴판이름,0)),"메뉴판에 없는 이름",IF(OR(NOT(ISNUMBER(C1594)),C1594&lt;0,C1594&lt;&gt;INT(N(C1594))),"수량을 확인하세요",IF(OR(NOT(ISNUMBER(D1594)),D1594&lt;0),"매출을 확인하세요",IF(COUNTIFS(메뉴_월,"&gt;="&amp;DATE(YEAR(A1594),MONTH(A1594),1),메뉴_월,"&lt;="&amp;DATE(YEAR(A1594),MONTH(A1594)+1,0),메뉴_이름,B1594)&gt;1,"같은 달·같은 메뉴가 또 있어요",""))))))</f>
        <v/>
      </c>
    </row>
    <row r="1595">
      <c r="A1595" s="49" t="n"/>
      <c r="B1595" s="17" t="n"/>
      <c r="C1595" s="14" t="n"/>
      <c r="D1595" s="14" t="n"/>
      <c r="E1595" s="18">
        <f>IF(COUNTA(A1595:D1595)=0,"",IF(NOT(ISNUMBER(A1595)),"월을 2026-09-01 처럼",IF(ISNA(MATCH(B1595,메뉴판이름,0)),"메뉴판에 없는 이름",IF(OR(NOT(ISNUMBER(C1595)),C1595&lt;0,C1595&lt;&gt;INT(N(C1595))),"수량을 확인하세요",IF(OR(NOT(ISNUMBER(D1595)),D1595&lt;0),"매출을 확인하세요",IF(COUNTIFS(메뉴_월,"&gt;="&amp;DATE(YEAR(A1595),MONTH(A1595),1),메뉴_월,"&lt;="&amp;DATE(YEAR(A1595),MONTH(A1595)+1,0),메뉴_이름,B1595)&gt;1,"같은 달·같은 메뉴가 또 있어요",""))))))</f>
        <v/>
      </c>
    </row>
    <row r="1596">
      <c r="A1596" s="49" t="n"/>
      <c r="B1596" s="17" t="n"/>
      <c r="C1596" s="14" t="n"/>
      <c r="D1596" s="14" t="n"/>
      <c r="E1596" s="18">
        <f>IF(COUNTA(A1596:D1596)=0,"",IF(NOT(ISNUMBER(A1596)),"월을 2026-09-01 처럼",IF(ISNA(MATCH(B1596,메뉴판이름,0)),"메뉴판에 없는 이름",IF(OR(NOT(ISNUMBER(C1596)),C1596&lt;0,C1596&lt;&gt;INT(N(C1596))),"수량을 확인하세요",IF(OR(NOT(ISNUMBER(D1596)),D1596&lt;0),"매출을 확인하세요",IF(COUNTIFS(메뉴_월,"&gt;="&amp;DATE(YEAR(A1596),MONTH(A1596),1),메뉴_월,"&lt;="&amp;DATE(YEAR(A1596),MONTH(A1596)+1,0),메뉴_이름,B1596)&gt;1,"같은 달·같은 메뉴가 또 있어요",""))))))</f>
        <v/>
      </c>
    </row>
    <row r="1597">
      <c r="A1597" s="49" t="n"/>
      <c r="B1597" s="17" t="n"/>
      <c r="C1597" s="14" t="n"/>
      <c r="D1597" s="14" t="n"/>
      <c r="E1597" s="18">
        <f>IF(COUNTA(A1597:D1597)=0,"",IF(NOT(ISNUMBER(A1597)),"월을 2026-09-01 처럼",IF(ISNA(MATCH(B1597,메뉴판이름,0)),"메뉴판에 없는 이름",IF(OR(NOT(ISNUMBER(C1597)),C1597&lt;0,C1597&lt;&gt;INT(N(C1597))),"수량을 확인하세요",IF(OR(NOT(ISNUMBER(D1597)),D1597&lt;0),"매출을 확인하세요",IF(COUNTIFS(메뉴_월,"&gt;="&amp;DATE(YEAR(A1597),MONTH(A1597),1),메뉴_월,"&lt;="&amp;DATE(YEAR(A1597),MONTH(A1597)+1,0),메뉴_이름,B1597)&gt;1,"같은 달·같은 메뉴가 또 있어요",""))))))</f>
        <v/>
      </c>
    </row>
    <row r="1598">
      <c r="A1598" s="49" t="n"/>
      <c r="B1598" s="17" t="n"/>
      <c r="C1598" s="14" t="n"/>
      <c r="D1598" s="14" t="n"/>
      <c r="E1598" s="18">
        <f>IF(COUNTA(A1598:D1598)=0,"",IF(NOT(ISNUMBER(A1598)),"월을 2026-09-01 처럼",IF(ISNA(MATCH(B1598,메뉴판이름,0)),"메뉴판에 없는 이름",IF(OR(NOT(ISNUMBER(C1598)),C1598&lt;0,C1598&lt;&gt;INT(N(C1598))),"수량을 확인하세요",IF(OR(NOT(ISNUMBER(D1598)),D1598&lt;0),"매출을 확인하세요",IF(COUNTIFS(메뉴_월,"&gt;="&amp;DATE(YEAR(A1598),MONTH(A1598),1),메뉴_월,"&lt;="&amp;DATE(YEAR(A1598),MONTH(A1598)+1,0),메뉴_이름,B1598)&gt;1,"같은 달·같은 메뉴가 또 있어요",""))))))</f>
        <v/>
      </c>
    </row>
    <row r="1599">
      <c r="A1599" s="49" t="n"/>
      <c r="B1599" s="17" t="n"/>
      <c r="C1599" s="14" t="n"/>
      <c r="D1599" s="14" t="n"/>
      <c r="E1599" s="18">
        <f>IF(COUNTA(A1599:D1599)=0,"",IF(NOT(ISNUMBER(A1599)),"월을 2026-09-01 처럼",IF(ISNA(MATCH(B1599,메뉴판이름,0)),"메뉴판에 없는 이름",IF(OR(NOT(ISNUMBER(C1599)),C1599&lt;0,C1599&lt;&gt;INT(N(C1599))),"수량을 확인하세요",IF(OR(NOT(ISNUMBER(D1599)),D1599&lt;0),"매출을 확인하세요",IF(COUNTIFS(메뉴_월,"&gt;="&amp;DATE(YEAR(A1599),MONTH(A1599),1),메뉴_월,"&lt;="&amp;DATE(YEAR(A1599),MONTH(A1599)+1,0),메뉴_이름,B1599)&gt;1,"같은 달·같은 메뉴가 또 있어요",""))))))</f>
        <v/>
      </c>
    </row>
    <row r="1600">
      <c r="A1600" s="49" t="n"/>
      <c r="B1600" s="17" t="n"/>
      <c r="C1600" s="14" t="n"/>
      <c r="D1600" s="14" t="n"/>
      <c r="E1600" s="18">
        <f>IF(COUNTA(A1600:D1600)=0,"",IF(NOT(ISNUMBER(A1600)),"월을 2026-09-01 처럼",IF(ISNA(MATCH(B1600,메뉴판이름,0)),"메뉴판에 없는 이름",IF(OR(NOT(ISNUMBER(C1600)),C1600&lt;0,C1600&lt;&gt;INT(N(C1600))),"수량을 확인하세요",IF(OR(NOT(ISNUMBER(D1600)),D1600&lt;0),"매출을 확인하세요",IF(COUNTIFS(메뉴_월,"&gt;="&amp;DATE(YEAR(A1600),MONTH(A1600),1),메뉴_월,"&lt;="&amp;DATE(YEAR(A1600),MONTH(A1600)+1,0),메뉴_이름,B1600)&gt;1,"같은 달·같은 메뉴가 또 있어요",""))))))</f>
        <v/>
      </c>
    </row>
    <row r="1601">
      <c r="A1601" s="49" t="n"/>
      <c r="B1601" s="17" t="n"/>
      <c r="C1601" s="14" t="n"/>
      <c r="D1601" s="14" t="n"/>
      <c r="E1601" s="18">
        <f>IF(COUNTA(A1601:D1601)=0,"",IF(NOT(ISNUMBER(A1601)),"월을 2026-09-01 처럼",IF(ISNA(MATCH(B1601,메뉴판이름,0)),"메뉴판에 없는 이름",IF(OR(NOT(ISNUMBER(C1601)),C1601&lt;0,C1601&lt;&gt;INT(N(C1601))),"수량을 확인하세요",IF(OR(NOT(ISNUMBER(D1601)),D1601&lt;0),"매출을 확인하세요",IF(COUNTIFS(메뉴_월,"&gt;="&amp;DATE(YEAR(A1601),MONTH(A1601),1),메뉴_월,"&lt;="&amp;DATE(YEAR(A1601),MONTH(A1601)+1,0),메뉴_이름,B1601)&gt;1,"같은 달·같은 메뉴가 또 있어요",""))))))</f>
        <v/>
      </c>
    </row>
    <row r="1602">
      <c r="A1602" s="49" t="n"/>
      <c r="B1602" s="17" t="n"/>
      <c r="C1602" s="14" t="n"/>
      <c r="D1602" s="14" t="n"/>
      <c r="E1602" s="18">
        <f>IF(COUNTA(A1602:D1602)=0,"",IF(NOT(ISNUMBER(A1602)),"월을 2026-09-01 처럼",IF(ISNA(MATCH(B1602,메뉴판이름,0)),"메뉴판에 없는 이름",IF(OR(NOT(ISNUMBER(C1602)),C1602&lt;0,C1602&lt;&gt;INT(N(C1602))),"수량을 확인하세요",IF(OR(NOT(ISNUMBER(D1602)),D1602&lt;0),"매출을 확인하세요",IF(COUNTIFS(메뉴_월,"&gt;="&amp;DATE(YEAR(A1602),MONTH(A1602),1),메뉴_월,"&lt;="&amp;DATE(YEAR(A1602),MONTH(A1602)+1,0),메뉴_이름,B1602)&gt;1,"같은 달·같은 메뉴가 또 있어요",""))))))</f>
        <v/>
      </c>
    </row>
    <row r="1603">
      <c r="A1603" s="49" t="n"/>
      <c r="B1603" s="17" t="n"/>
      <c r="C1603" s="14" t="n"/>
      <c r="D1603" s="14" t="n"/>
      <c r="E1603" s="18">
        <f>IF(COUNTA(A1603:D1603)=0,"",IF(NOT(ISNUMBER(A1603)),"월을 2026-09-01 처럼",IF(ISNA(MATCH(B1603,메뉴판이름,0)),"메뉴판에 없는 이름",IF(OR(NOT(ISNUMBER(C1603)),C1603&lt;0,C1603&lt;&gt;INT(N(C1603))),"수량을 확인하세요",IF(OR(NOT(ISNUMBER(D1603)),D1603&lt;0),"매출을 확인하세요",IF(COUNTIFS(메뉴_월,"&gt;="&amp;DATE(YEAR(A1603),MONTH(A1603),1),메뉴_월,"&lt;="&amp;DATE(YEAR(A1603),MONTH(A1603)+1,0),메뉴_이름,B1603)&gt;1,"같은 달·같은 메뉴가 또 있어요",""))))))</f>
        <v/>
      </c>
    </row>
    <row r="1604">
      <c r="A1604" s="49" t="n"/>
      <c r="B1604" s="17" t="n"/>
      <c r="C1604" s="14" t="n"/>
      <c r="D1604" s="14" t="n"/>
      <c r="E1604" s="18">
        <f>IF(COUNTA(A1604:D1604)=0,"",IF(NOT(ISNUMBER(A1604)),"월을 2026-09-01 처럼",IF(ISNA(MATCH(B1604,메뉴판이름,0)),"메뉴판에 없는 이름",IF(OR(NOT(ISNUMBER(C1604)),C1604&lt;0,C1604&lt;&gt;INT(N(C1604))),"수량을 확인하세요",IF(OR(NOT(ISNUMBER(D1604)),D1604&lt;0),"매출을 확인하세요",IF(COUNTIFS(메뉴_월,"&gt;="&amp;DATE(YEAR(A1604),MONTH(A1604),1),메뉴_월,"&lt;="&amp;DATE(YEAR(A1604),MONTH(A1604)+1,0),메뉴_이름,B1604)&gt;1,"같은 달·같은 메뉴가 또 있어요",""))))))</f>
        <v/>
      </c>
    </row>
    <row r="1605">
      <c r="A1605" s="49" t="n"/>
      <c r="B1605" s="17" t="n"/>
      <c r="C1605" s="14" t="n"/>
      <c r="D1605" s="14" t="n"/>
      <c r="E1605" s="18">
        <f>IF(COUNTA(A1605:D1605)=0,"",IF(NOT(ISNUMBER(A1605)),"월을 2026-09-01 처럼",IF(ISNA(MATCH(B1605,메뉴판이름,0)),"메뉴판에 없는 이름",IF(OR(NOT(ISNUMBER(C1605)),C1605&lt;0,C1605&lt;&gt;INT(N(C1605))),"수량을 확인하세요",IF(OR(NOT(ISNUMBER(D1605)),D1605&lt;0),"매출을 확인하세요",IF(COUNTIFS(메뉴_월,"&gt;="&amp;DATE(YEAR(A1605),MONTH(A1605),1),메뉴_월,"&lt;="&amp;DATE(YEAR(A1605),MONTH(A1605)+1,0),메뉴_이름,B1605)&gt;1,"같은 달·같은 메뉴가 또 있어요",""))))))</f>
        <v/>
      </c>
    </row>
    <row r="1606">
      <c r="A1606" s="49" t="n"/>
      <c r="B1606" s="17" t="n"/>
      <c r="C1606" s="14" t="n"/>
      <c r="D1606" s="14" t="n"/>
      <c r="E1606" s="18">
        <f>IF(COUNTA(A1606:D1606)=0,"",IF(NOT(ISNUMBER(A1606)),"월을 2026-09-01 처럼",IF(ISNA(MATCH(B1606,메뉴판이름,0)),"메뉴판에 없는 이름",IF(OR(NOT(ISNUMBER(C1606)),C1606&lt;0,C1606&lt;&gt;INT(N(C1606))),"수량을 확인하세요",IF(OR(NOT(ISNUMBER(D1606)),D1606&lt;0),"매출을 확인하세요",IF(COUNTIFS(메뉴_월,"&gt;="&amp;DATE(YEAR(A1606),MONTH(A1606),1),메뉴_월,"&lt;="&amp;DATE(YEAR(A1606),MONTH(A1606)+1,0),메뉴_이름,B1606)&gt;1,"같은 달·같은 메뉴가 또 있어요",""))))))</f>
        <v/>
      </c>
    </row>
    <row r="1607">
      <c r="A1607" s="49" t="n"/>
      <c r="B1607" s="17" t="n"/>
      <c r="C1607" s="14" t="n"/>
      <c r="D1607" s="14" t="n"/>
      <c r="E1607" s="18">
        <f>IF(COUNTA(A1607:D1607)=0,"",IF(NOT(ISNUMBER(A1607)),"월을 2026-09-01 처럼",IF(ISNA(MATCH(B1607,메뉴판이름,0)),"메뉴판에 없는 이름",IF(OR(NOT(ISNUMBER(C1607)),C1607&lt;0,C1607&lt;&gt;INT(N(C1607))),"수량을 확인하세요",IF(OR(NOT(ISNUMBER(D1607)),D1607&lt;0),"매출을 확인하세요",IF(COUNTIFS(메뉴_월,"&gt;="&amp;DATE(YEAR(A1607),MONTH(A1607),1),메뉴_월,"&lt;="&amp;DATE(YEAR(A1607),MONTH(A1607)+1,0),메뉴_이름,B1607)&gt;1,"같은 달·같은 메뉴가 또 있어요",""))))))</f>
        <v/>
      </c>
    </row>
    <row r="1608">
      <c r="A1608" s="49" t="n"/>
      <c r="B1608" s="17" t="n"/>
      <c r="C1608" s="14" t="n"/>
      <c r="D1608" s="14" t="n"/>
      <c r="E1608" s="18">
        <f>IF(COUNTA(A1608:D1608)=0,"",IF(NOT(ISNUMBER(A1608)),"월을 2026-09-01 처럼",IF(ISNA(MATCH(B1608,메뉴판이름,0)),"메뉴판에 없는 이름",IF(OR(NOT(ISNUMBER(C1608)),C1608&lt;0,C1608&lt;&gt;INT(N(C1608))),"수량을 확인하세요",IF(OR(NOT(ISNUMBER(D1608)),D1608&lt;0),"매출을 확인하세요",IF(COUNTIFS(메뉴_월,"&gt;="&amp;DATE(YEAR(A1608),MONTH(A1608),1),메뉴_월,"&lt;="&amp;DATE(YEAR(A1608),MONTH(A1608)+1,0),메뉴_이름,B1608)&gt;1,"같은 달·같은 메뉴가 또 있어요",""))))))</f>
        <v/>
      </c>
    </row>
    <row r="1609">
      <c r="A1609" s="49" t="n"/>
      <c r="B1609" s="17" t="n"/>
      <c r="C1609" s="14" t="n"/>
      <c r="D1609" s="14" t="n"/>
      <c r="E1609" s="18">
        <f>IF(COUNTA(A1609:D1609)=0,"",IF(NOT(ISNUMBER(A1609)),"월을 2026-09-01 처럼",IF(ISNA(MATCH(B1609,메뉴판이름,0)),"메뉴판에 없는 이름",IF(OR(NOT(ISNUMBER(C1609)),C1609&lt;0,C1609&lt;&gt;INT(N(C1609))),"수량을 확인하세요",IF(OR(NOT(ISNUMBER(D1609)),D1609&lt;0),"매출을 확인하세요",IF(COUNTIFS(메뉴_월,"&gt;="&amp;DATE(YEAR(A1609),MONTH(A1609),1),메뉴_월,"&lt;="&amp;DATE(YEAR(A1609),MONTH(A1609)+1,0),메뉴_이름,B1609)&gt;1,"같은 달·같은 메뉴가 또 있어요",""))))))</f>
        <v/>
      </c>
    </row>
    <row r="1610">
      <c r="A1610" s="49" t="n"/>
      <c r="B1610" s="17" t="n"/>
      <c r="C1610" s="14" t="n"/>
      <c r="D1610" s="14" t="n"/>
      <c r="E1610" s="18">
        <f>IF(COUNTA(A1610:D1610)=0,"",IF(NOT(ISNUMBER(A1610)),"월을 2026-09-01 처럼",IF(ISNA(MATCH(B1610,메뉴판이름,0)),"메뉴판에 없는 이름",IF(OR(NOT(ISNUMBER(C1610)),C1610&lt;0,C1610&lt;&gt;INT(N(C1610))),"수량을 확인하세요",IF(OR(NOT(ISNUMBER(D1610)),D1610&lt;0),"매출을 확인하세요",IF(COUNTIFS(메뉴_월,"&gt;="&amp;DATE(YEAR(A1610),MONTH(A1610),1),메뉴_월,"&lt;="&amp;DATE(YEAR(A1610),MONTH(A1610)+1,0),메뉴_이름,B1610)&gt;1,"같은 달·같은 메뉴가 또 있어요",""))))))</f>
        <v/>
      </c>
    </row>
    <row r="1611">
      <c r="A1611" s="49" t="n"/>
      <c r="B1611" s="17" t="n"/>
      <c r="C1611" s="14" t="n"/>
      <c r="D1611" s="14" t="n"/>
      <c r="E1611" s="18">
        <f>IF(COUNTA(A1611:D1611)=0,"",IF(NOT(ISNUMBER(A1611)),"월을 2026-09-01 처럼",IF(ISNA(MATCH(B1611,메뉴판이름,0)),"메뉴판에 없는 이름",IF(OR(NOT(ISNUMBER(C1611)),C1611&lt;0,C1611&lt;&gt;INT(N(C1611))),"수량을 확인하세요",IF(OR(NOT(ISNUMBER(D1611)),D1611&lt;0),"매출을 확인하세요",IF(COUNTIFS(메뉴_월,"&gt;="&amp;DATE(YEAR(A1611),MONTH(A1611),1),메뉴_월,"&lt;="&amp;DATE(YEAR(A1611),MONTH(A1611)+1,0),메뉴_이름,B1611)&gt;1,"같은 달·같은 메뉴가 또 있어요",""))))))</f>
        <v/>
      </c>
    </row>
    <row r="1612">
      <c r="A1612" s="49" t="n"/>
      <c r="B1612" s="17" t="n"/>
      <c r="C1612" s="14" t="n"/>
      <c r="D1612" s="14" t="n"/>
      <c r="E1612" s="18">
        <f>IF(COUNTA(A1612:D1612)=0,"",IF(NOT(ISNUMBER(A1612)),"월을 2026-09-01 처럼",IF(ISNA(MATCH(B1612,메뉴판이름,0)),"메뉴판에 없는 이름",IF(OR(NOT(ISNUMBER(C1612)),C1612&lt;0,C1612&lt;&gt;INT(N(C1612))),"수량을 확인하세요",IF(OR(NOT(ISNUMBER(D1612)),D1612&lt;0),"매출을 확인하세요",IF(COUNTIFS(메뉴_월,"&gt;="&amp;DATE(YEAR(A1612),MONTH(A1612),1),메뉴_월,"&lt;="&amp;DATE(YEAR(A1612),MONTH(A1612)+1,0),메뉴_이름,B1612)&gt;1,"같은 달·같은 메뉴가 또 있어요",""))))))</f>
        <v/>
      </c>
    </row>
    <row r="1613">
      <c r="A1613" s="49" t="n"/>
      <c r="B1613" s="17" t="n"/>
      <c r="C1613" s="14" t="n"/>
      <c r="D1613" s="14" t="n"/>
      <c r="E1613" s="18">
        <f>IF(COUNTA(A1613:D1613)=0,"",IF(NOT(ISNUMBER(A1613)),"월을 2026-09-01 처럼",IF(ISNA(MATCH(B1613,메뉴판이름,0)),"메뉴판에 없는 이름",IF(OR(NOT(ISNUMBER(C1613)),C1613&lt;0,C1613&lt;&gt;INT(N(C1613))),"수량을 확인하세요",IF(OR(NOT(ISNUMBER(D1613)),D1613&lt;0),"매출을 확인하세요",IF(COUNTIFS(메뉴_월,"&gt;="&amp;DATE(YEAR(A1613),MONTH(A1613),1),메뉴_월,"&lt;="&amp;DATE(YEAR(A1613),MONTH(A1613)+1,0),메뉴_이름,B1613)&gt;1,"같은 달·같은 메뉴가 또 있어요",""))))))</f>
        <v/>
      </c>
    </row>
    <row r="1614">
      <c r="A1614" s="49" t="n"/>
      <c r="B1614" s="17" t="n"/>
      <c r="C1614" s="14" t="n"/>
      <c r="D1614" s="14" t="n"/>
      <c r="E1614" s="18">
        <f>IF(COUNTA(A1614:D1614)=0,"",IF(NOT(ISNUMBER(A1614)),"월을 2026-09-01 처럼",IF(ISNA(MATCH(B1614,메뉴판이름,0)),"메뉴판에 없는 이름",IF(OR(NOT(ISNUMBER(C1614)),C1614&lt;0,C1614&lt;&gt;INT(N(C1614))),"수량을 확인하세요",IF(OR(NOT(ISNUMBER(D1614)),D1614&lt;0),"매출을 확인하세요",IF(COUNTIFS(메뉴_월,"&gt;="&amp;DATE(YEAR(A1614),MONTH(A1614),1),메뉴_월,"&lt;="&amp;DATE(YEAR(A1614),MONTH(A1614)+1,0),메뉴_이름,B1614)&gt;1,"같은 달·같은 메뉴가 또 있어요",""))))))</f>
        <v/>
      </c>
    </row>
    <row r="1615">
      <c r="A1615" s="49" t="n"/>
      <c r="B1615" s="17" t="n"/>
      <c r="C1615" s="14" t="n"/>
      <c r="D1615" s="14" t="n"/>
      <c r="E1615" s="18">
        <f>IF(COUNTA(A1615:D1615)=0,"",IF(NOT(ISNUMBER(A1615)),"월을 2026-09-01 처럼",IF(ISNA(MATCH(B1615,메뉴판이름,0)),"메뉴판에 없는 이름",IF(OR(NOT(ISNUMBER(C1615)),C1615&lt;0,C1615&lt;&gt;INT(N(C1615))),"수량을 확인하세요",IF(OR(NOT(ISNUMBER(D1615)),D1615&lt;0),"매출을 확인하세요",IF(COUNTIFS(메뉴_월,"&gt;="&amp;DATE(YEAR(A1615),MONTH(A1615),1),메뉴_월,"&lt;="&amp;DATE(YEAR(A1615),MONTH(A1615)+1,0),메뉴_이름,B1615)&gt;1,"같은 달·같은 메뉴가 또 있어요",""))))))</f>
        <v/>
      </c>
    </row>
    <row r="1616">
      <c r="A1616" s="49" t="n"/>
      <c r="B1616" s="17" t="n"/>
      <c r="C1616" s="14" t="n"/>
      <c r="D1616" s="14" t="n"/>
      <c r="E1616" s="18">
        <f>IF(COUNTA(A1616:D1616)=0,"",IF(NOT(ISNUMBER(A1616)),"월을 2026-09-01 처럼",IF(ISNA(MATCH(B1616,메뉴판이름,0)),"메뉴판에 없는 이름",IF(OR(NOT(ISNUMBER(C1616)),C1616&lt;0,C1616&lt;&gt;INT(N(C1616))),"수량을 확인하세요",IF(OR(NOT(ISNUMBER(D1616)),D1616&lt;0),"매출을 확인하세요",IF(COUNTIFS(메뉴_월,"&gt;="&amp;DATE(YEAR(A1616),MONTH(A1616),1),메뉴_월,"&lt;="&amp;DATE(YEAR(A1616),MONTH(A1616)+1,0),메뉴_이름,B1616)&gt;1,"같은 달·같은 메뉴가 또 있어요",""))))))</f>
        <v/>
      </c>
    </row>
    <row r="1617">
      <c r="A1617" s="49" t="n"/>
      <c r="B1617" s="17" t="n"/>
      <c r="C1617" s="14" t="n"/>
      <c r="D1617" s="14" t="n"/>
      <c r="E1617" s="18">
        <f>IF(COUNTA(A1617:D1617)=0,"",IF(NOT(ISNUMBER(A1617)),"월을 2026-09-01 처럼",IF(ISNA(MATCH(B1617,메뉴판이름,0)),"메뉴판에 없는 이름",IF(OR(NOT(ISNUMBER(C1617)),C1617&lt;0,C1617&lt;&gt;INT(N(C1617))),"수량을 확인하세요",IF(OR(NOT(ISNUMBER(D1617)),D1617&lt;0),"매출을 확인하세요",IF(COUNTIFS(메뉴_월,"&gt;="&amp;DATE(YEAR(A1617),MONTH(A1617),1),메뉴_월,"&lt;="&amp;DATE(YEAR(A1617),MONTH(A1617)+1,0),메뉴_이름,B1617)&gt;1,"같은 달·같은 메뉴가 또 있어요",""))))))</f>
        <v/>
      </c>
    </row>
    <row r="1618">
      <c r="A1618" s="49" t="n"/>
      <c r="B1618" s="17" t="n"/>
      <c r="C1618" s="14" t="n"/>
      <c r="D1618" s="14" t="n"/>
      <c r="E1618" s="18">
        <f>IF(COUNTA(A1618:D1618)=0,"",IF(NOT(ISNUMBER(A1618)),"월을 2026-09-01 처럼",IF(ISNA(MATCH(B1618,메뉴판이름,0)),"메뉴판에 없는 이름",IF(OR(NOT(ISNUMBER(C1618)),C1618&lt;0,C1618&lt;&gt;INT(N(C1618))),"수량을 확인하세요",IF(OR(NOT(ISNUMBER(D1618)),D1618&lt;0),"매출을 확인하세요",IF(COUNTIFS(메뉴_월,"&gt;="&amp;DATE(YEAR(A1618),MONTH(A1618),1),메뉴_월,"&lt;="&amp;DATE(YEAR(A1618),MONTH(A1618)+1,0),메뉴_이름,B1618)&gt;1,"같은 달·같은 메뉴가 또 있어요",""))))))</f>
        <v/>
      </c>
    </row>
    <row r="1619">
      <c r="A1619" s="49" t="n"/>
      <c r="B1619" s="17" t="n"/>
      <c r="C1619" s="14" t="n"/>
      <c r="D1619" s="14" t="n"/>
      <c r="E1619" s="18">
        <f>IF(COUNTA(A1619:D1619)=0,"",IF(NOT(ISNUMBER(A1619)),"월을 2026-09-01 처럼",IF(ISNA(MATCH(B1619,메뉴판이름,0)),"메뉴판에 없는 이름",IF(OR(NOT(ISNUMBER(C1619)),C1619&lt;0,C1619&lt;&gt;INT(N(C1619))),"수량을 확인하세요",IF(OR(NOT(ISNUMBER(D1619)),D1619&lt;0),"매출을 확인하세요",IF(COUNTIFS(메뉴_월,"&gt;="&amp;DATE(YEAR(A1619),MONTH(A1619),1),메뉴_월,"&lt;="&amp;DATE(YEAR(A1619),MONTH(A1619)+1,0),메뉴_이름,B1619)&gt;1,"같은 달·같은 메뉴가 또 있어요",""))))))</f>
        <v/>
      </c>
    </row>
    <row r="1620">
      <c r="A1620" s="49" t="n"/>
      <c r="B1620" s="17" t="n"/>
      <c r="C1620" s="14" t="n"/>
      <c r="D1620" s="14" t="n"/>
      <c r="E1620" s="18">
        <f>IF(COUNTA(A1620:D1620)=0,"",IF(NOT(ISNUMBER(A1620)),"월을 2026-09-01 처럼",IF(ISNA(MATCH(B1620,메뉴판이름,0)),"메뉴판에 없는 이름",IF(OR(NOT(ISNUMBER(C1620)),C1620&lt;0,C1620&lt;&gt;INT(N(C1620))),"수량을 확인하세요",IF(OR(NOT(ISNUMBER(D1620)),D1620&lt;0),"매출을 확인하세요",IF(COUNTIFS(메뉴_월,"&gt;="&amp;DATE(YEAR(A1620),MONTH(A1620),1),메뉴_월,"&lt;="&amp;DATE(YEAR(A1620),MONTH(A1620)+1,0),메뉴_이름,B1620)&gt;1,"같은 달·같은 메뉴가 또 있어요",""))))))</f>
        <v/>
      </c>
    </row>
    <row r="1621">
      <c r="A1621" s="49" t="n"/>
      <c r="B1621" s="17" t="n"/>
      <c r="C1621" s="14" t="n"/>
      <c r="D1621" s="14" t="n"/>
      <c r="E1621" s="18">
        <f>IF(COUNTA(A1621:D1621)=0,"",IF(NOT(ISNUMBER(A1621)),"월을 2026-09-01 처럼",IF(ISNA(MATCH(B1621,메뉴판이름,0)),"메뉴판에 없는 이름",IF(OR(NOT(ISNUMBER(C1621)),C1621&lt;0,C1621&lt;&gt;INT(N(C1621))),"수량을 확인하세요",IF(OR(NOT(ISNUMBER(D1621)),D1621&lt;0),"매출을 확인하세요",IF(COUNTIFS(메뉴_월,"&gt;="&amp;DATE(YEAR(A1621),MONTH(A1621),1),메뉴_월,"&lt;="&amp;DATE(YEAR(A1621),MONTH(A1621)+1,0),메뉴_이름,B1621)&gt;1,"같은 달·같은 메뉴가 또 있어요",""))))))</f>
        <v/>
      </c>
    </row>
    <row r="1622">
      <c r="A1622" s="49" t="n"/>
      <c r="B1622" s="17" t="n"/>
      <c r="C1622" s="14" t="n"/>
      <c r="D1622" s="14" t="n"/>
      <c r="E1622" s="18">
        <f>IF(COUNTA(A1622:D1622)=0,"",IF(NOT(ISNUMBER(A1622)),"월을 2026-09-01 처럼",IF(ISNA(MATCH(B1622,메뉴판이름,0)),"메뉴판에 없는 이름",IF(OR(NOT(ISNUMBER(C1622)),C1622&lt;0,C1622&lt;&gt;INT(N(C1622))),"수량을 확인하세요",IF(OR(NOT(ISNUMBER(D1622)),D1622&lt;0),"매출을 확인하세요",IF(COUNTIFS(메뉴_월,"&gt;="&amp;DATE(YEAR(A1622),MONTH(A1622),1),메뉴_월,"&lt;="&amp;DATE(YEAR(A1622),MONTH(A1622)+1,0),메뉴_이름,B1622)&gt;1,"같은 달·같은 메뉴가 또 있어요",""))))))</f>
        <v/>
      </c>
    </row>
    <row r="1623">
      <c r="A1623" s="49" t="n"/>
      <c r="B1623" s="17" t="n"/>
      <c r="C1623" s="14" t="n"/>
      <c r="D1623" s="14" t="n"/>
      <c r="E1623" s="18">
        <f>IF(COUNTA(A1623:D1623)=0,"",IF(NOT(ISNUMBER(A1623)),"월을 2026-09-01 처럼",IF(ISNA(MATCH(B1623,메뉴판이름,0)),"메뉴판에 없는 이름",IF(OR(NOT(ISNUMBER(C1623)),C1623&lt;0,C1623&lt;&gt;INT(N(C1623))),"수량을 확인하세요",IF(OR(NOT(ISNUMBER(D1623)),D1623&lt;0),"매출을 확인하세요",IF(COUNTIFS(메뉴_월,"&gt;="&amp;DATE(YEAR(A1623),MONTH(A1623),1),메뉴_월,"&lt;="&amp;DATE(YEAR(A1623),MONTH(A1623)+1,0),메뉴_이름,B1623)&gt;1,"같은 달·같은 메뉴가 또 있어요",""))))))</f>
        <v/>
      </c>
    </row>
    <row r="1624">
      <c r="A1624" s="49" t="n"/>
      <c r="B1624" s="17" t="n"/>
      <c r="C1624" s="14" t="n"/>
      <c r="D1624" s="14" t="n"/>
      <c r="E1624" s="18">
        <f>IF(COUNTA(A1624:D1624)=0,"",IF(NOT(ISNUMBER(A1624)),"월을 2026-09-01 처럼",IF(ISNA(MATCH(B1624,메뉴판이름,0)),"메뉴판에 없는 이름",IF(OR(NOT(ISNUMBER(C1624)),C1624&lt;0,C1624&lt;&gt;INT(N(C1624))),"수량을 확인하세요",IF(OR(NOT(ISNUMBER(D1624)),D1624&lt;0),"매출을 확인하세요",IF(COUNTIFS(메뉴_월,"&gt;="&amp;DATE(YEAR(A1624),MONTH(A1624),1),메뉴_월,"&lt;="&amp;DATE(YEAR(A1624),MONTH(A1624)+1,0),메뉴_이름,B1624)&gt;1,"같은 달·같은 메뉴가 또 있어요",""))))))</f>
        <v/>
      </c>
    </row>
    <row r="1625">
      <c r="A1625" s="49" t="n"/>
      <c r="B1625" s="17" t="n"/>
      <c r="C1625" s="14" t="n"/>
      <c r="D1625" s="14" t="n"/>
      <c r="E1625" s="18">
        <f>IF(COUNTA(A1625:D1625)=0,"",IF(NOT(ISNUMBER(A1625)),"월을 2026-09-01 처럼",IF(ISNA(MATCH(B1625,메뉴판이름,0)),"메뉴판에 없는 이름",IF(OR(NOT(ISNUMBER(C1625)),C1625&lt;0,C1625&lt;&gt;INT(N(C1625))),"수량을 확인하세요",IF(OR(NOT(ISNUMBER(D1625)),D1625&lt;0),"매출을 확인하세요",IF(COUNTIFS(메뉴_월,"&gt;="&amp;DATE(YEAR(A1625),MONTH(A1625),1),메뉴_월,"&lt;="&amp;DATE(YEAR(A1625),MONTH(A1625)+1,0),메뉴_이름,B1625)&gt;1,"같은 달·같은 메뉴가 또 있어요",""))))))</f>
        <v/>
      </c>
    </row>
    <row r="1626">
      <c r="A1626" s="49" t="n"/>
      <c r="B1626" s="17" t="n"/>
      <c r="C1626" s="14" t="n"/>
      <c r="D1626" s="14" t="n"/>
      <c r="E1626" s="18">
        <f>IF(COUNTA(A1626:D1626)=0,"",IF(NOT(ISNUMBER(A1626)),"월을 2026-09-01 처럼",IF(ISNA(MATCH(B1626,메뉴판이름,0)),"메뉴판에 없는 이름",IF(OR(NOT(ISNUMBER(C1626)),C1626&lt;0,C1626&lt;&gt;INT(N(C1626))),"수량을 확인하세요",IF(OR(NOT(ISNUMBER(D1626)),D1626&lt;0),"매출을 확인하세요",IF(COUNTIFS(메뉴_월,"&gt;="&amp;DATE(YEAR(A1626),MONTH(A1626),1),메뉴_월,"&lt;="&amp;DATE(YEAR(A1626),MONTH(A1626)+1,0),메뉴_이름,B1626)&gt;1,"같은 달·같은 메뉴가 또 있어요",""))))))</f>
        <v/>
      </c>
    </row>
    <row r="1627">
      <c r="A1627" s="49" t="n"/>
      <c r="B1627" s="17" t="n"/>
      <c r="C1627" s="14" t="n"/>
      <c r="D1627" s="14" t="n"/>
      <c r="E1627" s="18">
        <f>IF(COUNTA(A1627:D1627)=0,"",IF(NOT(ISNUMBER(A1627)),"월을 2026-09-01 처럼",IF(ISNA(MATCH(B1627,메뉴판이름,0)),"메뉴판에 없는 이름",IF(OR(NOT(ISNUMBER(C1627)),C1627&lt;0,C1627&lt;&gt;INT(N(C1627))),"수량을 확인하세요",IF(OR(NOT(ISNUMBER(D1627)),D1627&lt;0),"매출을 확인하세요",IF(COUNTIFS(메뉴_월,"&gt;="&amp;DATE(YEAR(A1627),MONTH(A1627),1),메뉴_월,"&lt;="&amp;DATE(YEAR(A1627),MONTH(A1627)+1,0),메뉴_이름,B1627)&gt;1,"같은 달·같은 메뉴가 또 있어요",""))))))</f>
        <v/>
      </c>
    </row>
    <row r="1628">
      <c r="A1628" s="49" t="n"/>
      <c r="B1628" s="17" t="n"/>
      <c r="C1628" s="14" t="n"/>
      <c r="D1628" s="14" t="n"/>
      <c r="E1628" s="18">
        <f>IF(COUNTA(A1628:D1628)=0,"",IF(NOT(ISNUMBER(A1628)),"월을 2026-09-01 처럼",IF(ISNA(MATCH(B1628,메뉴판이름,0)),"메뉴판에 없는 이름",IF(OR(NOT(ISNUMBER(C1628)),C1628&lt;0,C1628&lt;&gt;INT(N(C1628))),"수량을 확인하세요",IF(OR(NOT(ISNUMBER(D1628)),D1628&lt;0),"매출을 확인하세요",IF(COUNTIFS(메뉴_월,"&gt;="&amp;DATE(YEAR(A1628),MONTH(A1628),1),메뉴_월,"&lt;="&amp;DATE(YEAR(A1628),MONTH(A1628)+1,0),메뉴_이름,B1628)&gt;1,"같은 달·같은 메뉴가 또 있어요",""))))))</f>
        <v/>
      </c>
    </row>
    <row r="1629">
      <c r="A1629" s="49" t="n"/>
      <c r="B1629" s="17" t="n"/>
      <c r="C1629" s="14" t="n"/>
      <c r="D1629" s="14" t="n"/>
      <c r="E1629" s="18">
        <f>IF(COUNTA(A1629:D1629)=0,"",IF(NOT(ISNUMBER(A1629)),"월을 2026-09-01 처럼",IF(ISNA(MATCH(B1629,메뉴판이름,0)),"메뉴판에 없는 이름",IF(OR(NOT(ISNUMBER(C1629)),C1629&lt;0,C1629&lt;&gt;INT(N(C1629))),"수량을 확인하세요",IF(OR(NOT(ISNUMBER(D1629)),D1629&lt;0),"매출을 확인하세요",IF(COUNTIFS(메뉴_월,"&gt;="&amp;DATE(YEAR(A1629),MONTH(A1629),1),메뉴_월,"&lt;="&amp;DATE(YEAR(A1629),MONTH(A1629)+1,0),메뉴_이름,B1629)&gt;1,"같은 달·같은 메뉴가 또 있어요",""))))))</f>
        <v/>
      </c>
    </row>
    <row r="1630">
      <c r="A1630" s="49" t="n"/>
      <c r="B1630" s="17" t="n"/>
      <c r="C1630" s="14" t="n"/>
      <c r="D1630" s="14" t="n"/>
      <c r="E1630" s="18">
        <f>IF(COUNTA(A1630:D1630)=0,"",IF(NOT(ISNUMBER(A1630)),"월을 2026-09-01 처럼",IF(ISNA(MATCH(B1630,메뉴판이름,0)),"메뉴판에 없는 이름",IF(OR(NOT(ISNUMBER(C1630)),C1630&lt;0,C1630&lt;&gt;INT(N(C1630))),"수량을 확인하세요",IF(OR(NOT(ISNUMBER(D1630)),D1630&lt;0),"매출을 확인하세요",IF(COUNTIFS(메뉴_월,"&gt;="&amp;DATE(YEAR(A1630),MONTH(A1630),1),메뉴_월,"&lt;="&amp;DATE(YEAR(A1630),MONTH(A1630)+1,0),메뉴_이름,B1630)&gt;1,"같은 달·같은 메뉴가 또 있어요",""))))))</f>
        <v/>
      </c>
    </row>
    <row r="1631">
      <c r="A1631" s="49" t="n"/>
      <c r="B1631" s="17" t="n"/>
      <c r="C1631" s="14" t="n"/>
      <c r="D1631" s="14" t="n"/>
      <c r="E1631" s="18">
        <f>IF(COUNTA(A1631:D1631)=0,"",IF(NOT(ISNUMBER(A1631)),"월을 2026-09-01 처럼",IF(ISNA(MATCH(B1631,메뉴판이름,0)),"메뉴판에 없는 이름",IF(OR(NOT(ISNUMBER(C1631)),C1631&lt;0,C1631&lt;&gt;INT(N(C1631))),"수량을 확인하세요",IF(OR(NOT(ISNUMBER(D1631)),D1631&lt;0),"매출을 확인하세요",IF(COUNTIFS(메뉴_월,"&gt;="&amp;DATE(YEAR(A1631),MONTH(A1631),1),메뉴_월,"&lt;="&amp;DATE(YEAR(A1631),MONTH(A1631)+1,0),메뉴_이름,B1631)&gt;1,"같은 달·같은 메뉴가 또 있어요",""))))))</f>
        <v/>
      </c>
    </row>
    <row r="1632">
      <c r="A1632" s="49" t="n"/>
      <c r="B1632" s="17" t="n"/>
      <c r="C1632" s="14" t="n"/>
      <c r="D1632" s="14" t="n"/>
      <c r="E1632" s="18">
        <f>IF(COUNTA(A1632:D1632)=0,"",IF(NOT(ISNUMBER(A1632)),"월을 2026-09-01 처럼",IF(ISNA(MATCH(B1632,메뉴판이름,0)),"메뉴판에 없는 이름",IF(OR(NOT(ISNUMBER(C1632)),C1632&lt;0,C1632&lt;&gt;INT(N(C1632))),"수량을 확인하세요",IF(OR(NOT(ISNUMBER(D1632)),D1632&lt;0),"매출을 확인하세요",IF(COUNTIFS(메뉴_월,"&gt;="&amp;DATE(YEAR(A1632),MONTH(A1632),1),메뉴_월,"&lt;="&amp;DATE(YEAR(A1632),MONTH(A1632)+1,0),메뉴_이름,B1632)&gt;1,"같은 달·같은 메뉴가 또 있어요",""))))))</f>
        <v/>
      </c>
    </row>
    <row r="1633">
      <c r="A1633" s="49" t="n"/>
      <c r="B1633" s="17" t="n"/>
      <c r="C1633" s="14" t="n"/>
      <c r="D1633" s="14" t="n"/>
      <c r="E1633" s="18">
        <f>IF(COUNTA(A1633:D1633)=0,"",IF(NOT(ISNUMBER(A1633)),"월을 2026-09-01 처럼",IF(ISNA(MATCH(B1633,메뉴판이름,0)),"메뉴판에 없는 이름",IF(OR(NOT(ISNUMBER(C1633)),C1633&lt;0,C1633&lt;&gt;INT(N(C1633))),"수량을 확인하세요",IF(OR(NOT(ISNUMBER(D1633)),D1633&lt;0),"매출을 확인하세요",IF(COUNTIFS(메뉴_월,"&gt;="&amp;DATE(YEAR(A1633),MONTH(A1633),1),메뉴_월,"&lt;="&amp;DATE(YEAR(A1633),MONTH(A1633)+1,0),메뉴_이름,B1633)&gt;1,"같은 달·같은 메뉴가 또 있어요",""))))))</f>
        <v/>
      </c>
    </row>
    <row r="1634">
      <c r="A1634" s="49" t="n"/>
      <c r="B1634" s="17" t="n"/>
      <c r="C1634" s="14" t="n"/>
      <c r="D1634" s="14" t="n"/>
      <c r="E1634" s="18">
        <f>IF(COUNTA(A1634:D1634)=0,"",IF(NOT(ISNUMBER(A1634)),"월을 2026-09-01 처럼",IF(ISNA(MATCH(B1634,메뉴판이름,0)),"메뉴판에 없는 이름",IF(OR(NOT(ISNUMBER(C1634)),C1634&lt;0,C1634&lt;&gt;INT(N(C1634))),"수량을 확인하세요",IF(OR(NOT(ISNUMBER(D1634)),D1634&lt;0),"매출을 확인하세요",IF(COUNTIFS(메뉴_월,"&gt;="&amp;DATE(YEAR(A1634),MONTH(A1634),1),메뉴_월,"&lt;="&amp;DATE(YEAR(A1634),MONTH(A1634)+1,0),메뉴_이름,B1634)&gt;1,"같은 달·같은 메뉴가 또 있어요",""))))))</f>
        <v/>
      </c>
    </row>
    <row r="1635">
      <c r="A1635" s="49" t="n"/>
      <c r="B1635" s="17" t="n"/>
      <c r="C1635" s="14" t="n"/>
      <c r="D1635" s="14" t="n"/>
      <c r="E1635" s="18">
        <f>IF(COUNTA(A1635:D1635)=0,"",IF(NOT(ISNUMBER(A1635)),"월을 2026-09-01 처럼",IF(ISNA(MATCH(B1635,메뉴판이름,0)),"메뉴판에 없는 이름",IF(OR(NOT(ISNUMBER(C1635)),C1635&lt;0,C1635&lt;&gt;INT(N(C1635))),"수량을 확인하세요",IF(OR(NOT(ISNUMBER(D1635)),D1635&lt;0),"매출을 확인하세요",IF(COUNTIFS(메뉴_월,"&gt;="&amp;DATE(YEAR(A1635),MONTH(A1635),1),메뉴_월,"&lt;="&amp;DATE(YEAR(A1635),MONTH(A1635)+1,0),메뉴_이름,B1635)&gt;1,"같은 달·같은 메뉴가 또 있어요",""))))))</f>
        <v/>
      </c>
    </row>
    <row r="1636">
      <c r="A1636" s="49" t="n"/>
      <c r="B1636" s="17" t="n"/>
      <c r="C1636" s="14" t="n"/>
      <c r="D1636" s="14" t="n"/>
      <c r="E1636" s="18">
        <f>IF(COUNTA(A1636:D1636)=0,"",IF(NOT(ISNUMBER(A1636)),"월을 2026-09-01 처럼",IF(ISNA(MATCH(B1636,메뉴판이름,0)),"메뉴판에 없는 이름",IF(OR(NOT(ISNUMBER(C1636)),C1636&lt;0,C1636&lt;&gt;INT(N(C1636))),"수량을 확인하세요",IF(OR(NOT(ISNUMBER(D1636)),D1636&lt;0),"매출을 확인하세요",IF(COUNTIFS(메뉴_월,"&gt;="&amp;DATE(YEAR(A1636),MONTH(A1636),1),메뉴_월,"&lt;="&amp;DATE(YEAR(A1636),MONTH(A1636)+1,0),메뉴_이름,B1636)&gt;1,"같은 달·같은 메뉴가 또 있어요",""))))))</f>
        <v/>
      </c>
    </row>
    <row r="1637">
      <c r="A1637" s="49" t="n"/>
      <c r="B1637" s="17" t="n"/>
      <c r="C1637" s="14" t="n"/>
      <c r="D1637" s="14" t="n"/>
      <c r="E1637" s="18">
        <f>IF(COUNTA(A1637:D1637)=0,"",IF(NOT(ISNUMBER(A1637)),"월을 2026-09-01 처럼",IF(ISNA(MATCH(B1637,메뉴판이름,0)),"메뉴판에 없는 이름",IF(OR(NOT(ISNUMBER(C1637)),C1637&lt;0,C1637&lt;&gt;INT(N(C1637))),"수량을 확인하세요",IF(OR(NOT(ISNUMBER(D1637)),D1637&lt;0),"매출을 확인하세요",IF(COUNTIFS(메뉴_월,"&gt;="&amp;DATE(YEAR(A1637),MONTH(A1637),1),메뉴_월,"&lt;="&amp;DATE(YEAR(A1637),MONTH(A1637)+1,0),메뉴_이름,B1637)&gt;1,"같은 달·같은 메뉴가 또 있어요",""))))))</f>
        <v/>
      </c>
    </row>
    <row r="1638">
      <c r="A1638" s="49" t="n"/>
      <c r="B1638" s="17" t="n"/>
      <c r="C1638" s="14" t="n"/>
      <c r="D1638" s="14" t="n"/>
      <c r="E1638" s="18">
        <f>IF(COUNTA(A1638:D1638)=0,"",IF(NOT(ISNUMBER(A1638)),"월을 2026-09-01 처럼",IF(ISNA(MATCH(B1638,메뉴판이름,0)),"메뉴판에 없는 이름",IF(OR(NOT(ISNUMBER(C1638)),C1638&lt;0,C1638&lt;&gt;INT(N(C1638))),"수량을 확인하세요",IF(OR(NOT(ISNUMBER(D1638)),D1638&lt;0),"매출을 확인하세요",IF(COUNTIFS(메뉴_월,"&gt;="&amp;DATE(YEAR(A1638),MONTH(A1638),1),메뉴_월,"&lt;="&amp;DATE(YEAR(A1638),MONTH(A1638)+1,0),메뉴_이름,B1638)&gt;1,"같은 달·같은 메뉴가 또 있어요",""))))))</f>
        <v/>
      </c>
    </row>
    <row r="1639">
      <c r="A1639" s="49" t="n"/>
      <c r="B1639" s="17" t="n"/>
      <c r="C1639" s="14" t="n"/>
      <c r="D1639" s="14" t="n"/>
      <c r="E1639" s="18">
        <f>IF(COUNTA(A1639:D1639)=0,"",IF(NOT(ISNUMBER(A1639)),"월을 2026-09-01 처럼",IF(ISNA(MATCH(B1639,메뉴판이름,0)),"메뉴판에 없는 이름",IF(OR(NOT(ISNUMBER(C1639)),C1639&lt;0,C1639&lt;&gt;INT(N(C1639))),"수량을 확인하세요",IF(OR(NOT(ISNUMBER(D1639)),D1639&lt;0),"매출을 확인하세요",IF(COUNTIFS(메뉴_월,"&gt;="&amp;DATE(YEAR(A1639),MONTH(A1639),1),메뉴_월,"&lt;="&amp;DATE(YEAR(A1639),MONTH(A1639)+1,0),메뉴_이름,B1639)&gt;1,"같은 달·같은 메뉴가 또 있어요",""))))))</f>
        <v/>
      </c>
    </row>
    <row r="1640">
      <c r="A1640" s="49" t="n"/>
      <c r="B1640" s="17" t="n"/>
      <c r="C1640" s="14" t="n"/>
      <c r="D1640" s="14" t="n"/>
      <c r="E1640" s="18">
        <f>IF(COUNTA(A1640:D1640)=0,"",IF(NOT(ISNUMBER(A1640)),"월을 2026-09-01 처럼",IF(ISNA(MATCH(B1640,메뉴판이름,0)),"메뉴판에 없는 이름",IF(OR(NOT(ISNUMBER(C1640)),C1640&lt;0,C1640&lt;&gt;INT(N(C1640))),"수량을 확인하세요",IF(OR(NOT(ISNUMBER(D1640)),D1640&lt;0),"매출을 확인하세요",IF(COUNTIFS(메뉴_월,"&gt;="&amp;DATE(YEAR(A1640),MONTH(A1640),1),메뉴_월,"&lt;="&amp;DATE(YEAR(A1640),MONTH(A1640)+1,0),메뉴_이름,B1640)&gt;1,"같은 달·같은 메뉴가 또 있어요",""))))))</f>
        <v/>
      </c>
    </row>
    <row r="1641">
      <c r="A1641" s="49" t="n"/>
      <c r="B1641" s="17" t="n"/>
      <c r="C1641" s="14" t="n"/>
      <c r="D1641" s="14" t="n"/>
      <c r="E1641" s="18">
        <f>IF(COUNTA(A1641:D1641)=0,"",IF(NOT(ISNUMBER(A1641)),"월을 2026-09-01 처럼",IF(ISNA(MATCH(B1641,메뉴판이름,0)),"메뉴판에 없는 이름",IF(OR(NOT(ISNUMBER(C1641)),C1641&lt;0,C1641&lt;&gt;INT(N(C1641))),"수량을 확인하세요",IF(OR(NOT(ISNUMBER(D1641)),D1641&lt;0),"매출을 확인하세요",IF(COUNTIFS(메뉴_월,"&gt;="&amp;DATE(YEAR(A1641),MONTH(A1641),1),메뉴_월,"&lt;="&amp;DATE(YEAR(A1641),MONTH(A1641)+1,0),메뉴_이름,B1641)&gt;1,"같은 달·같은 메뉴가 또 있어요",""))))))</f>
        <v/>
      </c>
    </row>
    <row r="1642">
      <c r="A1642" s="49" t="n"/>
      <c r="B1642" s="17" t="n"/>
      <c r="C1642" s="14" t="n"/>
      <c r="D1642" s="14" t="n"/>
      <c r="E1642" s="18">
        <f>IF(COUNTA(A1642:D1642)=0,"",IF(NOT(ISNUMBER(A1642)),"월을 2026-09-01 처럼",IF(ISNA(MATCH(B1642,메뉴판이름,0)),"메뉴판에 없는 이름",IF(OR(NOT(ISNUMBER(C1642)),C1642&lt;0,C1642&lt;&gt;INT(N(C1642))),"수량을 확인하세요",IF(OR(NOT(ISNUMBER(D1642)),D1642&lt;0),"매출을 확인하세요",IF(COUNTIFS(메뉴_월,"&gt;="&amp;DATE(YEAR(A1642),MONTH(A1642),1),메뉴_월,"&lt;="&amp;DATE(YEAR(A1642),MONTH(A1642)+1,0),메뉴_이름,B1642)&gt;1,"같은 달·같은 메뉴가 또 있어요",""))))))</f>
        <v/>
      </c>
    </row>
    <row r="1643">
      <c r="A1643" s="49" t="n"/>
      <c r="B1643" s="17" t="n"/>
      <c r="C1643" s="14" t="n"/>
      <c r="D1643" s="14" t="n"/>
      <c r="E1643" s="18">
        <f>IF(COUNTA(A1643:D1643)=0,"",IF(NOT(ISNUMBER(A1643)),"월을 2026-09-01 처럼",IF(ISNA(MATCH(B1643,메뉴판이름,0)),"메뉴판에 없는 이름",IF(OR(NOT(ISNUMBER(C1643)),C1643&lt;0,C1643&lt;&gt;INT(N(C1643))),"수량을 확인하세요",IF(OR(NOT(ISNUMBER(D1643)),D1643&lt;0),"매출을 확인하세요",IF(COUNTIFS(메뉴_월,"&gt;="&amp;DATE(YEAR(A1643),MONTH(A1643),1),메뉴_월,"&lt;="&amp;DATE(YEAR(A1643),MONTH(A1643)+1,0),메뉴_이름,B1643)&gt;1,"같은 달·같은 메뉴가 또 있어요",""))))))</f>
        <v/>
      </c>
    </row>
    <row r="1644">
      <c r="A1644" s="49" t="n"/>
      <c r="B1644" s="17" t="n"/>
      <c r="C1644" s="14" t="n"/>
      <c r="D1644" s="14" t="n"/>
      <c r="E1644" s="18">
        <f>IF(COUNTA(A1644:D1644)=0,"",IF(NOT(ISNUMBER(A1644)),"월을 2026-09-01 처럼",IF(ISNA(MATCH(B1644,메뉴판이름,0)),"메뉴판에 없는 이름",IF(OR(NOT(ISNUMBER(C1644)),C1644&lt;0,C1644&lt;&gt;INT(N(C1644))),"수량을 확인하세요",IF(OR(NOT(ISNUMBER(D1644)),D1644&lt;0),"매출을 확인하세요",IF(COUNTIFS(메뉴_월,"&gt;="&amp;DATE(YEAR(A1644),MONTH(A1644),1),메뉴_월,"&lt;="&amp;DATE(YEAR(A1644),MONTH(A1644)+1,0),메뉴_이름,B1644)&gt;1,"같은 달·같은 메뉴가 또 있어요",""))))))</f>
        <v/>
      </c>
    </row>
    <row r="1645">
      <c r="A1645" s="49" t="n"/>
      <c r="B1645" s="17" t="n"/>
      <c r="C1645" s="14" t="n"/>
      <c r="D1645" s="14" t="n"/>
      <c r="E1645" s="18">
        <f>IF(COUNTA(A1645:D1645)=0,"",IF(NOT(ISNUMBER(A1645)),"월을 2026-09-01 처럼",IF(ISNA(MATCH(B1645,메뉴판이름,0)),"메뉴판에 없는 이름",IF(OR(NOT(ISNUMBER(C1645)),C1645&lt;0,C1645&lt;&gt;INT(N(C1645))),"수량을 확인하세요",IF(OR(NOT(ISNUMBER(D1645)),D1645&lt;0),"매출을 확인하세요",IF(COUNTIFS(메뉴_월,"&gt;="&amp;DATE(YEAR(A1645),MONTH(A1645),1),메뉴_월,"&lt;="&amp;DATE(YEAR(A1645),MONTH(A1645)+1,0),메뉴_이름,B1645)&gt;1,"같은 달·같은 메뉴가 또 있어요",""))))))</f>
        <v/>
      </c>
    </row>
    <row r="1646">
      <c r="A1646" s="49" t="n"/>
      <c r="B1646" s="17" t="n"/>
      <c r="C1646" s="14" t="n"/>
      <c r="D1646" s="14" t="n"/>
      <c r="E1646" s="18">
        <f>IF(COUNTA(A1646:D1646)=0,"",IF(NOT(ISNUMBER(A1646)),"월을 2026-09-01 처럼",IF(ISNA(MATCH(B1646,메뉴판이름,0)),"메뉴판에 없는 이름",IF(OR(NOT(ISNUMBER(C1646)),C1646&lt;0,C1646&lt;&gt;INT(N(C1646))),"수량을 확인하세요",IF(OR(NOT(ISNUMBER(D1646)),D1646&lt;0),"매출을 확인하세요",IF(COUNTIFS(메뉴_월,"&gt;="&amp;DATE(YEAR(A1646),MONTH(A1646),1),메뉴_월,"&lt;="&amp;DATE(YEAR(A1646),MONTH(A1646)+1,0),메뉴_이름,B1646)&gt;1,"같은 달·같은 메뉴가 또 있어요",""))))))</f>
        <v/>
      </c>
    </row>
    <row r="1647">
      <c r="A1647" s="49" t="n"/>
      <c r="B1647" s="17" t="n"/>
      <c r="C1647" s="14" t="n"/>
      <c r="D1647" s="14" t="n"/>
      <c r="E1647" s="18">
        <f>IF(COUNTA(A1647:D1647)=0,"",IF(NOT(ISNUMBER(A1647)),"월을 2026-09-01 처럼",IF(ISNA(MATCH(B1647,메뉴판이름,0)),"메뉴판에 없는 이름",IF(OR(NOT(ISNUMBER(C1647)),C1647&lt;0,C1647&lt;&gt;INT(N(C1647))),"수량을 확인하세요",IF(OR(NOT(ISNUMBER(D1647)),D1647&lt;0),"매출을 확인하세요",IF(COUNTIFS(메뉴_월,"&gt;="&amp;DATE(YEAR(A1647),MONTH(A1647),1),메뉴_월,"&lt;="&amp;DATE(YEAR(A1647),MONTH(A1647)+1,0),메뉴_이름,B1647)&gt;1,"같은 달·같은 메뉴가 또 있어요",""))))))</f>
        <v/>
      </c>
    </row>
    <row r="1648">
      <c r="A1648" s="49" t="n"/>
      <c r="B1648" s="17" t="n"/>
      <c r="C1648" s="14" t="n"/>
      <c r="D1648" s="14" t="n"/>
      <c r="E1648" s="18">
        <f>IF(COUNTA(A1648:D1648)=0,"",IF(NOT(ISNUMBER(A1648)),"월을 2026-09-01 처럼",IF(ISNA(MATCH(B1648,메뉴판이름,0)),"메뉴판에 없는 이름",IF(OR(NOT(ISNUMBER(C1648)),C1648&lt;0,C1648&lt;&gt;INT(N(C1648))),"수량을 확인하세요",IF(OR(NOT(ISNUMBER(D1648)),D1648&lt;0),"매출을 확인하세요",IF(COUNTIFS(메뉴_월,"&gt;="&amp;DATE(YEAR(A1648),MONTH(A1648),1),메뉴_월,"&lt;="&amp;DATE(YEAR(A1648),MONTH(A1648)+1,0),메뉴_이름,B1648)&gt;1,"같은 달·같은 메뉴가 또 있어요",""))))))</f>
        <v/>
      </c>
    </row>
    <row r="1649">
      <c r="A1649" s="49" t="n"/>
      <c r="B1649" s="17" t="n"/>
      <c r="C1649" s="14" t="n"/>
      <c r="D1649" s="14" t="n"/>
      <c r="E1649" s="18">
        <f>IF(COUNTA(A1649:D1649)=0,"",IF(NOT(ISNUMBER(A1649)),"월을 2026-09-01 처럼",IF(ISNA(MATCH(B1649,메뉴판이름,0)),"메뉴판에 없는 이름",IF(OR(NOT(ISNUMBER(C1649)),C1649&lt;0,C1649&lt;&gt;INT(N(C1649))),"수량을 확인하세요",IF(OR(NOT(ISNUMBER(D1649)),D1649&lt;0),"매출을 확인하세요",IF(COUNTIFS(메뉴_월,"&gt;="&amp;DATE(YEAR(A1649),MONTH(A1649),1),메뉴_월,"&lt;="&amp;DATE(YEAR(A1649),MONTH(A1649)+1,0),메뉴_이름,B1649)&gt;1,"같은 달·같은 메뉴가 또 있어요",""))))))</f>
        <v/>
      </c>
    </row>
    <row r="1650">
      <c r="A1650" s="49" t="n"/>
      <c r="B1650" s="17" t="n"/>
      <c r="C1650" s="14" t="n"/>
      <c r="D1650" s="14" t="n"/>
      <c r="E1650" s="18">
        <f>IF(COUNTA(A1650:D1650)=0,"",IF(NOT(ISNUMBER(A1650)),"월을 2026-09-01 처럼",IF(ISNA(MATCH(B1650,메뉴판이름,0)),"메뉴판에 없는 이름",IF(OR(NOT(ISNUMBER(C1650)),C1650&lt;0,C1650&lt;&gt;INT(N(C1650))),"수량을 확인하세요",IF(OR(NOT(ISNUMBER(D1650)),D1650&lt;0),"매출을 확인하세요",IF(COUNTIFS(메뉴_월,"&gt;="&amp;DATE(YEAR(A1650),MONTH(A1650),1),메뉴_월,"&lt;="&amp;DATE(YEAR(A1650),MONTH(A1650)+1,0),메뉴_이름,B1650)&gt;1,"같은 달·같은 메뉴가 또 있어요",""))))))</f>
        <v/>
      </c>
    </row>
    <row r="1651">
      <c r="A1651" s="49" t="n"/>
      <c r="B1651" s="17" t="n"/>
      <c r="C1651" s="14" t="n"/>
      <c r="D1651" s="14" t="n"/>
      <c r="E1651" s="18">
        <f>IF(COUNTA(A1651:D1651)=0,"",IF(NOT(ISNUMBER(A1651)),"월을 2026-09-01 처럼",IF(ISNA(MATCH(B1651,메뉴판이름,0)),"메뉴판에 없는 이름",IF(OR(NOT(ISNUMBER(C1651)),C1651&lt;0,C1651&lt;&gt;INT(N(C1651))),"수량을 확인하세요",IF(OR(NOT(ISNUMBER(D1651)),D1651&lt;0),"매출을 확인하세요",IF(COUNTIFS(메뉴_월,"&gt;="&amp;DATE(YEAR(A1651),MONTH(A1651),1),메뉴_월,"&lt;="&amp;DATE(YEAR(A1651),MONTH(A1651)+1,0),메뉴_이름,B1651)&gt;1,"같은 달·같은 메뉴가 또 있어요",""))))))</f>
        <v/>
      </c>
    </row>
    <row r="1652">
      <c r="A1652" s="49" t="n"/>
      <c r="B1652" s="17" t="n"/>
      <c r="C1652" s="14" t="n"/>
      <c r="D1652" s="14" t="n"/>
      <c r="E1652" s="18">
        <f>IF(COUNTA(A1652:D1652)=0,"",IF(NOT(ISNUMBER(A1652)),"월을 2026-09-01 처럼",IF(ISNA(MATCH(B1652,메뉴판이름,0)),"메뉴판에 없는 이름",IF(OR(NOT(ISNUMBER(C1652)),C1652&lt;0,C1652&lt;&gt;INT(N(C1652))),"수량을 확인하세요",IF(OR(NOT(ISNUMBER(D1652)),D1652&lt;0),"매출을 확인하세요",IF(COUNTIFS(메뉴_월,"&gt;="&amp;DATE(YEAR(A1652),MONTH(A1652),1),메뉴_월,"&lt;="&amp;DATE(YEAR(A1652),MONTH(A1652)+1,0),메뉴_이름,B1652)&gt;1,"같은 달·같은 메뉴가 또 있어요",""))))))</f>
        <v/>
      </c>
    </row>
    <row r="1653">
      <c r="A1653" s="49" t="n"/>
      <c r="B1653" s="17" t="n"/>
      <c r="C1653" s="14" t="n"/>
      <c r="D1653" s="14" t="n"/>
      <c r="E1653" s="18">
        <f>IF(COUNTA(A1653:D1653)=0,"",IF(NOT(ISNUMBER(A1653)),"월을 2026-09-01 처럼",IF(ISNA(MATCH(B1653,메뉴판이름,0)),"메뉴판에 없는 이름",IF(OR(NOT(ISNUMBER(C1653)),C1653&lt;0,C1653&lt;&gt;INT(N(C1653))),"수량을 확인하세요",IF(OR(NOT(ISNUMBER(D1653)),D1653&lt;0),"매출을 확인하세요",IF(COUNTIFS(메뉴_월,"&gt;="&amp;DATE(YEAR(A1653),MONTH(A1653),1),메뉴_월,"&lt;="&amp;DATE(YEAR(A1653),MONTH(A1653)+1,0),메뉴_이름,B1653)&gt;1,"같은 달·같은 메뉴가 또 있어요",""))))))</f>
        <v/>
      </c>
    </row>
    <row r="1654">
      <c r="A1654" s="49" t="n"/>
      <c r="B1654" s="17" t="n"/>
      <c r="C1654" s="14" t="n"/>
      <c r="D1654" s="14" t="n"/>
      <c r="E1654" s="18">
        <f>IF(COUNTA(A1654:D1654)=0,"",IF(NOT(ISNUMBER(A1654)),"월을 2026-09-01 처럼",IF(ISNA(MATCH(B1654,메뉴판이름,0)),"메뉴판에 없는 이름",IF(OR(NOT(ISNUMBER(C1654)),C1654&lt;0,C1654&lt;&gt;INT(N(C1654))),"수량을 확인하세요",IF(OR(NOT(ISNUMBER(D1654)),D1654&lt;0),"매출을 확인하세요",IF(COUNTIFS(메뉴_월,"&gt;="&amp;DATE(YEAR(A1654),MONTH(A1654),1),메뉴_월,"&lt;="&amp;DATE(YEAR(A1654),MONTH(A1654)+1,0),메뉴_이름,B1654)&gt;1,"같은 달·같은 메뉴가 또 있어요",""))))))</f>
        <v/>
      </c>
    </row>
    <row r="1655">
      <c r="A1655" s="49" t="n"/>
      <c r="B1655" s="17" t="n"/>
      <c r="C1655" s="14" t="n"/>
      <c r="D1655" s="14" t="n"/>
      <c r="E1655" s="18">
        <f>IF(COUNTA(A1655:D1655)=0,"",IF(NOT(ISNUMBER(A1655)),"월을 2026-09-01 처럼",IF(ISNA(MATCH(B1655,메뉴판이름,0)),"메뉴판에 없는 이름",IF(OR(NOT(ISNUMBER(C1655)),C1655&lt;0,C1655&lt;&gt;INT(N(C1655))),"수량을 확인하세요",IF(OR(NOT(ISNUMBER(D1655)),D1655&lt;0),"매출을 확인하세요",IF(COUNTIFS(메뉴_월,"&gt;="&amp;DATE(YEAR(A1655),MONTH(A1655),1),메뉴_월,"&lt;="&amp;DATE(YEAR(A1655),MONTH(A1655)+1,0),메뉴_이름,B1655)&gt;1,"같은 달·같은 메뉴가 또 있어요",""))))))</f>
        <v/>
      </c>
    </row>
    <row r="1656">
      <c r="A1656" s="49" t="n"/>
      <c r="B1656" s="17" t="n"/>
      <c r="C1656" s="14" t="n"/>
      <c r="D1656" s="14" t="n"/>
      <c r="E1656" s="18">
        <f>IF(COUNTA(A1656:D1656)=0,"",IF(NOT(ISNUMBER(A1656)),"월을 2026-09-01 처럼",IF(ISNA(MATCH(B1656,메뉴판이름,0)),"메뉴판에 없는 이름",IF(OR(NOT(ISNUMBER(C1656)),C1656&lt;0,C1656&lt;&gt;INT(N(C1656))),"수량을 확인하세요",IF(OR(NOT(ISNUMBER(D1656)),D1656&lt;0),"매출을 확인하세요",IF(COUNTIFS(메뉴_월,"&gt;="&amp;DATE(YEAR(A1656),MONTH(A1656),1),메뉴_월,"&lt;="&amp;DATE(YEAR(A1656),MONTH(A1656)+1,0),메뉴_이름,B1656)&gt;1,"같은 달·같은 메뉴가 또 있어요",""))))))</f>
        <v/>
      </c>
    </row>
    <row r="1657">
      <c r="A1657" s="49" t="n"/>
      <c r="B1657" s="17" t="n"/>
      <c r="C1657" s="14" t="n"/>
      <c r="D1657" s="14" t="n"/>
      <c r="E1657" s="18">
        <f>IF(COUNTA(A1657:D1657)=0,"",IF(NOT(ISNUMBER(A1657)),"월을 2026-09-01 처럼",IF(ISNA(MATCH(B1657,메뉴판이름,0)),"메뉴판에 없는 이름",IF(OR(NOT(ISNUMBER(C1657)),C1657&lt;0,C1657&lt;&gt;INT(N(C1657))),"수량을 확인하세요",IF(OR(NOT(ISNUMBER(D1657)),D1657&lt;0),"매출을 확인하세요",IF(COUNTIFS(메뉴_월,"&gt;="&amp;DATE(YEAR(A1657),MONTH(A1657),1),메뉴_월,"&lt;="&amp;DATE(YEAR(A1657),MONTH(A1657)+1,0),메뉴_이름,B1657)&gt;1,"같은 달·같은 메뉴가 또 있어요",""))))))</f>
        <v/>
      </c>
    </row>
    <row r="1658">
      <c r="A1658" s="49" t="n"/>
      <c r="B1658" s="17" t="n"/>
      <c r="C1658" s="14" t="n"/>
      <c r="D1658" s="14" t="n"/>
      <c r="E1658" s="18">
        <f>IF(COUNTA(A1658:D1658)=0,"",IF(NOT(ISNUMBER(A1658)),"월을 2026-09-01 처럼",IF(ISNA(MATCH(B1658,메뉴판이름,0)),"메뉴판에 없는 이름",IF(OR(NOT(ISNUMBER(C1658)),C1658&lt;0,C1658&lt;&gt;INT(N(C1658))),"수량을 확인하세요",IF(OR(NOT(ISNUMBER(D1658)),D1658&lt;0),"매출을 확인하세요",IF(COUNTIFS(메뉴_월,"&gt;="&amp;DATE(YEAR(A1658),MONTH(A1658),1),메뉴_월,"&lt;="&amp;DATE(YEAR(A1658),MONTH(A1658)+1,0),메뉴_이름,B1658)&gt;1,"같은 달·같은 메뉴가 또 있어요",""))))))</f>
        <v/>
      </c>
    </row>
    <row r="1659">
      <c r="A1659" s="49" t="n"/>
      <c r="B1659" s="17" t="n"/>
      <c r="C1659" s="14" t="n"/>
      <c r="D1659" s="14" t="n"/>
      <c r="E1659" s="18">
        <f>IF(COUNTA(A1659:D1659)=0,"",IF(NOT(ISNUMBER(A1659)),"월을 2026-09-01 처럼",IF(ISNA(MATCH(B1659,메뉴판이름,0)),"메뉴판에 없는 이름",IF(OR(NOT(ISNUMBER(C1659)),C1659&lt;0,C1659&lt;&gt;INT(N(C1659))),"수량을 확인하세요",IF(OR(NOT(ISNUMBER(D1659)),D1659&lt;0),"매출을 확인하세요",IF(COUNTIFS(메뉴_월,"&gt;="&amp;DATE(YEAR(A1659),MONTH(A1659),1),메뉴_월,"&lt;="&amp;DATE(YEAR(A1659),MONTH(A1659)+1,0),메뉴_이름,B1659)&gt;1,"같은 달·같은 메뉴가 또 있어요",""))))))</f>
        <v/>
      </c>
    </row>
    <row r="1660">
      <c r="A1660" s="49" t="n"/>
      <c r="B1660" s="17" t="n"/>
      <c r="C1660" s="14" t="n"/>
      <c r="D1660" s="14" t="n"/>
      <c r="E1660" s="18">
        <f>IF(COUNTA(A1660:D1660)=0,"",IF(NOT(ISNUMBER(A1660)),"월을 2026-09-01 처럼",IF(ISNA(MATCH(B1660,메뉴판이름,0)),"메뉴판에 없는 이름",IF(OR(NOT(ISNUMBER(C1660)),C1660&lt;0,C1660&lt;&gt;INT(N(C1660))),"수량을 확인하세요",IF(OR(NOT(ISNUMBER(D1660)),D1660&lt;0),"매출을 확인하세요",IF(COUNTIFS(메뉴_월,"&gt;="&amp;DATE(YEAR(A1660),MONTH(A1660),1),메뉴_월,"&lt;="&amp;DATE(YEAR(A1660),MONTH(A1660)+1,0),메뉴_이름,B1660)&gt;1,"같은 달·같은 메뉴가 또 있어요",""))))))</f>
        <v/>
      </c>
    </row>
    <row r="1661">
      <c r="A1661" s="49" t="n"/>
      <c r="B1661" s="17" t="n"/>
      <c r="C1661" s="14" t="n"/>
      <c r="D1661" s="14" t="n"/>
      <c r="E1661" s="18">
        <f>IF(COUNTA(A1661:D1661)=0,"",IF(NOT(ISNUMBER(A1661)),"월을 2026-09-01 처럼",IF(ISNA(MATCH(B1661,메뉴판이름,0)),"메뉴판에 없는 이름",IF(OR(NOT(ISNUMBER(C1661)),C1661&lt;0,C1661&lt;&gt;INT(N(C1661))),"수량을 확인하세요",IF(OR(NOT(ISNUMBER(D1661)),D1661&lt;0),"매출을 확인하세요",IF(COUNTIFS(메뉴_월,"&gt;="&amp;DATE(YEAR(A1661),MONTH(A1661),1),메뉴_월,"&lt;="&amp;DATE(YEAR(A1661),MONTH(A1661)+1,0),메뉴_이름,B1661)&gt;1,"같은 달·같은 메뉴가 또 있어요",""))))))</f>
        <v/>
      </c>
    </row>
    <row r="1662">
      <c r="A1662" s="49" t="n"/>
      <c r="B1662" s="17" t="n"/>
      <c r="C1662" s="14" t="n"/>
      <c r="D1662" s="14" t="n"/>
      <c r="E1662" s="18">
        <f>IF(COUNTA(A1662:D1662)=0,"",IF(NOT(ISNUMBER(A1662)),"월을 2026-09-01 처럼",IF(ISNA(MATCH(B1662,메뉴판이름,0)),"메뉴판에 없는 이름",IF(OR(NOT(ISNUMBER(C1662)),C1662&lt;0,C1662&lt;&gt;INT(N(C1662))),"수량을 확인하세요",IF(OR(NOT(ISNUMBER(D1662)),D1662&lt;0),"매출을 확인하세요",IF(COUNTIFS(메뉴_월,"&gt;="&amp;DATE(YEAR(A1662),MONTH(A1662),1),메뉴_월,"&lt;="&amp;DATE(YEAR(A1662),MONTH(A1662)+1,0),메뉴_이름,B1662)&gt;1,"같은 달·같은 메뉴가 또 있어요",""))))))</f>
        <v/>
      </c>
    </row>
    <row r="1663">
      <c r="A1663" s="49" t="n"/>
      <c r="B1663" s="17" t="n"/>
      <c r="C1663" s="14" t="n"/>
      <c r="D1663" s="14" t="n"/>
      <c r="E1663" s="18">
        <f>IF(COUNTA(A1663:D1663)=0,"",IF(NOT(ISNUMBER(A1663)),"월을 2026-09-01 처럼",IF(ISNA(MATCH(B1663,메뉴판이름,0)),"메뉴판에 없는 이름",IF(OR(NOT(ISNUMBER(C1663)),C1663&lt;0,C1663&lt;&gt;INT(N(C1663))),"수량을 확인하세요",IF(OR(NOT(ISNUMBER(D1663)),D1663&lt;0),"매출을 확인하세요",IF(COUNTIFS(메뉴_월,"&gt;="&amp;DATE(YEAR(A1663),MONTH(A1663),1),메뉴_월,"&lt;="&amp;DATE(YEAR(A1663),MONTH(A1663)+1,0),메뉴_이름,B1663)&gt;1,"같은 달·같은 메뉴가 또 있어요",""))))))</f>
        <v/>
      </c>
    </row>
    <row r="1664">
      <c r="A1664" s="49" t="n"/>
      <c r="B1664" s="17" t="n"/>
      <c r="C1664" s="14" t="n"/>
      <c r="D1664" s="14" t="n"/>
      <c r="E1664" s="18">
        <f>IF(COUNTA(A1664:D1664)=0,"",IF(NOT(ISNUMBER(A1664)),"월을 2026-09-01 처럼",IF(ISNA(MATCH(B1664,메뉴판이름,0)),"메뉴판에 없는 이름",IF(OR(NOT(ISNUMBER(C1664)),C1664&lt;0,C1664&lt;&gt;INT(N(C1664))),"수량을 확인하세요",IF(OR(NOT(ISNUMBER(D1664)),D1664&lt;0),"매출을 확인하세요",IF(COUNTIFS(메뉴_월,"&gt;="&amp;DATE(YEAR(A1664),MONTH(A1664),1),메뉴_월,"&lt;="&amp;DATE(YEAR(A1664),MONTH(A1664)+1,0),메뉴_이름,B1664)&gt;1,"같은 달·같은 메뉴가 또 있어요",""))))))</f>
        <v/>
      </c>
    </row>
    <row r="1665">
      <c r="A1665" s="49" t="n"/>
      <c r="B1665" s="17" t="n"/>
      <c r="C1665" s="14" t="n"/>
      <c r="D1665" s="14" t="n"/>
      <c r="E1665" s="18">
        <f>IF(COUNTA(A1665:D1665)=0,"",IF(NOT(ISNUMBER(A1665)),"월을 2026-09-01 처럼",IF(ISNA(MATCH(B1665,메뉴판이름,0)),"메뉴판에 없는 이름",IF(OR(NOT(ISNUMBER(C1665)),C1665&lt;0,C1665&lt;&gt;INT(N(C1665))),"수량을 확인하세요",IF(OR(NOT(ISNUMBER(D1665)),D1665&lt;0),"매출을 확인하세요",IF(COUNTIFS(메뉴_월,"&gt;="&amp;DATE(YEAR(A1665),MONTH(A1665),1),메뉴_월,"&lt;="&amp;DATE(YEAR(A1665),MONTH(A1665)+1,0),메뉴_이름,B1665)&gt;1,"같은 달·같은 메뉴가 또 있어요",""))))))</f>
        <v/>
      </c>
    </row>
    <row r="1666">
      <c r="A1666" s="49" t="n"/>
      <c r="B1666" s="17" t="n"/>
      <c r="C1666" s="14" t="n"/>
      <c r="D1666" s="14" t="n"/>
      <c r="E1666" s="18">
        <f>IF(COUNTA(A1666:D1666)=0,"",IF(NOT(ISNUMBER(A1666)),"월을 2026-09-01 처럼",IF(ISNA(MATCH(B1666,메뉴판이름,0)),"메뉴판에 없는 이름",IF(OR(NOT(ISNUMBER(C1666)),C1666&lt;0,C1666&lt;&gt;INT(N(C1666))),"수량을 확인하세요",IF(OR(NOT(ISNUMBER(D1666)),D1666&lt;0),"매출을 확인하세요",IF(COUNTIFS(메뉴_월,"&gt;="&amp;DATE(YEAR(A1666),MONTH(A1666),1),메뉴_월,"&lt;="&amp;DATE(YEAR(A1666),MONTH(A1666)+1,0),메뉴_이름,B1666)&gt;1,"같은 달·같은 메뉴가 또 있어요",""))))))</f>
        <v/>
      </c>
    </row>
    <row r="1667">
      <c r="A1667" s="49" t="n"/>
      <c r="B1667" s="17" t="n"/>
      <c r="C1667" s="14" t="n"/>
      <c r="D1667" s="14" t="n"/>
      <c r="E1667" s="18">
        <f>IF(COUNTA(A1667:D1667)=0,"",IF(NOT(ISNUMBER(A1667)),"월을 2026-09-01 처럼",IF(ISNA(MATCH(B1667,메뉴판이름,0)),"메뉴판에 없는 이름",IF(OR(NOT(ISNUMBER(C1667)),C1667&lt;0,C1667&lt;&gt;INT(N(C1667))),"수량을 확인하세요",IF(OR(NOT(ISNUMBER(D1667)),D1667&lt;0),"매출을 확인하세요",IF(COUNTIFS(메뉴_월,"&gt;="&amp;DATE(YEAR(A1667),MONTH(A1667),1),메뉴_월,"&lt;="&amp;DATE(YEAR(A1667),MONTH(A1667)+1,0),메뉴_이름,B1667)&gt;1,"같은 달·같은 메뉴가 또 있어요",""))))))</f>
        <v/>
      </c>
    </row>
    <row r="1668">
      <c r="A1668" s="49" t="n"/>
      <c r="B1668" s="17" t="n"/>
      <c r="C1668" s="14" t="n"/>
      <c r="D1668" s="14" t="n"/>
      <c r="E1668" s="18">
        <f>IF(COUNTA(A1668:D1668)=0,"",IF(NOT(ISNUMBER(A1668)),"월을 2026-09-01 처럼",IF(ISNA(MATCH(B1668,메뉴판이름,0)),"메뉴판에 없는 이름",IF(OR(NOT(ISNUMBER(C1668)),C1668&lt;0,C1668&lt;&gt;INT(N(C1668))),"수량을 확인하세요",IF(OR(NOT(ISNUMBER(D1668)),D1668&lt;0),"매출을 확인하세요",IF(COUNTIFS(메뉴_월,"&gt;="&amp;DATE(YEAR(A1668),MONTH(A1668),1),메뉴_월,"&lt;="&amp;DATE(YEAR(A1668),MONTH(A1668)+1,0),메뉴_이름,B1668)&gt;1,"같은 달·같은 메뉴가 또 있어요",""))))))</f>
        <v/>
      </c>
    </row>
    <row r="1669">
      <c r="A1669" s="49" t="n"/>
      <c r="B1669" s="17" t="n"/>
      <c r="C1669" s="14" t="n"/>
      <c r="D1669" s="14" t="n"/>
      <c r="E1669" s="18">
        <f>IF(COUNTA(A1669:D1669)=0,"",IF(NOT(ISNUMBER(A1669)),"월을 2026-09-01 처럼",IF(ISNA(MATCH(B1669,메뉴판이름,0)),"메뉴판에 없는 이름",IF(OR(NOT(ISNUMBER(C1669)),C1669&lt;0,C1669&lt;&gt;INT(N(C1669))),"수량을 확인하세요",IF(OR(NOT(ISNUMBER(D1669)),D1669&lt;0),"매출을 확인하세요",IF(COUNTIFS(메뉴_월,"&gt;="&amp;DATE(YEAR(A1669),MONTH(A1669),1),메뉴_월,"&lt;="&amp;DATE(YEAR(A1669),MONTH(A1669)+1,0),메뉴_이름,B1669)&gt;1,"같은 달·같은 메뉴가 또 있어요",""))))))</f>
        <v/>
      </c>
    </row>
    <row r="1670">
      <c r="A1670" s="49" t="n"/>
      <c r="B1670" s="17" t="n"/>
      <c r="C1670" s="14" t="n"/>
      <c r="D1670" s="14" t="n"/>
      <c r="E1670" s="18">
        <f>IF(COUNTA(A1670:D1670)=0,"",IF(NOT(ISNUMBER(A1670)),"월을 2026-09-01 처럼",IF(ISNA(MATCH(B1670,메뉴판이름,0)),"메뉴판에 없는 이름",IF(OR(NOT(ISNUMBER(C1670)),C1670&lt;0,C1670&lt;&gt;INT(N(C1670))),"수량을 확인하세요",IF(OR(NOT(ISNUMBER(D1670)),D1670&lt;0),"매출을 확인하세요",IF(COUNTIFS(메뉴_월,"&gt;="&amp;DATE(YEAR(A1670),MONTH(A1670),1),메뉴_월,"&lt;="&amp;DATE(YEAR(A1670),MONTH(A1670)+1,0),메뉴_이름,B1670)&gt;1,"같은 달·같은 메뉴가 또 있어요",""))))))</f>
        <v/>
      </c>
    </row>
    <row r="1671">
      <c r="A1671" s="49" t="n"/>
      <c r="B1671" s="17" t="n"/>
      <c r="C1671" s="14" t="n"/>
      <c r="D1671" s="14" t="n"/>
      <c r="E1671" s="18">
        <f>IF(COUNTA(A1671:D1671)=0,"",IF(NOT(ISNUMBER(A1671)),"월을 2026-09-01 처럼",IF(ISNA(MATCH(B1671,메뉴판이름,0)),"메뉴판에 없는 이름",IF(OR(NOT(ISNUMBER(C1671)),C1671&lt;0,C1671&lt;&gt;INT(N(C1671))),"수량을 확인하세요",IF(OR(NOT(ISNUMBER(D1671)),D1671&lt;0),"매출을 확인하세요",IF(COUNTIFS(메뉴_월,"&gt;="&amp;DATE(YEAR(A1671),MONTH(A1671),1),메뉴_월,"&lt;="&amp;DATE(YEAR(A1671),MONTH(A1671)+1,0),메뉴_이름,B1671)&gt;1,"같은 달·같은 메뉴가 또 있어요",""))))))</f>
        <v/>
      </c>
    </row>
    <row r="1672">
      <c r="A1672" s="49" t="n"/>
      <c r="B1672" s="17" t="n"/>
      <c r="C1672" s="14" t="n"/>
      <c r="D1672" s="14" t="n"/>
      <c r="E1672" s="18">
        <f>IF(COUNTA(A1672:D1672)=0,"",IF(NOT(ISNUMBER(A1672)),"월을 2026-09-01 처럼",IF(ISNA(MATCH(B1672,메뉴판이름,0)),"메뉴판에 없는 이름",IF(OR(NOT(ISNUMBER(C1672)),C1672&lt;0,C1672&lt;&gt;INT(N(C1672))),"수량을 확인하세요",IF(OR(NOT(ISNUMBER(D1672)),D1672&lt;0),"매출을 확인하세요",IF(COUNTIFS(메뉴_월,"&gt;="&amp;DATE(YEAR(A1672),MONTH(A1672),1),메뉴_월,"&lt;="&amp;DATE(YEAR(A1672),MONTH(A1672)+1,0),메뉴_이름,B1672)&gt;1,"같은 달·같은 메뉴가 또 있어요",""))))))</f>
        <v/>
      </c>
    </row>
    <row r="1673">
      <c r="A1673" s="49" t="n"/>
      <c r="B1673" s="17" t="n"/>
      <c r="C1673" s="14" t="n"/>
      <c r="D1673" s="14" t="n"/>
      <c r="E1673" s="18">
        <f>IF(COUNTA(A1673:D1673)=0,"",IF(NOT(ISNUMBER(A1673)),"월을 2026-09-01 처럼",IF(ISNA(MATCH(B1673,메뉴판이름,0)),"메뉴판에 없는 이름",IF(OR(NOT(ISNUMBER(C1673)),C1673&lt;0,C1673&lt;&gt;INT(N(C1673))),"수량을 확인하세요",IF(OR(NOT(ISNUMBER(D1673)),D1673&lt;0),"매출을 확인하세요",IF(COUNTIFS(메뉴_월,"&gt;="&amp;DATE(YEAR(A1673),MONTH(A1673),1),메뉴_월,"&lt;="&amp;DATE(YEAR(A1673),MONTH(A1673)+1,0),메뉴_이름,B1673)&gt;1,"같은 달·같은 메뉴가 또 있어요",""))))))</f>
        <v/>
      </c>
    </row>
    <row r="1674">
      <c r="A1674" s="49" t="n"/>
      <c r="B1674" s="17" t="n"/>
      <c r="C1674" s="14" t="n"/>
      <c r="D1674" s="14" t="n"/>
      <c r="E1674" s="18">
        <f>IF(COUNTA(A1674:D1674)=0,"",IF(NOT(ISNUMBER(A1674)),"월을 2026-09-01 처럼",IF(ISNA(MATCH(B1674,메뉴판이름,0)),"메뉴판에 없는 이름",IF(OR(NOT(ISNUMBER(C1674)),C1674&lt;0,C1674&lt;&gt;INT(N(C1674))),"수량을 확인하세요",IF(OR(NOT(ISNUMBER(D1674)),D1674&lt;0),"매출을 확인하세요",IF(COUNTIFS(메뉴_월,"&gt;="&amp;DATE(YEAR(A1674),MONTH(A1674),1),메뉴_월,"&lt;="&amp;DATE(YEAR(A1674),MONTH(A1674)+1,0),메뉴_이름,B1674)&gt;1,"같은 달·같은 메뉴가 또 있어요",""))))))</f>
        <v/>
      </c>
    </row>
    <row r="1675">
      <c r="A1675" s="49" t="n"/>
      <c r="B1675" s="17" t="n"/>
      <c r="C1675" s="14" t="n"/>
      <c r="D1675" s="14" t="n"/>
      <c r="E1675" s="18">
        <f>IF(COUNTA(A1675:D1675)=0,"",IF(NOT(ISNUMBER(A1675)),"월을 2026-09-01 처럼",IF(ISNA(MATCH(B1675,메뉴판이름,0)),"메뉴판에 없는 이름",IF(OR(NOT(ISNUMBER(C1675)),C1675&lt;0,C1675&lt;&gt;INT(N(C1675))),"수량을 확인하세요",IF(OR(NOT(ISNUMBER(D1675)),D1675&lt;0),"매출을 확인하세요",IF(COUNTIFS(메뉴_월,"&gt;="&amp;DATE(YEAR(A1675),MONTH(A1675),1),메뉴_월,"&lt;="&amp;DATE(YEAR(A1675),MONTH(A1675)+1,0),메뉴_이름,B1675)&gt;1,"같은 달·같은 메뉴가 또 있어요",""))))))</f>
        <v/>
      </c>
    </row>
    <row r="1676">
      <c r="A1676" s="49" t="n"/>
      <c r="B1676" s="17" t="n"/>
      <c r="C1676" s="14" t="n"/>
      <c r="D1676" s="14" t="n"/>
      <c r="E1676" s="18">
        <f>IF(COUNTA(A1676:D1676)=0,"",IF(NOT(ISNUMBER(A1676)),"월을 2026-09-01 처럼",IF(ISNA(MATCH(B1676,메뉴판이름,0)),"메뉴판에 없는 이름",IF(OR(NOT(ISNUMBER(C1676)),C1676&lt;0,C1676&lt;&gt;INT(N(C1676))),"수량을 확인하세요",IF(OR(NOT(ISNUMBER(D1676)),D1676&lt;0),"매출을 확인하세요",IF(COUNTIFS(메뉴_월,"&gt;="&amp;DATE(YEAR(A1676),MONTH(A1676),1),메뉴_월,"&lt;="&amp;DATE(YEAR(A1676),MONTH(A1676)+1,0),메뉴_이름,B1676)&gt;1,"같은 달·같은 메뉴가 또 있어요",""))))))</f>
        <v/>
      </c>
    </row>
    <row r="1677">
      <c r="A1677" s="49" t="n"/>
      <c r="B1677" s="17" t="n"/>
      <c r="C1677" s="14" t="n"/>
      <c r="D1677" s="14" t="n"/>
      <c r="E1677" s="18">
        <f>IF(COUNTA(A1677:D1677)=0,"",IF(NOT(ISNUMBER(A1677)),"월을 2026-09-01 처럼",IF(ISNA(MATCH(B1677,메뉴판이름,0)),"메뉴판에 없는 이름",IF(OR(NOT(ISNUMBER(C1677)),C1677&lt;0,C1677&lt;&gt;INT(N(C1677))),"수량을 확인하세요",IF(OR(NOT(ISNUMBER(D1677)),D1677&lt;0),"매출을 확인하세요",IF(COUNTIFS(메뉴_월,"&gt;="&amp;DATE(YEAR(A1677),MONTH(A1677),1),메뉴_월,"&lt;="&amp;DATE(YEAR(A1677),MONTH(A1677)+1,0),메뉴_이름,B1677)&gt;1,"같은 달·같은 메뉴가 또 있어요",""))))))</f>
        <v/>
      </c>
    </row>
    <row r="1678">
      <c r="A1678" s="49" t="n"/>
      <c r="B1678" s="17" t="n"/>
      <c r="C1678" s="14" t="n"/>
      <c r="D1678" s="14" t="n"/>
      <c r="E1678" s="18">
        <f>IF(COUNTA(A1678:D1678)=0,"",IF(NOT(ISNUMBER(A1678)),"월을 2026-09-01 처럼",IF(ISNA(MATCH(B1678,메뉴판이름,0)),"메뉴판에 없는 이름",IF(OR(NOT(ISNUMBER(C1678)),C1678&lt;0,C1678&lt;&gt;INT(N(C1678))),"수량을 확인하세요",IF(OR(NOT(ISNUMBER(D1678)),D1678&lt;0),"매출을 확인하세요",IF(COUNTIFS(메뉴_월,"&gt;="&amp;DATE(YEAR(A1678),MONTH(A1678),1),메뉴_월,"&lt;="&amp;DATE(YEAR(A1678),MONTH(A1678)+1,0),메뉴_이름,B1678)&gt;1,"같은 달·같은 메뉴가 또 있어요",""))))))</f>
        <v/>
      </c>
    </row>
    <row r="1679">
      <c r="A1679" s="49" t="n"/>
      <c r="B1679" s="17" t="n"/>
      <c r="C1679" s="14" t="n"/>
      <c r="D1679" s="14" t="n"/>
      <c r="E1679" s="18">
        <f>IF(COUNTA(A1679:D1679)=0,"",IF(NOT(ISNUMBER(A1679)),"월을 2026-09-01 처럼",IF(ISNA(MATCH(B1679,메뉴판이름,0)),"메뉴판에 없는 이름",IF(OR(NOT(ISNUMBER(C1679)),C1679&lt;0,C1679&lt;&gt;INT(N(C1679))),"수량을 확인하세요",IF(OR(NOT(ISNUMBER(D1679)),D1679&lt;0),"매출을 확인하세요",IF(COUNTIFS(메뉴_월,"&gt;="&amp;DATE(YEAR(A1679),MONTH(A1679),1),메뉴_월,"&lt;="&amp;DATE(YEAR(A1679),MONTH(A1679)+1,0),메뉴_이름,B1679)&gt;1,"같은 달·같은 메뉴가 또 있어요",""))))))</f>
        <v/>
      </c>
    </row>
    <row r="1680">
      <c r="A1680" s="49" t="n"/>
      <c r="B1680" s="17" t="n"/>
      <c r="C1680" s="14" t="n"/>
      <c r="D1680" s="14" t="n"/>
      <c r="E1680" s="18">
        <f>IF(COUNTA(A1680:D1680)=0,"",IF(NOT(ISNUMBER(A1680)),"월을 2026-09-01 처럼",IF(ISNA(MATCH(B1680,메뉴판이름,0)),"메뉴판에 없는 이름",IF(OR(NOT(ISNUMBER(C1680)),C1680&lt;0,C1680&lt;&gt;INT(N(C1680))),"수량을 확인하세요",IF(OR(NOT(ISNUMBER(D1680)),D1680&lt;0),"매출을 확인하세요",IF(COUNTIFS(메뉴_월,"&gt;="&amp;DATE(YEAR(A1680),MONTH(A1680),1),메뉴_월,"&lt;="&amp;DATE(YEAR(A1680),MONTH(A1680)+1,0),메뉴_이름,B1680)&gt;1,"같은 달·같은 메뉴가 또 있어요",""))))))</f>
        <v/>
      </c>
    </row>
    <row r="1681">
      <c r="A1681" s="49" t="n"/>
      <c r="B1681" s="17" t="n"/>
      <c r="C1681" s="14" t="n"/>
      <c r="D1681" s="14" t="n"/>
      <c r="E1681" s="18">
        <f>IF(COUNTA(A1681:D1681)=0,"",IF(NOT(ISNUMBER(A1681)),"월을 2026-09-01 처럼",IF(ISNA(MATCH(B1681,메뉴판이름,0)),"메뉴판에 없는 이름",IF(OR(NOT(ISNUMBER(C1681)),C1681&lt;0,C1681&lt;&gt;INT(N(C1681))),"수량을 확인하세요",IF(OR(NOT(ISNUMBER(D1681)),D1681&lt;0),"매출을 확인하세요",IF(COUNTIFS(메뉴_월,"&gt;="&amp;DATE(YEAR(A1681),MONTH(A1681),1),메뉴_월,"&lt;="&amp;DATE(YEAR(A1681),MONTH(A1681)+1,0),메뉴_이름,B1681)&gt;1,"같은 달·같은 메뉴가 또 있어요",""))))))</f>
        <v/>
      </c>
    </row>
    <row r="1682">
      <c r="A1682" s="49" t="n"/>
      <c r="B1682" s="17" t="n"/>
      <c r="C1682" s="14" t="n"/>
      <c r="D1682" s="14" t="n"/>
      <c r="E1682" s="18">
        <f>IF(COUNTA(A1682:D1682)=0,"",IF(NOT(ISNUMBER(A1682)),"월을 2026-09-01 처럼",IF(ISNA(MATCH(B1682,메뉴판이름,0)),"메뉴판에 없는 이름",IF(OR(NOT(ISNUMBER(C1682)),C1682&lt;0,C1682&lt;&gt;INT(N(C1682))),"수량을 확인하세요",IF(OR(NOT(ISNUMBER(D1682)),D1682&lt;0),"매출을 확인하세요",IF(COUNTIFS(메뉴_월,"&gt;="&amp;DATE(YEAR(A1682),MONTH(A1682),1),메뉴_월,"&lt;="&amp;DATE(YEAR(A1682),MONTH(A1682)+1,0),메뉴_이름,B1682)&gt;1,"같은 달·같은 메뉴가 또 있어요",""))))))</f>
        <v/>
      </c>
    </row>
    <row r="1683">
      <c r="A1683" s="49" t="n"/>
      <c r="B1683" s="17" t="n"/>
      <c r="C1683" s="14" t="n"/>
      <c r="D1683" s="14" t="n"/>
      <c r="E1683" s="18">
        <f>IF(COUNTA(A1683:D1683)=0,"",IF(NOT(ISNUMBER(A1683)),"월을 2026-09-01 처럼",IF(ISNA(MATCH(B1683,메뉴판이름,0)),"메뉴판에 없는 이름",IF(OR(NOT(ISNUMBER(C1683)),C1683&lt;0,C1683&lt;&gt;INT(N(C1683))),"수량을 확인하세요",IF(OR(NOT(ISNUMBER(D1683)),D1683&lt;0),"매출을 확인하세요",IF(COUNTIFS(메뉴_월,"&gt;="&amp;DATE(YEAR(A1683),MONTH(A1683),1),메뉴_월,"&lt;="&amp;DATE(YEAR(A1683),MONTH(A1683)+1,0),메뉴_이름,B1683)&gt;1,"같은 달·같은 메뉴가 또 있어요",""))))))</f>
        <v/>
      </c>
    </row>
    <row r="1684">
      <c r="A1684" s="49" t="n"/>
      <c r="B1684" s="17" t="n"/>
      <c r="C1684" s="14" t="n"/>
      <c r="D1684" s="14" t="n"/>
      <c r="E1684" s="18">
        <f>IF(COUNTA(A1684:D1684)=0,"",IF(NOT(ISNUMBER(A1684)),"월을 2026-09-01 처럼",IF(ISNA(MATCH(B1684,메뉴판이름,0)),"메뉴판에 없는 이름",IF(OR(NOT(ISNUMBER(C1684)),C1684&lt;0,C1684&lt;&gt;INT(N(C1684))),"수량을 확인하세요",IF(OR(NOT(ISNUMBER(D1684)),D1684&lt;0),"매출을 확인하세요",IF(COUNTIFS(메뉴_월,"&gt;="&amp;DATE(YEAR(A1684),MONTH(A1684),1),메뉴_월,"&lt;="&amp;DATE(YEAR(A1684),MONTH(A1684)+1,0),메뉴_이름,B1684)&gt;1,"같은 달·같은 메뉴가 또 있어요",""))))))</f>
        <v/>
      </c>
    </row>
    <row r="1685">
      <c r="A1685" s="49" t="n"/>
      <c r="B1685" s="17" t="n"/>
      <c r="C1685" s="14" t="n"/>
      <c r="D1685" s="14" t="n"/>
      <c r="E1685" s="18">
        <f>IF(COUNTA(A1685:D1685)=0,"",IF(NOT(ISNUMBER(A1685)),"월을 2026-09-01 처럼",IF(ISNA(MATCH(B1685,메뉴판이름,0)),"메뉴판에 없는 이름",IF(OR(NOT(ISNUMBER(C1685)),C1685&lt;0,C1685&lt;&gt;INT(N(C1685))),"수량을 확인하세요",IF(OR(NOT(ISNUMBER(D1685)),D1685&lt;0),"매출을 확인하세요",IF(COUNTIFS(메뉴_월,"&gt;="&amp;DATE(YEAR(A1685),MONTH(A1685),1),메뉴_월,"&lt;="&amp;DATE(YEAR(A1685),MONTH(A1685)+1,0),메뉴_이름,B1685)&gt;1,"같은 달·같은 메뉴가 또 있어요",""))))))</f>
        <v/>
      </c>
    </row>
    <row r="1686">
      <c r="A1686" s="49" t="n"/>
      <c r="B1686" s="17" t="n"/>
      <c r="C1686" s="14" t="n"/>
      <c r="D1686" s="14" t="n"/>
      <c r="E1686" s="18">
        <f>IF(COUNTA(A1686:D1686)=0,"",IF(NOT(ISNUMBER(A1686)),"월을 2026-09-01 처럼",IF(ISNA(MATCH(B1686,메뉴판이름,0)),"메뉴판에 없는 이름",IF(OR(NOT(ISNUMBER(C1686)),C1686&lt;0,C1686&lt;&gt;INT(N(C1686))),"수량을 확인하세요",IF(OR(NOT(ISNUMBER(D1686)),D1686&lt;0),"매출을 확인하세요",IF(COUNTIFS(메뉴_월,"&gt;="&amp;DATE(YEAR(A1686),MONTH(A1686),1),메뉴_월,"&lt;="&amp;DATE(YEAR(A1686),MONTH(A1686)+1,0),메뉴_이름,B1686)&gt;1,"같은 달·같은 메뉴가 또 있어요",""))))))</f>
        <v/>
      </c>
    </row>
    <row r="1687">
      <c r="A1687" s="49" t="n"/>
      <c r="B1687" s="17" t="n"/>
      <c r="C1687" s="14" t="n"/>
      <c r="D1687" s="14" t="n"/>
      <c r="E1687" s="18">
        <f>IF(COUNTA(A1687:D1687)=0,"",IF(NOT(ISNUMBER(A1687)),"월을 2026-09-01 처럼",IF(ISNA(MATCH(B1687,메뉴판이름,0)),"메뉴판에 없는 이름",IF(OR(NOT(ISNUMBER(C1687)),C1687&lt;0,C1687&lt;&gt;INT(N(C1687))),"수량을 확인하세요",IF(OR(NOT(ISNUMBER(D1687)),D1687&lt;0),"매출을 확인하세요",IF(COUNTIFS(메뉴_월,"&gt;="&amp;DATE(YEAR(A1687),MONTH(A1687),1),메뉴_월,"&lt;="&amp;DATE(YEAR(A1687),MONTH(A1687)+1,0),메뉴_이름,B1687)&gt;1,"같은 달·같은 메뉴가 또 있어요",""))))))</f>
        <v/>
      </c>
    </row>
    <row r="1688">
      <c r="A1688" s="49" t="n"/>
      <c r="B1688" s="17" t="n"/>
      <c r="C1688" s="14" t="n"/>
      <c r="D1688" s="14" t="n"/>
      <c r="E1688" s="18">
        <f>IF(COUNTA(A1688:D1688)=0,"",IF(NOT(ISNUMBER(A1688)),"월을 2026-09-01 처럼",IF(ISNA(MATCH(B1688,메뉴판이름,0)),"메뉴판에 없는 이름",IF(OR(NOT(ISNUMBER(C1688)),C1688&lt;0,C1688&lt;&gt;INT(N(C1688))),"수량을 확인하세요",IF(OR(NOT(ISNUMBER(D1688)),D1688&lt;0),"매출을 확인하세요",IF(COUNTIFS(메뉴_월,"&gt;="&amp;DATE(YEAR(A1688),MONTH(A1688),1),메뉴_월,"&lt;="&amp;DATE(YEAR(A1688),MONTH(A1688)+1,0),메뉴_이름,B1688)&gt;1,"같은 달·같은 메뉴가 또 있어요",""))))))</f>
        <v/>
      </c>
    </row>
    <row r="1689">
      <c r="A1689" s="49" t="n"/>
      <c r="B1689" s="17" t="n"/>
      <c r="C1689" s="14" t="n"/>
      <c r="D1689" s="14" t="n"/>
      <c r="E1689" s="18">
        <f>IF(COUNTA(A1689:D1689)=0,"",IF(NOT(ISNUMBER(A1689)),"월을 2026-09-01 처럼",IF(ISNA(MATCH(B1689,메뉴판이름,0)),"메뉴판에 없는 이름",IF(OR(NOT(ISNUMBER(C1689)),C1689&lt;0,C1689&lt;&gt;INT(N(C1689))),"수량을 확인하세요",IF(OR(NOT(ISNUMBER(D1689)),D1689&lt;0),"매출을 확인하세요",IF(COUNTIFS(메뉴_월,"&gt;="&amp;DATE(YEAR(A1689),MONTH(A1689),1),메뉴_월,"&lt;="&amp;DATE(YEAR(A1689),MONTH(A1689)+1,0),메뉴_이름,B1689)&gt;1,"같은 달·같은 메뉴가 또 있어요",""))))))</f>
        <v/>
      </c>
    </row>
    <row r="1690">
      <c r="A1690" s="49" t="n"/>
      <c r="B1690" s="17" t="n"/>
      <c r="C1690" s="14" t="n"/>
      <c r="D1690" s="14" t="n"/>
      <c r="E1690" s="18">
        <f>IF(COUNTA(A1690:D1690)=0,"",IF(NOT(ISNUMBER(A1690)),"월을 2026-09-01 처럼",IF(ISNA(MATCH(B1690,메뉴판이름,0)),"메뉴판에 없는 이름",IF(OR(NOT(ISNUMBER(C1690)),C1690&lt;0,C1690&lt;&gt;INT(N(C1690))),"수량을 확인하세요",IF(OR(NOT(ISNUMBER(D1690)),D1690&lt;0),"매출을 확인하세요",IF(COUNTIFS(메뉴_월,"&gt;="&amp;DATE(YEAR(A1690),MONTH(A1690),1),메뉴_월,"&lt;="&amp;DATE(YEAR(A1690),MONTH(A1690)+1,0),메뉴_이름,B1690)&gt;1,"같은 달·같은 메뉴가 또 있어요",""))))))</f>
        <v/>
      </c>
    </row>
    <row r="1691">
      <c r="A1691" s="49" t="n"/>
      <c r="B1691" s="17" t="n"/>
      <c r="C1691" s="14" t="n"/>
      <c r="D1691" s="14" t="n"/>
      <c r="E1691" s="18">
        <f>IF(COUNTA(A1691:D1691)=0,"",IF(NOT(ISNUMBER(A1691)),"월을 2026-09-01 처럼",IF(ISNA(MATCH(B1691,메뉴판이름,0)),"메뉴판에 없는 이름",IF(OR(NOT(ISNUMBER(C1691)),C1691&lt;0,C1691&lt;&gt;INT(N(C1691))),"수량을 확인하세요",IF(OR(NOT(ISNUMBER(D1691)),D1691&lt;0),"매출을 확인하세요",IF(COUNTIFS(메뉴_월,"&gt;="&amp;DATE(YEAR(A1691),MONTH(A1691),1),메뉴_월,"&lt;="&amp;DATE(YEAR(A1691),MONTH(A1691)+1,0),메뉴_이름,B1691)&gt;1,"같은 달·같은 메뉴가 또 있어요",""))))))</f>
        <v/>
      </c>
    </row>
    <row r="1692">
      <c r="A1692" s="49" t="n"/>
      <c r="B1692" s="17" t="n"/>
      <c r="C1692" s="14" t="n"/>
      <c r="D1692" s="14" t="n"/>
      <c r="E1692" s="18">
        <f>IF(COUNTA(A1692:D1692)=0,"",IF(NOT(ISNUMBER(A1692)),"월을 2026-09-01 처럼",IF(ISNA(MATCH(B1692,메뉴판이름,0)),"메뉴판에 없는 이름",IF(OR(NOT(ISNUMBER(C1692)),C1692&lt;0,C1692&lt;&gt;INT(N(C1692))),"수량을 확인하세요",IF(OR(NOT(ISNUMBER(D1692)),D1692&lt;0),"매출을 확인하세요",IF(COUNTIFS(메뉴_월,"&gt;="&amp;DATE(YEAR(A1692),MONTH(A1692),1),메뉴_월,"&lt;="&amp;DATE(YEAR(A1692),MONTH(A1692)+1,0),메뉴_이름,B1692)&gt;1,"같은 달·같은 메뉴가 또 있어요",""))))))</f>
        <v/>
      </c>
    </row>
    <row r="1693">
      <c r="A1693" s="49" t="n"/>
      <c r="B1693" s="17" t="n"/>
      <c r="C1693" s="14" t="n"/>
      <c r="D1693" s="14" t="n"/>
      <c r="E1693" s="18">
        <f>IF(COUNTA(A1693:D1693)=0,"",IF(NOT(ISNUMBER(A1693)),"월을 2026-09-01 처럼",IF(ISNA(MATCH(B1693,메뉴판이름,0)),"메뉴판에 없는 이름",IF(OR(NOT(ISNUMBER(C1693)),C1693&lt;0,C1693&lt;&gt;INT(N(C1693))),"수량을 확인하세요",IF(OR(NOT(ISNUMBER(D1693)),D1693&lt;0),"매출을 확인하세요",IF(COUNTIFS(메뉴_월,"&gt;="&amp;DATE(YEAR(A1693),MONTH(A1693),1),메뉴_월,"&lt;="&amp;DATE(YEAR(A1693),MONTH(A1693)+1,0),메뉴_이름,B1693)&gt;1,"같은 달·같은 메뉴가 또 있어요",""))))))</f>
        <v/>
      </c>
    </row>
    <row r="1694">
      <c r="A1694" s="49" t="n"/>
      <c r="B1694" s="17" t="n"/>
      <c r="C1694" s="14" t="n"/>
      <c r="D1694" s="14" t="n"/>
      <c r="E1694" s="18">
        <f>IF(COUNTA(A1694:D1694)=0,"",IF(NOT(ISNUMBER(A1694)),"월을 2026-09-01 처럼",IF(ISNA(MATCH(B1694,메뉴판이름,0)),"메뉴판에 없는 이름",IF(OR(NOT(ISNUMBER(C1694)),C1694&lt;0,C1694&lt;&gt;INT(N(C1694))),"수량을 확인하세요",IF(OR(NOT(ISNUMBER(D1694)),D1694&lt;0),"매출을 확인하세요",IF(COUNTIFS(메뉴_월,"&gt;="&amp;DATE(YEAR(A1694),MONTH(A1694),1),메뉴_월,"&lt;="&amp;DATE(YEAR(A1694),MONTH(A1694)+1,0),메뉴_이름,B1694)&gt;1,"같은 달·같은 메뉴가 또 있어요",""))))))</f>
        <v/>
      </c>
    </row>
    <row r="1695">
      <c r="A1695" s="49" t="n"/>
      <c r="B1695" s="17" t="n"/>
      <c r="C1695" s="14" t="n"/>
      <c r="D1695" s="14" t="n"/>
      <c r="E1695" s="18">
        <f>IF(COUNTA(A1695:D1695)=0,"",IF(NOT(ISNUMBER(A1695)),"월을 2026-09-01 처럼",IF(ISNA(MATCH(B1695,메뉴판이름,0)),"메뉴판에 없는 이름",IF(OR(NOT(ISNUMBER(C1695)),C1695&lt;0,C1695&lt;&gt;INT(N(C1695))),"수량을 확인하세요",IF(OR(NOT(ISNUMBER(D1695)),D1695&lt;0),"매출을 확인하세요",IF(COUNTIFS(메뉴_월,"&gt;="&amp;DATE(YEAR(A1695),MONTH(A1695),1),메뉴_월,"&lt;="&amp;DATE(YEAR(A1695),MONTH(A1695)+1,0),메뉴_이름,B1695)&gt;1,"같은 달·같은 메뉴가 또 있어요",""))))))</f>
        <v/>
      </c>
    </row>
    <row r="1696">
      <c r="A1696" s="49" t="n"/>
      <c r="B1696" s="17" t="n"/>
      <c r="C1696" s="14" t="n"/>
      <c r="D1696" s="14" t="n"/>
      <c r="E1696" s="18">
        <f>IF(COUNTA(A1696:D1696)=0,"",IF(NOT(ISNUMBER(A1696)),"월을 2026-09-01 처럼",IF(ISNA(MATCH(B1696,메뉴판이름,0)),"메뉴판에 없는 이름",IF(OR(NOT(ISNUMBER(C1696)),C1696&lt;0,C1696&lt;&gt;INT(N(C1696))),"수량을 확인하세요",IF(OR(NOT(ISNUMBER(D1696)),D1696&lt;0),"매출을 확인하세요",IF(COUNTIFS(메뉴_월,"&gt;="&amp;DATE(YEAR(A1696),MONTH(A1696),1),메뉴_월,"&lt;="&amp;DATE(YEAR(A1696),MONTH(A1696)+1,0),메뉴_이름,B1696)&gt;1,"같은 달·같은 메뉴가 또 있어요",""))))))</f>
        <v/>
      </c>
    </row>
    <row r="1697">
      <c r="A1697" s="49" t="n"/>
      <c r="B1697" s="17" t="n"/>
      <c r="C1697" s="14" t="n"/>
      <c r="D1697" s="14" t="n"/>
      <c r="E1697" s="18">
        <f>IF(COUNTA(A1697:D1697)=0,"",IF(NOT(ISNUMBER(A1697)),"월을 2026-09-01 처럼",IF(ISNA(MATCH(B1697,메뉴판이름,0)),"메뉴판에 없는 이름",IF(OR(NOT(ISNUMBER(C1697)),C1697&lt;0,C1697&lt;&gt;INT(N(C1697))),"수량을 확인하세요",IF(OR(NOT(ISNUMBER(D1697)),D1697&lt;0),"매출을 확인하세요",IF(COUNTIFS(메뉴_월,"&gt;="&amp;DATE(YEAR(A1697),MONTH(A1697),1),메뉴_월,"&lt;="&amp;DATE(YEAR(A1697),MONTH(A1697)+1,0),메뉴_이름,B1697)&gt;1,"같은 달·같은 메뉴가 또 있어요",""))))))</f>
        <v/>
      </c>
    </row>
    <row r="1698">
      <c r="A1698" s="49" t="n"/>
      <c r="B1698" s="17" t="n"/>
      <c r="C1698" s="14" t="n"/>
      <c r="D1698" s="14" t="n"/>
      <c r="E1698" s="18">
        <f>IF(COUNTA(A1698:D1698)=0,"",IF(NOT(ISNUMBER(A1698)),"월을 2026-09-01 처럼",IF(ISNA(MATCH(B1698,메뉴판이름,0)),"메뉴판에 없는 이름",IF(OR(NOT(ISNUMBER(C1698)),C1698&lt;0,C1698&lt;&gt;INT(N(C1698))),"수량을 확인하세요",IF(OR(NOT(ISNUMBER(D1698)),D1698&lt;0),"매출을 확인하세요",IF(COUNTIFS(메뉴_월,"&gt;="&amp;DATE(YEAR(A1698),MONTH(A1698),1),메뉴_월,"&lt;="&amp;DATE(YEAR(A1698),MONTH(A1698)+1,0),메뉴_이름,B1698)&gt;1,"같은 달·같은 메뉴가 또 있어요",""))))))</f>
        <v/>
      </c>
    </row>
    <row r="1699">
      <c r="A1699" s="49" t="n"/>
      <c r="B1699" s="17" t="n"/>
      <c r="C1699" s="14" t="n"/>
      <c r="D1699" s="14" t="n"/>
      <c r="E1699" s="18">
        <f>IF(COUNTA(A1699:D1699)=0,"",IF(NOT(ISNUMBER(A1699)),"월을 2026-09-01 처럼",IF(ISNA(MATCH(B1699,메뉴판이름,0)),"메뉴판에 없는 이름",IF(OR(NOT(ISNUMBER(C1699)),C1699&lt;0,C1699&lt;&gt;INT(N(C1699))),"수량을 확인하세요",IF(OR(NOT(ISNUMBER(D1699)),D1699&lt;0),"매출을 확인하세요",IF(COUNTIFS(메뉴_월,"&gt;="&amp;DATE(YEAR(A1699),MONTH(A1699),1),메뉴_월,"&lt;="&amp;DATE(YEAR(A1699),MONTH(A1699)+1,0),메뉴_이름,B1699)&gt;1,"같은 달·같은 메뉴가 또 있어요",""))))))</f>
        <v/>
      </c>
    </row>
    <row r="1700">
      <c r="A1700" s="49" t="n"/>
      <c r="B1700" s="17" t="n"/>
      <c r="C1700" s="14" t="n"/>
      <c r="D1700" s="14" t="n"/>
      <c r="E1700" s="18">
        <f>IF(COUNTA(A1700:D1700)=0,"",IF(NOT(ISNUMBER(A1700)),"월을 2026-09-01 처럼",IF(ISNA(MATCH(B1700,메뉴판이름,0)),"메뉴판에 없는 이름",IF(OR(NOT(ISNUMBER(C1700)),C1700&lt;0,C1700&lt;&gt;INT(N(C1700))),"수량을 확인하세요",IF(OR(NOT(ISNUMBER(D1700)),D1700&lt;0),"매출을 확인하세요",IF(COUNTIFS(메뉴_월,"&gt;="&amp;DATE(YEAR(A1700),MONTH(A1700),1),메뉴_월,"&lt;="&amp;DATE(YEAR(A1700),MONTH(A1700)+1,0),메뉴_이름,B1700)&gt;1,"같은 달·같은 메뉴가 또 있어요",""))))))</f>
        <v/>
      </c>
    </row>
    <row r="1701">
      <c r="A1701" s="49" t="n"/>
      <c r="B1701" s="17" t="n"/>
      <c r="C1701" s="14" t="n"/>
      <c r="D1701" s="14" t="n"/>
      <c r="E1701" s="18">
        <f>IF(COUNTA(A1701:D1701)=0,"",IF(NOT(ISNUMBER(A1701)),"월을 2026-09-01 처럼",IF(ISNA(MATCH(B1701,메뉴판이름,0)),"메뉴판에 없는 이름",IF(OR(NOT(ISNUMBER(C1701)),C1701&lt;0,C1701&lt;&gt;INT(N(C1701))),"수량을 확인하세요",IF(OR(NOT(ISNUMBER(D1701)),D1701&lt;0),"매출을 확인하세요",IF(COUNTIFS(메뉴_월,"&gt;="&amp;DATE(YEAR(A1701),MONTH(A1701),1),메뉴_월,"&lt;="&amp;DATE(YEAR(A1701),MONTH(A1701)+1,0),메뉴_이름,B1701)&gt;1,"같은 달·같은 메뉴가 또 있어요",""))))))</f>
        <v/>
      </c>
    </row>
    <row r="1702">
      <c r="A1702" s="49" t="n"/>
      <c r="B1702" s="17" t="n"/>
      <c r="C1702" s="14" t="n"/>
      <c r="D1702" s="14" t="n"/>
      <c r="E1702" s="18">
        <f>IF(COUNTA(A1702:D1702)=0,"",IF(NOT(ISNUMBER(A1702)),"월을 2026-09-01 처럼",IF(ISNA(MATCH(B1702,메뉴판이름,0)),"메뉴판에 없는 이름",IF(OR(NOT(ISNUMBER(C1702)),C1702&lt;0,C1702&lt;&gt;INT(N(C1702))),"수량을 확인하세요",IF(OR(NOT(ISNUMBER(D1702)),D1702&lt;0),"매출을 확인하세요",IF(COUNTIFS(메뉴_월,"&gt;="&amp;DATE(YEAR(A1702),MONTH(A1702),1),메뉴_월,"&lt;="&amp;DATE(YEAR(A1702),MONTH(A1702)+1,0),메뉴_이름,B1702)&gt;1,"같은 달·같은 메뉴가 또 있어요",""))))))</f>
        <v/>
      </c>
    </row>
    <row r="1703">
      <c r="A1703" s="49" t="n"/>
      <c r="B1703" s="17" t="n"/>
      <c r="C1703" s="14" t="n"/>
      <c r="D1703" s="14" t="n"/>
      <c r="E1703" s="18">
        <f>IF(COUNTA(A1703:D1703)=0,"",IF(NOT(ISNUMBER(A1703)),"월을 2026-09-01 처럼",IF(ISNA(MATCH(B1703,메뉴판이름,0)),"메뉴판에 없는 이름",IF(OR(NOT(ISNUMBER(C1703)),C1703&lt;0,C1703&lt;&gt;INT(N(C1703))),"수량을 확인하세요",IF(OR(NOT(ISNUMBER(D1703)),D1703&lt;0),"매출을 확인하세요",IF(COUNTIFS(메뉴_월,"&gt;="&amp;DATE(YEAR(A1703),MONTH(A1703),1),메뉴_월,"&lt;="&amp;DATE(YEAR(A1703),MONTH(A1703)+1,0),메뉴_이름,B1703)&gt;1,"같은 달·같은 메뉴가 또 있어요",""))))))</f>
        <v/>
      </c>
    </row>
    <row r="1704">
      <c r="A1704" s="49" t="n"/>
      <c r="B1704" s="17" t="n"/>
      <c r="C1704" s="14" t="n"/>
      <c r="D1704" s="14" t="n"/>
      <c r="E1704" s="18">
        <f>IF(COUNTA(A1704:D1704)=0,"",IF(NOT(ISNUMBER(A1704)),"월을 2026-09-01 처럼",IF(ISNA(MATCH(B1704,메뉴판이름,0)),"메뉴판에 없는 이름",IF(OR(NOT(ISNUMBER(C1704)),C1704&lt;0,C1704&lt;&gt;INT(N(C1704))),"수량을 확인하세요",IF(OR(NOT(ISNUMBER(D1704)),D1704&lt;0),"매출을 확인하세요",IF(COUNTIFS(메뉴_월,"&gt;="&amp;DATE(YEAR(A1704),MONTH(A1704),1),메뉴_월,"&lt;="&amp;DATE(YEAR(A1704),MONTH(A1704)+1,0),메뉴_이름,B1704)&gt;1,"같은 달·같은 메뉴가 또 있어요",""))))))</f>
        <v/>
      </c>
    </row>
    <row r="1705">
      <c r="A1705" s="49" t="n"/>
      <c r="B1705" s="17" t="n"/>
      <c r="C1705" s="14" t="n"/>
      <c r="D1705" s="14" t="n"/>
      <c r="E1705" s="18">
        <f>IF(COUNTA(A1705:D1705)=0,"",IF(NOT(ISNUMBER(A1705)),"월을 2026-09-01 처럼",IF(ISNA(MATCH(B1705,메뉴판이름,0)),"메뉴판에 없는 이름",IF(OR(NOT(ISNUMBER(C1705)),C1705&lt;0,C1705&lt;&gt;INT(N(C1705))),"수량을 확인하세요",IF(OR(NOT(ISNUMBER(D1705)),D1705&lt;0),"매출을 확인하세요",IF(COUNTIFS(메뉴_월,"&gt;="&amp;DATE(YEAR(A1705),MONTH(A1705),1),메뉴_월,"&lt;="&amp;DATE(YEAR(A1705),MONTH(A1705)+1,0),메뉴_이름,B1705)&gt;1,"같은 달·같은 메뉴가 또 있어요",""))))))</f>
        <v/>
      </c>
    </row>
    <row r="1706">
      <c r="A1706" s="49" t="n"/>
      <c r="B1706" s="17" t="n"/>
      <c r="C1706" s="14" t="n"/>
      <c r="D1706" s="14" t="n"/>
      <c r="E1706" s="18">
        <f>IF(COUNTA(A1706:D1706)=0,"",IF(NOT(ISNUMBER(A1706)),"월을 2026-09-01 처럼",IF(ISNA(MATCH(B1706,메뉴판이름,0)),"메뉴판에 없는 이름",IF(OR(NOT(ISNUMBER(C1706)),C1706&lt;0,C1706&lt;&gt;INT(N(C1706))),"수량을 확인하세요",IF(OR(NOT(ISNUMBER(D1706)),D1706&lt;0),"매출을 확인하세요",IF(COUNTIFS(메뉴_월,"&gt;="&amp;DATE(YEAR(A1706),MONTH(A1706),1),메뉴_월,"&lt;="&amp;DATE(YEAR(A1706),MONTH(A1706)+1,0),메뉴_이름,B1706)&gt;1,"같은 달·같은 메뉴가 또 있어요",""))))))</f>
        <v/>
      </c>
    </row>
    <row r="1707">
      <c r="A1707" s="49" t="n"/>
      <c r="B1707" s="17" t="n"/>
      <c r="C1707" s="14" t="n"/>
      <c r="D1707" s="14" t="n"/>
      <c r="E1707" s="18">
        <f>IF(COUNTA(A1707:D1707)=0,"",IF(NOT(ISNUMBER(A1707)),"월을 2026-09-01 처럼",IF(ISNA(MATCH(B1707,메뉴판이름,0)),"메뉴판에 없는 이름",IF(OR(NOT(ISNUMBER(C1707)),C1707&lt;0,C1707&lt;&gt;INT(N(C1707))),"수량을 확인하세요",IF(OR(NOT(ISNUMBER(D1707)),D1707&lt;0),"매출을 확인하세요",IF(COUNTIFS(메뉴_월,"&gt;="&amp;DATE(YEAR(A1707),MONTH(A1707),1),메뉴_월,"&lt;="&amp;DATE(YEAR(A1707),MONTH(A1707)+1,0),메뉴_이름,B1707)&gt;1,"같은 달·같은 메뉴가 또 있어요",""))))))</f>
        <v/>
      </c>
    </row>
    <row r="1708">
      <c r="A1708" s="49" t="n"/>
      <c r="B1708" s="17" t="n"/>
      <c r="C1708" s="14" t="n"/>
      <c r="D1708" s="14" t="n"/>
      <c r="E1708" s="18">
        <f>IF(COUNTA(A1708:D1708)=0,"",IF(NOT(ISNUMBER(A1708)),"월을 2026-09-01 처럼",IF(ISNA(MATCH(B1708,메뉴판이름,0)),"메뉴판에 없는 이름",IF(OR(NOT(ISNUMBER(C1708)),C1708&lt;0,C1708&lt;&gt;INT(N(C1708))),"수량을 확인하세요",IF(OR(NOT(ISNUMBER(D1708)),D1708&lt;0),"매출을 확인하세요",IF(COUNTIFS(메뉴_월,"&gt;="&amp;DATE(YEAR(A1708),MONTH(A1708),1),메뉴_월,"&lt;="&amp;DATE(YEAR(A1708),MONTH(A1708)+1,0),메뉴_이름,B1708)&gt;1,"같은 달·같은 메뉴가 또 있어요",""))))))</f>
        <v/>
      </c>
    </row>
    <row r="1709">
      <c r="A1709" s="49" t="n"/>
      <c r="B1709" s="17" t="n"/>
      <c r="C1709" s="14" t="n"/>
      <c r="D1709" s="14" t="n"/>
      <c r="E1709" s="18">
        <f>IF(COUNTA(A1709:D1709)=0,"",IF(NOT(ISNUMBER(A1709)),"월을 2026-09-01 처럼",IF(ISNA(MATCH(B1709,메뉴판이름,0)),"메뉴판에 없는 이름",IF(OR(NOT(ISNUMBER(C1709)),C1709&lt;0,C1709&lt;&gt;INT(N(C1709))),"수량을 확인하세요",IF(OR(NOT(ISNUMBER(D1709)),D1709&lt;0),"매출을 확인하세요",IF(COUNTIFS(메뉴_월,"&gt;="&amp;DATE(YEAR(A1709),MONTH(A1709),1),메뉴_월,"&lt;="&amp;DATE(YEAR(A1709),MONTH(A1709)+1,0),메뉴_이름,B1709)&gt;1,"같은 달·같은 메뉴가 또 있어요",""))))))</f>
        <v/>
      </c>
    </row>
    <row r="1710">
      <c r="A1710" s="49" t="n"/>
      <c r="B1710" s="17" t="n"/>
      <c r="C1710" s="14" t="n"/>
      <c r="D1710" s="14" t="n"/>
      <c r="E1710" s="18">
        <f>IF(COUNTA(A1710:D1710)=0,"",IF(NOT(ISNUMBER(A1710)),"월을 2026-09-01 처럼",IF(ISNA(MATCH(B1710,메뉴판이름,0)),"메뉴판에 없는 이름",IF(OR(NOT(ISNUMBER(C1710)),C1710&lt;0,C1710&lt;&gt;INT(N(C1710))),"수량을 확인하세요",IF(OR(NOT(ISNUMBER(D1710)),D1710&lt;0),"매출을 확인하세요",IF(COUNTIFS(메뉴_월,"&gt;="&amp;DATE(YEAR(A1710),MONTH(A1710),1),메뉴_월,"&lt;="&amp;DATE(YEAR(A1710),MONTH(A1710)+1,0),메뉴_이름,B1710)&gt;1,"같은 달·같은 메뉴가 또 있어요",""))))))</f>
        <v/>
      </c>
    </row>
    <row r="1711">
      <c r="A1711" s="49" t="n"/>
      <c r="B1711" s="17" t="n"/>
      <c r="C1711" s="14" t="n"/>
      <c r="D1711" s="14" t="n"/>
      <c r="E1711" s="18">
        <f>IF(COUNTA(A1711:D1711)=0,"",IF(NOT(ISNUMBER(A1711)),"월을 2026-09-01 처럼",IF(ISNA(MATCH(B1711,메뉴판이름,0)),"메뉴판에 없는 이름",IF(OR(NOT(ISNUMBER(C1711)),C1711&lt;0,C1711&lt;&gt;INT(N(C1711))),"수량을 확인하세요",IF(OR(NOT(ISNUMBER(D1711)),D1711&lt;0),"매출을 확인하세요",IF(COUNTIFS(메뉴_월,"&gt;="&amp;DATE(YEAR(A1711),MONTH(A1711),1),메뉴_월,"&lt;="&amp;DATE(YEAR(A1711),MONTH(A1711)+1,0),메뉴_이름,B1711)&gt;1,"같은 달·같은 메뉴가 또 있어요",""))))))</f>
        <v/>
      </c>
    </row>
    <row r="1712">
      <c r="A1712" s="49" t="n"/>
      <c r="B1712" s="17" t="n"/>
      <c r="C1712" s="14" t="n"/>
      <c r="D1712" s="14" t="n"/>
      <c r="E1712" s="18">
        <f>IF(COUNTA(A1712:D1712)=0,"",IF(NOT(ISNUMBER(A1712)),"월을 2026-09-01 처럼",IF(ISNA(MATCH(B1712,메뉴판이름,0)),"메뉴판에 없는 이름",IF(OR(NOT(ISNUMBER(C1712)),C1712&lt;0,C1712&lt;&gt;INT(N(C1712))),"수량을 확인하세요",IF(OR(NOT(ISNUMBER(D1712)),D1712&lt;0),"매출을 확인하세요",IF(COUNTIFS(메뉴_월,"&gt;="&amp;DATE(YEAR(A1712),MONTH(A1712),1),메뉴_월,"&lt;="&amp;DATE(YEAR(A1712),MONTH(A1712)+1,0),메뉴_이름,B1712)&gt;1,"같은 달·같은 메뉴가 또 있어요",""))))))</f>
        <v/>
      </c>
    </row>
    <row r="1713">
      <c r="A1713" s="49" t="n"/>
      <c r="B1713" s="17" t="n"/>
      <c r="C1713" s="14" t="n"/>
      <c r="D1713" s="14" t="n"/>
      <c r="E1713" s="18">
        <f>IF(COUNTA(A1713:D1713)=0,"",IF(NOT(ISNUMBER(A1713)),"월을 2026-09-01 처럼",IF(ISNA(MATCH(B1713,메뉴판이름,0)),"메뉴판에 없는 이름",IF(OR(NOT(ISNUMBER(C1713)),C1713&lt;0,C1713&lt;&gt;INT(N(C1713))),"수량을 확인하세요",IF(OR(NOT(ISNUMBER(D1713)),D1713&lt;0),"매출을 확인하세요",IF(COUNTIFS(메뉴_월,"&gt;="&amp;DATE(YEAR(A1713),MONTH(A1713),1),메뉴_월,"&lt;="&amp;DATE(YEAR(A1713),MONTH(A1713)+1,0),메뉴_이름,B1713)&gt;1,"같은 달·같은 메뉴가 또 있어요",""))))))</f>
        <v/>
      </c>
    </row>
    <row r="1714">
      <c r="A1714" s="49" t="n"/>
      <c r="B1714" s="17" t="n"/>
      <c r="C1714" s="14" t="n"/>
      <c r="D1714" s="14" t="n"/>
      <c r="E1714" s="18">
        <f>IF(COUNTA(A1714:D1714)=0,"",IF(NOT(ISNUMBER(A1714)),"월을 2026-09-01 처럼",IF(ISNA(MATCH(B1714,메뉴판이름,0)),"메뉴판에 없는 이름",IF(OR(NOT(ISNUMBER(C1714)),C1714&lt;0,C1714&lt;&gt;INT(N(C1714))),"수량을 확인하세요",IF(OR(NOT(ISNUMBER(D1714)),D1714&lt;0),"매출을 확인하세요",IF(COUNTIFS(메뉴_월,"&gt;="&amp;DATE(YEAR(A1714),MONTH(A1714),1),메뉴_월,"&lt;="&amp;DATE(YEAR(A1714),MONTH(A1714)+1,0),메뉴_이름,B1714)&gt;1,"같은 달·같은 메뉴가 또 있어요",""))))))</f>
        <v/>
      </c>
    </row>
    <row r="1715">
      <c r="A1715" s="49" t="n"/>
      <c r="B1715" s="17" t="n"/>
      <c r="C1715" s="14" t="n"/>
      <c r="D1715" s="14" t="n"/>
      <c r="E1715" s="18">
        <f>IF(COUNTA(A1715:D1715)=0,"",IF(NOT(ISNUMBER(A1715)),"월을 2026-09-01 처럼",IF(ISNA(MATCH(B1715,메뉴판이름,0)),"메뉴판에 없는 이름",IF(OR(NOT(ISNUMBER(C1715)),C1715&lt;0,C1715&lt;&gt;INT(N(C1715))),"수량을 확인하세요",IF(OR(NOT(ISNUMBER(D1715)),D1715&lt;0),"매출을 확인하세요",IF(COUNTIFS(메뉴_월,"&gt;="&amp;DATE(YEAR(A1715),MONTH(A1715),1),메뉴_월,"&lt;="&amp;DATE(YEAR(A1715),MONTH(A1715)+1,0),메뉴_이름,B1715)&gt;1,"같은 달·같은 메뉴가 또 있어요",""))))))</f>
        <v/>
      </c>
    </row>
    <row r="1716">
      <c r="A1716" s="49" t="n"/>
      <c r="B1716" s="17" t="n"/>
      <c r="C1716" s="14" t="n"/>
      <c r="D1716" s="14" t="n"/>
      <c r="E1716" s="18">
        <f>IF(COUNTA(A1716:D1716)=0,"",IF(NOT(ISNUMBER(A1716)),"월을 2026-09-01 처럼",IF(ISNA(MATCH(B1716,메뉴판이름,0)),"메뉴판에 없는 이름",IF(OR(NOT(ISNUMBER(C1716)),C1716&lt;0,C1716&lt;&gt;INT(N(C1716))),"수량을 확인하세요",IF(OR(NOT(ISNUMBER(D1716)),D1716&lt;0),"매출을 확인하세요",IF(COUNTIFS(메뉴_월,"&gt;="&amp;DATE(YEAR(A1716),MONTH(A1716),1),메뉴_월,"&lt;="&amp;DATE(YEAR(A1716),MONTH(A1716)+1,0),메뉴_이름,B1716)&gt;1,"같은 달·같은 메뉴가 또 있어요",""))))))</f>
        <v/>
      </c>
    </row>
    <row r="1717">
      <c r="A1717" s="49" t="n"/>
      <c r="B1717" s="17" t="n"/>
      <c r="C1717" s="14" t="n"/>
      <c r="D1717" s="14" t="n"/>
      <c r="E1717" s="18">
        <f>IF(COUNTA(A1717:D1717)=0,"",IF(NOT(ISNUMBER(A1717)),"월을 2026-09-01 처럼",IF(ISNA(MATCH(B1717,메뉴판이름,0)),"메뉴판에 없는 이름",IF(OR(NOT(ISNUMBER(C1717)),C1717&lt;0,C1717&lt;&gt;INT(N(C1717))),"수량을 확인하세요",IF(OR(NOT(ISNUMBER(D1717)),D1717&lt;0),"매출을 확인하세요",IF(COUNTIFS(메뉴_월,"&gt;="&amp;DATE(YEAR(A1717),MONTH(A1717),1),메뉴_월,"&lt;="&amp;DATE(YEAR(A1717),MONTH(A1717)+1,0),메뉴_이름,B1717)&gt;1,"같은 달·같은 메뉴가 또 있어요",""))))))</f>
        <v/>
      </c>
    </row>
    <row r="1718">
      <c r="A1718" s="49" t="n"/>
      <c r="B1718" s="17" t="n"/>
      <c r="C1718" s="14" t="n"/>
      <c r="D1718" s="14" t="n"/>
      <c r="E1718" s="18">
        <f>IF(COUNTA(A1718:D1718)=0,"",IF(NOT(ISNUMBER(A1718)),"월을 2026-09-01 처럼",IF(ISNA(MATCH(B1718,메뉴판이름,0)),"메뉴판에 없는 이름",IF(OR(NOT(ISNUMBER(C1718)),C1718&lt;0,C1718&lt;&gt;INT(N(C1718))),"수량을 확인하세요",IF(OR(NOT(ISNUMBER(D1718)),D1718&lt;0),"매출을 확인하세요",IF(COUNTIFS(메뉴_월,"&gt;="&amp;DATE(YEAR(A1718),MONTH(A1718),1),메뉴_월,"&lt;="&amp;DATE(YEAR(A1718),MONTH(A1718)+1,0),메뉴_이름,B1718)&gt;1,"같은 달·같은 메뉴가 또 있어요",""))))))</f>
        <v/>
      </c>
    </row>
    <row r="1719">
      <c r="A1719" s="49" t="n"/>
      <c r="B1719" s="17" t="n"/>
      <c r="C1719" s="14" t="n"/>
      <c r="D1719" s="14" t="n"/>
      <c r="E1719" s="18">
        <f>IF(COUNTA(A1719:D1719)=0,"",IF(NOT(ISNUMBER(A1719)),"월을 2026-09-01 처럼",IF(ISNA(MATCH(B1719,메뉴판이름,0)),"메뉴판에 없는 이름",IF(OR(NOT(ISNUMBER(C1719)),C1719&lt;0,C1719&lt;&gt;INT(N(C1719))),"수량을 확인하세요",IF(OR(NOT(ISNUMBER(D1719)),D1719&lt;0),"매출을 확인하세요",IF(COUNTIFS(메뉴_월,"&gt;="&amp;DATE(YEAR(A1719),MONTH(A1719),1),메뉴_월,"&lt;="&amp;DATE(YEAR(A1719),MONTH(A1719)+1,0),메뉴_이름,B1719)&gt;1,"같은 달·같은 메뉴가 또 있어요",""))))))</f>
        <v/>
      </c>
    </row>
    <row r="1720">
      <c r="A1720" s="49" t="n"/>
      <c r="B1720" s="17" t="n"/>
      <c r="C1720" s="14" t="n"/>
      <c r="D1720" s="14" t="n"/>
      <c r="E1720" s="18">
        <f>IF(COUNTA(A1720:D1720)=0,"",IF(NOT(ISNUMBER(A1720)),"월을 2026-09-01 처럼",IF(ISNA(MATCH(B1720,메뉴판이름,0)),"메뉴판에 없는 이름",IF(OR(NOT(ISNUMBER(C1720)),C1720&lt;0,C1720&lt;&gt;INT(N(C1720))),"수량을 확인하세요",IF(OR(NOT(ISNUMBER(D1720)),D1720&lt;0),"매출을 확인하세요",IF(COUNTIFS(메뉴_월,"&gt;="&amp;DATE(YEAR(A1720),MONTH(A1720),1),메뉴_월,"&lt;="&amp;DATE(YEAR(A1720),MONTH(A1720)+1,0),메뉴_이름,B1720)&gt;1,"같은 달·같은 메뉴가 또 있어요",""))))))</f>
        <v/>
      </c>
    </row>
    <row r="1721">
      <c r="A1721" s="49" t="n"/>
      <c r="B1721" s="17" t="n"/>
      <c r="C1721" s="14" t="n"/>
      <c r="D1721" s="14" t="n"/>
      <c r="E1721" s="18">
        <f>IF(COUNTA(A1721:D1721)=0,"",IF(NOT(ISNUMBER(A1721)),"월을 2026-09-01 처럼",IF(ISNA(MATCH(B1721,메뉴판이름,0)),"메뉴판에 없는 이름",IF(OR(NOT(ISNUMBER(C1721)),C1721&lt;0,C1721&lt;&gt;INT(N(C1721))),"수량을 확인하세요",IF(OR(NOT(ISNUMBER(D1721)),D1721&lt;0),"매출을 확인하세요",IF(COUNTIFS(메뉴_월,"&gt;="&amp;DATE(YEAR(A1721),MONTH(A1721),1),메뉴_월,"&lt;="&amp;DATE(YEAR(A1721),MONTH(A1721)+1,0),메뉴_이름,B1721)&gt;1,"같은 달·같은 메뉴가 또 있어요",""))))))</f>
        <v/>
      </c>
    </row>
    <row r="1722">
      <c r="A1722" s="49" t="n"/>
      <c r="B1722" s="17" t="n"/>
      <c r="C1722" s="14" t="n"/>
      <c r="D1722" s="14" t="n"/>
      <c r="E1722" s="18">
        <f>IF(COUNTA(A1722:D1722)=0,"",IF(NOT(ISNUMBER(A1722)),"월을 2026-09-01 처럼",IF(ISNA(MATCH(B1722,메뉴판이름,0)),"메뉴판에 없는 이름",IF(OR(NOT(ISNUMBER(C1722)),C1722&lt;0,C1722&lt;&gt;INT(N(C1722))),"수량을 확인하세요",IF(OR(NOT(ISNUMBER(D1722)),D1722&lt;0),"매출을 확인하세요",IF(COUNTIFS(메뉴_월,"&gt;="&amp;DATE(YEAR(A1722),MONTH(A1722),1),메뉴_월,"&lt;="&amp;DATE(YEAR(A1722),MONTH(A1722)+1,0),메뉴_이름,B1722)&gt;1,"같은 달·같은 메뉴가 또 있어요",""))))))</f>
        <v/>
      </c>
    </row>
    <row r="1723">
      <c r="A1723" s="49" t="n"/>
      <c r="B1723" s="17" t="n"/>
      <c r="C1723" s="14" t="n"/>
      <c r="D1723" s="14" t="n"/>
      <c r="E1723" s="18">
        <f>IF(COUNTA(A1723:D1723)=0,"",IF(NOT(ISNUMBER(A1723)),"월을 2026-09-01 처럼",IF(ISNA(MATCH(B1723,메뉴판이름,0)),"메뉴판에 없는 이름",IF(OR(NOT(ISNUMBER(C1723)),C1723&lt;0,C1723&lt;&gt;INT(N(C1723))),"수량을 확인하세요",IF(OR(NOT(ISNUMBER(D1723)),D1723&lt;0),"매출을 확인하세요",IF(COUNTIFS(메뉴_월,"&gt;="&amp;DATE(YEAR(A1723),MONTH(A1723),1),메뉴_월,"&lt;="&amp;DATE(YEAR(A1723),MONTH(A1723)+1,0),메뉴_이름,B1723)&gt;1,"같은 달·같은 메뉴가 또 있어요",""))))))</f>
        <v/>
      </c>
    </row>
    <row r="1724">
      <c r="A1724" s="49" t="n"/>
      <c r="B1724" s="17" t="n"/>
      <c r="C1724" s="14" t="n"/>
      <c r="D1724" s="14" t="n"/>
      <c r="E1724" s="18">
        <f>IF(COUNTA(A1724:D1724)=0,"",IF(NOT(ISNUMBER(A1724)),"월을 2026-09-01 처럼",IF(ISNA(MATCH(B1724,메뉴판이름,0)),"메뉴판에 없는 이름",IF(OR(NOT(ISNUMBER(C1724)),C1724&lt;0,C1724&lt;&gt;INT(N(C1724))),"수량을 확인하세요",IF(OR(NOT(ISNUMBER(D1724)),D1724&lt;0),"매출을 확인하세요",IF(COUNTIFS(메뉴_월,"&gt;="&amp;DATE(YEAR(A1724),MONTH(A1724),1),메뉴_월,"&lt;="&amp;DATE(YEAR(A1724),MONTH(A1724)+1,0),메뉴_이름,B1724)&gt;1,"같은 달·같은 메뉴가 또 있어요",""))))))</f>
        <v/>
      </c>
    </row>
    <row r="1725">
      <c r="A1725" s="49" t="n"/>
      <c r="B1725" s="17" t="n"/>
      <c r="C1725" s="14" t="n"/>
      <c r="D1725" s="14" t="n"/>
      <c r="E1725" s="18">
        <f>IF(COUNTA(A1725:D1725)=0,"",IF(NOT(ISNUMBER(A1725)),"월을 2026-09-01 처럼",IF(ISNA(MATCH(B1725,메뉴판이름,0)),"메뉴판에 없는 이름",IF(OR(NOT(ISNUMBER(C1725)),C1725&lt;0,C1725&lt;&gt;INT(N(C1725))),"수량을 확인하세요",IF(OR(NOT(ISNUMBER(D1725)),D1725&lt;0),"매출을 확인하세요",IF(COUNTIFS(메뉴_월,"&gt;="&amp;DATE(YEAR(A1725),MONTH(A1725),1),메뉴_월,"&lt;="&amp;DATE(YEAR(A1725),MONTH(A1725)+1,0),메뉴_이름,B1725)&gt;1,"같은 달·같은 메뉴가 또 있어요",""))))))</f>
        <v/>
      </c>
    </row>
    <row r="1726">
      <c r="A1726" s="49" t="n"/>
      <c r="B1726" s="17" t="n"/>
      <c r="C1726" s="14" t="n"/>
      <c r="D1726" s="14" t="n"/>
      <c r="E1726" s="18">
        <f>IF(COUNTA(A1726:D1726)=0,"",IF(NOT(ISNUMBER(A1726)),"월을 2026-09-01 처럼",IF(ISNA(MATCH(B1726,메뉴판이름,0)),"메뉴판에 없는 이름",IF(OR(NOT(ISNUMBER(C1726)),C1726&lt;0,C1726&lt;&gt;INT(N(C1726))),"수량을 확인하세요",IF(OR(NOT(ISNUMBER(D1726)),D1726&lt;0),"매출을 확인하세요",IF(COUNTIFS(메뉴_월,"&gt;="&amp;DATE(YEAR(A1726),MONTH(A1726),1),메뉴_월,"&lt;="&amp;DATE(YEAR(A1726),MONTH(A1726)+1,0),메뉴_이름,B1726)&gt;1,"같은 달·같은 메뉴가 또 있어요",""))))))</f>
        <v/>
      </c>
    </row>
    <row r="1727">
      <c r="A1727" s="49" t="n"/>
      <c r="B1727" s="17" t="n"/>
      <c r="C1727" s="14" t="n"/>
      <c r="D1727" s="14" t="n"/>
      <c r="E1727" s="18">
        <f>IF(COUNTA(A1727:D1727)=0,"",IF(NOT(ISNUMBER(A1727)),"월을 2026-09-01 처럼",IF(ISNA(MATCH(B1727,메뉴판이름,0)),"메뉴판에 없는 이름",IF(OR(NOT(ISNUMBER(C1727)),C1727&lt;0,C1727&lt;&gt;INT(N(C1727))),"수량을 확인하세요",IF(OR(NOT(ISNUMBER(D1727)),D1727&lt;0),"매출을 확인하세요",IF(COUNTIFS(메뉴_월,"&gt;="&amp;DATE(YEAR(A1727),MONTH(A1727),1),메뉴_월,"&lt;="&amp;DATE(YEAR(A1727),MONTH(A1727)+1,0),메뉴_이름,B1727)&gt;1,"같은 달·같은 메뉴가 또 있어요",""))))))</f>
        <v/>
      </c>
    </row>
    <row r="1728">
      <c r="A1728" s="49" t="n"/>
      <c r="B1728" s="17" t="n"/>
      <c r="C1728" s="14" t="n"/>
      <c r="D1728" s="14" t="n"/>
      <c r="E1728" s="18">
        <f>IF(COUNTA(A1728:D1728)=0,"",IF(NOT(ISNUMBER(A1728)),"월을 2026-09-01 처럼",IF(ISNA(MATCH(B1728,메뉴판이름,0)),"메뉴판에 없는 이름",IF(OR(NOT(ISNUMBER(C1728)),C1728&lt;0,C1728&lt;&gt;INT(N(C1728))),"수량을 확인하세요",IF(OR(NOT(ISNUMBER(D1728)),D1728&lt;0),"매출을 확인하세요",IF(COUNTIFS(메뉴_월,"&gt;="&amp;DATE(YEAR(A1728),MONTH(A1728),1),메뉴_월,"&lt;="&amp;DATE(YEAR(A1728),MONTH(A1728)+1,0),메뉴_이름,B1728)&gt;1,"같은 달·같은 메뉴가 또 있어요",""))))))</f>
        <v/>
      </c>
    </row>
    <row r="1729">
      <c r="A1729" s="49" t="n"/>
      <c r="B1729" s="17" t="n"/>
      <c r="C1729" s="14" t="n"/>
      <c r="D1729" s="14" t="n"/>
      <c r="E1729" s="18">
        <f>IF(COUNTA(A1729:D1729)=0,"",IF(NOT(ISNUMBER(A1729)),"월을 2026-09-01 처럼",IF(ISNA(MATCH(B1729,메뉴판이름,0)),"메뉴판에 없는 이름",IF(OR(NOT(ISNUMBER(C1729)),C1729&lt;0,C1729&lt;&gt;INT(N(C1729))),"수량을 확인하세요",IF(OR(NOT(ISNUMBER(D1729)),D1729&lt;0),"매출을 확인하세요",IF(COUNTIFS(메뉴_월,"&gt;="&amp;DATE(YEAR(A1729),MONTH(A1729),1),메뉴_월,"&lt;="&amp;DATE(YEAR(A1729),MONTH(A1729)+1,0),메뉴_이름,B1729)&gt;1,"같은 달·같은 메뉴가 또 있어요",""))))))</f>
        <v/>
      </c>
    </row>
    <row r="1730">
      <c r="A1730" s="49" t="n"/>
      <c r="B1730" s="17" t="n"/>
      <c r="C1730" s="14" t="n"/>
      <c r="D1730" s="14" t="n"/>
      <c r="E1730" s="18">
        <f>IF(COUNTA(A1730:D1730)=0,"",IF(NOT(ISNUMBER(A1730)),"월을 2026-09-01 처럼",IF(ISNA(MATCH(B1730,메뉴판이름,0)),"메뉴판에 없는 이름",IF(OR(NOT(ISNUMBER(C1730)),C1730&lt;0,C1730&lt;&gt;INT(N(C1730))),"수량을 확인하세요",IF(OR(NOT(ISNUMBER(D1730)),D1730&lt;0),"매출을 확인하세요",IF(COUNTIFS(메뉴_월,"&gt;="&amp;DATE(YEAR(A1730),MONTH(A1730),1),메뉴_월,"&lt;="&amp;DATE(YEAR(A1730),MONTH(A1730)+1,0),메뉴_이름,B1730)&gt;1,"같은 달·같은 메뉴가 또 있어요",""))))))</f>
        <v/>
      </c>
    </row>
    <row r="1731">
      <c r="A1731" s="49" t="n"/>
      <c r="B1731" s="17" t="n"/>
      <c r="C1731" s="14" t="n"/>
      <c r="D1731" s="14" t="n"/>
      <c r="E1731" s="18">
        <f>IF(COUNTA(A1731:D1731)=0,"",IF(NOT(ISNUMBER(A1731)),"월을 2026-09-01 처럼",IF(ISNA(MATCH(B1731,메뉴판이름,0)),"메뉴판에 없는 이름",IF(OR(NOT(ISNUMBER(C1731)),C1731&lt;0,C1731&lt;&gt;INT(N(C1731))),"수량을 확인하세요",IF(OR(NOT(ISNUMBER(D1731)),D1731&lt;0),"매출을 확인하세요",IF(COUNTIFS(메뉴_월,"&gt;="&amp;DATE(YEAR(A1731),MONTH(A1731),1),메뉴_월,"&lt;="&amp;DATE(YEAR(A1731),MONTH(A1731)+1,0),메뉴_이름,B1731)&gt;1,"같은 달·같은 메뉴가 또 있어요",""))))))</f>
        <v/>
      </c>
    </row>
    <row r="1732">
      <c r="A1732" s="49" t="n"/>
      <c r="B1732" s="17" t="n"/>
      <c r="C1732" s="14" t="n"/>
      <c r="D1732" s="14" t="n"/>
      <c r="E1732" s="18">
        <f>IF(COUNTA(A1732:D1732)=0,"",IF(NOT(ISNUMBER(A1732)),"월을 2026-09-01 처럼",IF(ISNA(MATCH(B1732,메뉴판이름,0)),"메뉴판에 없는 이름",IF(OR(NOT(ISNUMBER(C1732)),C1732&lt;0,C1732&lt;&gt;INT(N(C1732))),"수량을 확인하세요",IF(OR(NOT(ISNUMBER(D1732)),D1732&lt;0),"매출을 확인하세요",IF(COUNTIFS(메뉴_월,"&gt;="&amp;DATE(YEAR(A1732),MONTH(A1732),1),메뉴_월,"&lt;="&amp;DATE(YEAR(A1732),MONTH(A1732)+1,0),메뉴_이름,B1732)&gt;1,"같은 달·같은 메뉴가 또 있어요",""))))))</f>
        <v/>
      </c>
    </row>
    <row r="1733">
      <c r="A1733" s="49" t="n"/>
      <c r="B1733" s="17" t="n"/>
      <c r="C1733" s="14" t="n"/>
      <c r="D1733" s="14" t="n"/>
      <c r="E1733" s="18">
        <f>IF(COUNTA(A1733:D1733)=0,"",IF(NOT(ISNUMBER(A1733)),"월을 2026-09-01 처럼",IF(ISNA(MATCH(B1733,메뉴판이름,0)),"메뉴판에 없는 이름",IF(OR(NOT(ISNUMBER(C1733)),C1733&lt;0,C1733&lt;&gt;INT(N(C1733))),"수량을 확인하세요",IF(OR(NOT(ISNUMBER(D1733)),D1733&lt;0),"매출을 확인하세요",IF(COUNTIFS(메뉴_월,"&gt;="&amp;DATE(YEAR(A1733),MONTH(A1733),1),메뉴_월,"&lt;="&amp;DATE(YEAR(A1733),MONTH(A1733)+1,0),메뉴_이름,B1733)&gt;1,"같은 달·같은 메뉴가 또 있어요",""))))))</f>
        <v/>
      </c>
    </row>
    <row r="1734">
      <c r="A1734" s="49" t="n"/>
      <c r="B1734" s="17" t="n"/>
      <c r="C1734" s="14" t="n"/>
      <c r="D1734" s="14" t="n"/>
      <c r="E1734" s="18">
        <f>IF(COUNTA(A1734:D1734)=0,"",IF(NOT(ISNUMBER(A1734)),"월을 2026-09-01 처럼",IF(ISNA(MATCH(B1734,메뉴판이름,0)),"메뉴판에 없는 이름",IF(OR(NOT(ISNUMBER(C1734)),C1734&lt;0,C1734&lt;&gt;INT(N(C1734))),"수량을 확인하세요",IF(OR(NOT(ISNUMBER(D1734)),D1734&lt;0),"매출을 확인하세요",IF(COUNTIFS(메뉴_월,"&gt;="&amp;DATE(YEAR(A1734),MONTH(A1734),1),메뉴_월,"&lt;="&amp;DATE(YEAR(A1734),MONTH(A1734)+1,0),메뉴_이름,B1734)&gt;1,"같은 달·같은 메뉴가 또 있어요",""))))))</f>
        <v/>
      </c>
    </row>
    <row r="1735">
      <c r="A1735" s="49" t="n"/>
      <c r="B1735" s="17" t="n"/>
      <c r="C1735" s="14" t="n"/>
      <c r="D1735" s="14" t="n"/>
      <c r="E1735" s="18">
        <f>IF(COUNTA(A1735:D1735)=0,"",IF(NOT(ISNUMBER(A1735)),"월을 2026-09-01 처럼",IF(ISNA(MATCH(B1735,메뉴판이름,0)),"메뉴판에 없는 이름",IF(OR(NOT(ISNUMBER(C1735)),C1735&lt;0,C1735&lt;&gt;INT(N(C1735))),"수량을 확인하세요",IF(OR(NOT(ISNUMBER(D1735)),D1735&lt;0),"매출을 확인하세요",IF(COUNTIFS(메뉴_월,"&gt;="&amp;DATE(YEAR(A1735),MONTH(A1735),1),메뉴_월,"&lt;="&amp;DATE(YEAR(A1735),MONTH(A1735)+1,0),메뉴_이름,B1735)&gt;1,"같은 달·같은 메뉴가 또 있어요",""))))))</f>
        <v/>
      </c>
    </row>
    <row r="1736">
      <c r="A1736" s="49" t="n"/>
      <c r="B1736" s="17" t="n"/>
      <c r="C1736" s="14" t="n"/>
      <c r="D1736" s="14" t="n"/>
      <c r="E1736" s="18">
        <f>IF(COUNTA(A1736:D1736)=0,"",IF(NOT(ISNUMBER(A1736)),"월을 2026-09-01 처럼",IF(ISNA(MATCH(B1736,메뉴판이름,0)),"메뉴판에 없는 이름",IF(OR(NOT(ISNUMBER(C1736)),C1736&lt;0,C1736&lt;&gt;INT(N(C1736))),"수량을 확인하세요",IF(OR(NOT(ISNUMBER(D1736)),D1736&lt;0),"매출을 확인하세요",IF(COUNTIFS(메뉴_월,"&gt;="&amp;DATE(YEAR(A1736),MONTH(A1736),1),메뉴_월,"&lt;="&amp;DATE(YEAR(A1736),MONTH(A1736)+1,0),메뉴_이름,B1736)&gt;1,"같은 달·같은 메뉴가 또 있어요",""))))))</f>
        <v/>
      </c>
    </row>
    <row r="1737">
      <c r="A1737" s="49" t="n"/>
      <c r="B1737" s="17" t="n"/>
      <c r="C1737" s="14" t="n"/>
      <c r="D1737" s="14" t="n"/>
      <c r="E1737" s="18">
        <f>IF(COUNTA(A1737:D1737)=0,"",IF(NOT(ISNUMBER(A1737)),"월을 2026-09-01 처럼",IF(ISNA(MATCH(B1737,메뉴판이름,0)),"메뉴판에 없는 이름",IF(OR(NOT(ISNUMBER(C1737)),C1737&lt;0,C1737&lt;&gt;INT(N(C1737))),"수량을 확인하세요",IF(OR(NOT(ISNUMBER(D1737)),D1737&lt;0),"매출을 확인하세요",IF(COUNTIFS(메뉴_월,"&gt;="&amp;DATE(YEAR(A1737),MONTH(A1737),1),메뉴_월,"&lt;="&amp;DATE(YEAR(A1737),MONTH(A1737)+1,0),메뉴_이름,B1737)&gt;1,"같은 달·같은 메뉴가 또 있어요",""))))))</f>
        <v/>
      </c>
    </row>
    <row r="1738">
      <c r="A1738" s="49" t="n"/>
      <c r="B1738" s="17" t="n"/>
      <c r="C1738" s="14" t="n"/>
      <c r="D1738" s="14" t="n"/>
      <c r="E1738" s="18">
        <f>IF(COUNTA(A1738:D1738)=0,"",IF(NOT(ISNUMBER(A1738)),"월을 2026-09-01 처럼",IF(ISNA(MATCH(B1738,메뉴판이름,0)),"메뉴판에 없는 이름",IF(OR(NOT(ISNUMBER(C1738)),C1738&lt;0,C1738&lt;&gt;INT(N(C1738))),"수량을 확인하세요",IF(OR(NOT(ISNUMBER(D1738)),D1738&lt;0),"매출을 확인하세요",IF(COUNTIFS(메뉴_월,"&gt;="&amp;DATE(YEAR(A1738),MONTH(A1738),1),메뉴_월,"&lt;="&amp;DATE(YEAR(A1738),MONTH(A1738)+1,0),메뉴_이름,B1738)&gt;1,"같은 달·같은 메뉴가 또 있어요",""))))))</f>
        <v/>
      </c>
    </row>
    <row r="1739">
      <c r="A1739" s="49" t="n"/>
      <c r="B1739" s="17" t="n"/>
      <c r="C1739" s="14" t="n"/>
      <c r="D1739" s="14" t="n"/>
      <c r="E1739" s="18">
        <f>IF(COUNTA(A1739:D1739)=0,"",IF(NOT(ISNUMBER(A1739)),"월을 2026-09-01 처럼",IF(ISNA(MATCH(B1739,메뉴판이름,0)),"메뉴판에 없는 이름",IF(OR(NOT(ISNUMBER(C1739)),C1739&lt;0,C1739&lt;&gt;INT(N(C1739))),"수량을 확인하세요",IF(OR(NOT(ISNUMBER(D1739)),D1739&lt;0),"매출을 확인하세요",IF(COUNTIFS(메뉴_월,"&gt;="&amp;DATE(YEAR(A1739),MONTH(A1739),1),메뉴_월,"&lt;="&amp;DATE(YEAR(A1739),MONTH(A1739)+1,0),메뉴_이름,B1739)&gt;1,"같은 달·같은 메뉴가 또 있어요",""))))))</f>
        <v/>
      </c>
    </row>
    <row r="1740">
      <c r="A1740" s="49" t="n"/>
      <c r="B1740" s="17" t="n"/>
      <c r="C1740" s="14" t="n"/>
      <c r="D1740" s="14" t="n"/>
      <c r="E1740" s="18">
        <f>IF(COUNTA(A1740:D1740)=0,"",IF(NOT(ISNUMBER(A1740)),"월을 2026-09-01 처럼",IF(ISNA(MATCH(B1740,메뉴판이름,0)),"메뉴판에 없는 이름",IF(OR(NOT(ISNUMBER(C1740)),C1740&lt;0,C1740&lt;&gt;INT(N(C1740))),"수량을 확인하세요",IF(OR(NOT(ISNUMBER(D1740)),D1740&lt;0),"매출을 확인하세요",IF(COUNTIFS(메뉴_월,"&gt;="&amp;DATE(YEAR(A1740),MONTH(A1740),1),메뉴_월,"&lt;="&amp;DATE(YEAR(A1740),MONTH(A1740)+1,0),메뉴_이름,B1740)&gt;1,"같은 달·같은 메뉴가 또 있어요",""))))))</f>
        <v/>
      </c>
    </row>
    <row r="1741">
      <c r="A1741" s="49" t="n"/>
      <c r="B1741" s="17" t="n"/>
      <c r="C1741" s="14" t="n"/>
      <c r="D1741" s="14" t="n"/>
      <c r="E1741" s="18">
        <f>IF(COUNTA(A1741:D1741)=0,"",IF(NOT(ISNUMBER(A1741)),"월을 2026-09-01 처럼",IF(ISNA(MATCH(B1741,메뉴판이름,0)),"메뉴판에 없는 이름",IF(OR(NOT(ISNUMBER(C1741)),C1741&lt;0,C1741&lt;&gt;INT(N(C1741))),"수량을 확인하세요",IF(OR(NOT(ISNUMBER(D1741)),D1741&lt;0),"매출을 확인하세요",IF(COUNTIFS(메뉴_월,"&gt;="&amp;DATE(YEAR(A1741),MONTH(A1741),1),메뉴_월,"&lt;="&amp;DATE(YEAR(A1741),MONTH(A1741)+1,0),메뉴_이름,B1741)&gt;1,"같은 달·같은 메뉴가 또 있어요",""))))))</f>
        <v/>
      </c>
    </row>
    <row r="1742">
      <c r="A1742" s="49" t="n"/>
      <c r="B1742" s="17" t="n"/>
      <c r="C1742" s="14" t="n"/>
      <c r="D1742" s="14" t="n"/>
      <c r="E1742" s="18">
        <f>IF(COUNTA(A1742:D1742)=0,"",IF(NOT(ISNUMBER(A1742)),"월을 2026-09-01 처럼",IF(ISNA(MATCH(B1742,메뉴판이름,0)),"메뉴판에 없는 이름",IF(OR(NOT(ISNUMBER(C1742)),C1742&lt;0,C1742&lt;&gt;INT(N(C1742))),"수량을 확인하세요",IF(OR(NOT(ISNUMBER(D1742)),D1742&lt;0),"매출을 확인하세요",IF(COUNTIFS(메뉴_월,"&gt;="&amp;DATE(YEAR(A1742),MONTH(A1742),1),메뉴_월,"&lt;="&amp;DATE(YEAR(A1742),MONTH(A1742)+1,0),메뉴_이름,B1742)&gt;1,"같은 달·같은 메뉴가 또 있어요",""))))))</f>
        <v/>
      </c>
    </row>
    <row r="1743">
      <c r="A1743" s="49" t="n"/>
      <c r="B1743" s="17" t="n"/>
      <c r="C1743" s="14" t="n"/>
      <c r="D1743" s="14" t="n"/>
      <c r="E1743" s="18">
        <f>IF(COUNTA(A1743:D1743)=0,"",IF(NOT(ISNUMBER(A1743)),"월을 2026-09-01 처럼",IF(ISNA(MATCH(B1743,메뉴판이름,0)),"메뉴판에 없는 이름",IF(OR(NOT(ISNUMBER(C1743)),C1743&lt;0,C1743&lt;&gt;INT(N(C1743))),"수량을 확인하세요",IF(OR(NOT(ISNUMBER(D1743)),D1743&lt;0),"매출을 확인하세요",IF(COUNTIFS(메뉴_월,"&gt;="&amp;DATE(YEAR(A1743),MONTH(A1743),1),메뉴_월,"&lt;="&amp;DATE(YEAR(A1743),MONTH(A1743)+1,0),메뉴_이름,B1743)&gt;1,"같은 달·같은 메뉴가 또 있어요",""))))))</f>
        <v/>
      </c>
    </row>
    <row r="1744">
      <c r="A1744" s="49" t="n"/>
      <c r="B1744" s="17" t="n"/>
      <c r="C1744" s="14" t="n"/>
      <c r="D1744" s="14" t="n"/>
      <c r="E1744" s="18">
        <f>IF(COUNTA(A1744:D1744)=0,"",IF(NOT(ISNUMBER(A1744)),"월을 2026-09-01 처럼",IF(ISNA(MATCH(B1744,메뉴판이름,0)),"메뉴판에 없는 이름",IF(OR(NOT(ISNUMBER(C1744)),C1744&lt;0,C1744&lt;&gt;INT(N(C1744))),"수량을 확인하세요",IF(OR(NOT(ISNUMBER(D1744)),D1744&lt;0),"매출을 확인하세요",IF(COUNTIFS(메뉴_월,"&gt;="&amp;DATE(YEAR(A1744),MONTH(A1744),1),메뉴_월,"&lt;="&amp;DATE(YEAR(A1744),MONTH(A1744)+1,0),메뉴_이름,B1744)&gt;1,"같은 달·같은 메뉴가 또 있어요",""))))))</f>
        <v/>
      </c>
    </row>
    <row r="1745">
      <c r="A1745" s="49" t="n"/>
      <c r="B1745" s="17" t="n"/>
      <c r="C1745" s="14" t="n"/>
      <c r="D1745" s="14" t="n"/>
      <c r="E1745" s="18">
        <f>IF(COUNTA(A1745:D1745)=0,"",IF(NOT(ISNUMBER(A1745)),"월을 2026-09-01 처럼",IF(ISNA(MATCH(B1745,메뉴판이름,0)),"메뉴판에 없는 이름",IF(OR(NOT(ISNUMBER(C1745)),C1745&lt;0,C1745&lt;&gt;INT(N(C1745))),"수량을 확인하세요",IF(OR(NOT(ISNUMBER(D1745)),D1745&lt;0),"매출을 확인하세요",IF(COUNTIFS(메뉴_월,"&gt;="&amp;DATE(YEAR(A1745),MONTH(A1745),1),메뉴_월,"&lt;="&amp;DATE(YEAR(A1745),MONTH(A1745)+1,0),메뉴_이름,B1745)&gt;1,"같은 달·같은 메뉴가 또 있어요",""))))))</f>
        <v/>
      </c>
    </row>
    <row r="1746">
      <c r="A1746" s="49" t="n"/>
      <c r="B1746" s="17" t="n"/>
      <c r="C1746" s="14" t="n"/>
      <c r="D1746" s="14" t="n"/>
      <c r="E1746" s="18">
        <f>IF(COUNTA(A1746:D1746)=0,"",IF(NOT(ISNUMBER(A1746)),"월을 2026-09-01 처럼",IF(ISNA(MATCH(B1746,메뉴판이름,0)),"메뉴판에 없는 이름",IF(OR(NOT(ISNUMBER(C1746)),C1746&lt;0,C1746&lt;&gt;INT(N(C1746))),"수량을 확인하세요",IF(OR(NOT(ISNUMBER(D1746)),D1746&lt;0),"매출을 확인하세요",IF(COUNTIFS(메뉴_월,"&gt;="&amp;DATE(YEAR(A1746),MONTH(A1746),1),메뉴_월,"&lt;="&amp;DATE(YEAR(A1746),MONTH(A1746)+1,0),메뉴_이름,B1746)&gt;1,"같은 달·같은 메뉴가 또 있어요",""))))))</f>
        <v/>
      </c>
    </row>
    <row r="1747">
      <c r="A1747" s="49" t="n"/>
      <c r="B1747" s="17" t="n"/>
      <c r="C1747" s="14" t="n"/>
      <c r="D1747" s="14" t="n"/>
      <c r="E1747" s="18">
        <f>IF(COUNTA(A1747:D1747)=0,"",IF(NOT(ISNUMBER(A1747)),"월을 2026-09-01 처럼",IF(ISNA(MATCH(B1747,메뉴판이름,0)),"메뉴판에 없는 이름",IF(OR(NOT(ISNUMBER(C1747)),C1747&lt;0,C1747&lt;&gt;INT(N(C1747))),"수량을 확인하세요",IF(OR(NOT(ISNUMBER(D1747)),D1747&lt;0),"매출을 확인하세요",IF(COUNTIFS(메뉴_월,"&gt;="&amp;DATE(YEAR(A1747),MONTH(A1747),1),메뉴_월,"&lt;="&amp;DATE(YEAR(A1747),MONTH(A1747)+1,0),메뉴_이름,B1747)&gt;1,"같은 달·같은 메뉴가 또 있어요",""))))))</f>
        <v/>
      </c>
    </row>
    <row r="1748">
      <c r="A1748" s="49" t="n"/>
      <c r="B1748" s="17" t="n"/>
      <c r="C1748" s="14" t="n"/>
      <c r="D1748" s="14" t="n"/>
      <c r="E1748" s="18">
        <f>IF(COUNTA(A1748:D1748)=0,"",IF(NOT(ISNUMBER(A1748)),"월을 2026-09-01 처럼",IF(ISNA(MATCH(B1748,메뉴판이름,0)),"메뉴판에 없는 이름",IF(OR(NOT(ISNUMBER(C1748)),C1748&lt;0,C1748&lt;&gt;INT(N(C1748))),"수량을 확인하세요",IF(OR(NOT(ISNUMBER(D1748)),D1748&lt;0),"매출을 확인하세요",IF(COUNTIFS(메뉴_월,"&gt;="&amp;DATE(YEAR(A1748),MONTH(A1748),1),메뉴_월,"&lt;="&amp;DATE(YEAR(A1748),MONTH(A1748)+1,0),메뉴_이름,B1748)&gt;1,"같은 달·같은 메뉴가 또 있어요",""))))))</f>
        <v/>
      </c>
    </row>
    <row r="1749">
      <c r="A1749" s="49" t="n"/>
      <c r="B1749" s="17" t="n"/>
      <c r="C1749" s="14" t="n"/>
      <c r="D1749" s="14" t="n"/>
      <c r="E1749" s="18">
        <f>IF(COUNTA(A1749:D1749)=0,"",IF(NOT(ISNUMBER(A1749)),"월을 2026-09-01 처럼",IF(ISNA(MATCH(B1749,메뉴판이름,0)),"메뉴판에 없는 이름",IF(OR(NOT(ISNUMBER(C1749)),C1749&lt;0,C1749&lt;&gt;INT(N(C1749))),"수량을 확인하세요",IF(OR(NOT(ISNUMBER(D1749)),D1749&lt;0),"매출을 확인하세요",IF(COUNTIFS(메뉴_월,"&gt;="&amp;DATE(YEAR(A1749),MONTH(A1749),1),메뉴_월,"&lt;="&amp;DATE(YEAR(A1749),MONTH(A1749)+1,0),메뉴_이름,B1749)&gt;1,"같은 달·같은 메뉴가 또 있어요",""))))))</f>
        <v/>
      </c>
    </row>
    <row r="1750">
      <c r="A1750" s="49" t="n"/>
      <c r="B1750" s="17" t="n"/>
      <c r="C1750" s="14" t="n"/>
      <c r="D1750" s="14" t="n"/>
      <c r="E1750" s="18">
        <f>IF(COUNTA(A1750:D1750)=0,"",IF(NOT(ISNUMBER(A1750)),"월을 2026-09-01 처럼",IF(ISNA(MATCH(B1750,메뉴판이름,0)),"메뉴판에 없는 이름",IF(OR(NOT(ISNUMBER(C1750)),C1750&lt;0,C1750&lt;&gt;INT(N(C1750))),"수량을 확인하세요",IF(OR(NOT(ISNUMBER(D1750)),D1750&lt;0),"매출을 확인하세요",IF(COUNTIFS(메뉴_월,"&gt;="&amp;DATE(YEAR(A1750),MONTH(A1750),1),메뉴_월,"&lt;="&amp;DATE(YEAR(A1750),MONTH(A1750)+1,0),메뉴_이름,B1750)&gt;1,"같은 달·같은 메뉴가 또 있어요",""))))))</f>
        <v/>
      </c>
    </row>
    <row r="1751">
      <c r="A1751" s="49" t="n"/>
      <c r="B1751" s="17" t="n"/>
      <c r="C1751" s="14" t="n"/>
      <c r="D1751" s="14" t="n"/>
      <c r="E1751" s="18">
        <f>IF(COUNTA(A1751:D1751)=0,"",IF(NOT(ISNUMBER(A1751)),"월을 2026-09-01 처럼",IF(ISNA(MATCH(B1751,메뉴판이름,0)),"메뉴판에 없는 이름",IF(OR(NOT(ISNUMBER(C1751)),C1751&lt;0,C1751&lt;&gt;INT(N(C1751))),"수량을 확인하세요",IF(OR(NOT(ISNUMBER(D1751)),D1751&lt;0),"매출을 확인하세요",IF(COUNTIFS(메뉴_월,"&gt;="&amp;DATE(YEAR(A1751),MONTH(A1751),1),메뉴_월,"&lt;="&amp;DATE(YEAR(A1751),MONTH(A1751)+1,0),메뉴_이름,B1751)&gt;1,"같은 달·같은 메뉴가 또 있어요",""))))))</f>
        <v/>
      </c>
    </row>
    <row r="1752">
      <c r="A1752" s="49" t="n"/>
      <c r="B1752" s="17" t="n"/>
      <c r="C1752" s="14" t="n"/>
      <c r="D1752" s="14" t="n"/>
      <c r="E1752" s="18">
        <f>IF(COUNTA(A1752:D1752)=0,"",IF(NOT(ISNUMBER(A1752)),"월을 2026-09-01 처럼",IF(ISNA(MATCH(B1752,메뉴판이름,0)),"메뉴판에 없는 이름",IF(OR(NOT(ISNUMBER(C1752)),C1752&lt;0,C1752&lt;&gt;INT(N(C1752))),"수량을 확인하세요",IF(OR(NOT(ISNUMBER(D1752)),D1752&lt;0),"매출을 확인하세요",IF(COUNTIFS(메뉴_월,"&gt;="&amp;DATE(YEAR(A1752),MONTH(A1752),1),메뉴_월,"&lt;="&amp;DATE(YEAR(A1752),MONTH(A1752)+1,0),메뉴_이름,B1752)&gt;1,"같은 달·같은 메뉴가 또 있어요",""))))))</f>
        <v/>
      </c>
    </row>
    <row r="1753">
      <c r="A1753" s="49" t="n"/>
      <c r="B1753" s="17" t="n"/>
      <c r="C1753" s="14" t="n"/>
      <c r="D1753" s="14" t="n"/>
      <c r="E1753" s="18">
        <f>IF(COUNTA(A1753:D1753)=0,"",IF(NOT(ISNUMBER(A1753)),"월을 2026-09-01 처럼",IF(ISNA(MATCH(B1753,메뉴판이름,0)),"메뉴판에 없는 이름",IF(OR(NOT(ISNUMBER(C1753)),C1753&lt;0,C1753&lt;&gt;INT(N(C1753))),"수량을 확인하세요",IF(OR(NOT(ISNUMBER(D1753)),D1753&lt;0),"매출을 확인하세요",IF(COUNTIFS(메뉴_월,"&gt;="&amp;DATE(YEAR(A1753),MONTH(A1753),1),메뉴_월,"&lt;="&amp;DATE(YEAR(A1753),MONTH(A1753)+1,0),메뉴_이름,B1753)&gt;1,"같은 달·같은 메뉴가 또 있어요",""))))))</f>
        <v/>
      </c>
    </row>
    <row r="1754">
      <c r="A1754" s="49" t="n"/>
      <c r="B1754" s="17" t="n"/>
      <c r="C1754" s="14" t="n"/>
      <c r="D1754" s="14" t="n"/>
      <c r="E1754" s="18">
        <f>IF(COUNTA(A1754:D1754)=0,"",IF(NOT(ISNUMBER(A1754)),"월을 2026-09-01 처럼",IF(ISNA(MATCH(B1754,메뉴판이름,0)),"메뉴판에 없는 이름",IF(OR(NOT(ISNUMBER(C1754)),C1754&lt;0,C1754&lt;&gt;INT(N(C1754))),"수량을 확인하세요",IF(OR(NOT(ISNUMBER(D1754)),D1754&lt;0),"매출을 확인하세요",IF(COUNTIFS(메뉴_월,"&gt;="&amp;DATE(YEAR(A1754),MONTH(A1754),1),메뉴_월,"&lt;="&amp;DATE(YEAR(A1754),MONTH(A1754)+1,0),메뉴_이름,B1754)&gt;1,"같은 달·같은 메뉴가 또 있어요",""))))))</f>
        <v/>
      </c>
    </row>
    <row r="1755">
      <c r="A1755" s="49" t="n"/>
      <c r="B1755" s="17" t="n"/>
      <c r="C1755" s="14" t="n"/>
      <c r="D1755" s="14" t="n"/>
      <c r="E1755" s="18">
        <f>IF(COUNTA(A1755:D1755)=0,"",IF(NOT(ISNUMBER(A1755)),"월을 2026-09-01 처럼",IF(ISNA(MATCH(B1755,메뉴판이름,0)),"메뉴판에 없는 이름",IF(OR(NOT(ISNUMBER(C1755)),C1755&lt;0,C1755&lt;&gt;INT(N(C1755))),"수량을 확인하세요",IF(OR(NOT(ISNUMBER(D1755)),D1755&lt;0),"매출을 확인하세요",IF(COUNTIFS(메뉴_월,"&gt;="&amp;DATE(YEAR(A1755),MONTH(A1755),1),메뉴_월,"&lt;="&amp;DATE(YEAR(A1755),MONTH(A1755)+1,0),메뉴_이름,B1755)&gt;1,"같은 달·같은 메뉴가 또 있어요",""))))))</f>
        <v/>
      </c>
    </row>
    <row r="1756">
      <c r="A1756" s="49" t="n"/>
      <c r="B1756" s="17" t="n"/>
      <c r="C1756" s="14" t="n"/>
      <c r="D1756" s="14" t="n"/>
      <c r="E1756" s="18">
        <f>IF(COUNTA(A1756:D1756)=0,"",IF(NOT(ISNUMBER(A1756)),"월을 2026-09-01 처럼",IF(ISNA(MATCH(B1756,메뉴판이름,0)),"메뉴판에 없는 이름",IF(OR(NOT(ISNUMBER(C1756)),C1756&lt;0,C1756&lt;&gt;INT(N(C1756))),"수량을 확인하세요",IF(OR(NOT(ISNUMBER(D1756)),D1756&lt;0),"매출을 확인하세요",IF(COUNTIFS(메뉴_월,"&gt;="&amp;DATE(YEAR(A1756),MONTH(A1756),1),메뉴_월,"&lt;="&amp;DATE(YEAR(A1756),MONTH(A1756)+1,0),메뉴_이름,B1756)&gt;1,"같은 달·같은 메뉴가 또 있어요",""))))))</f>
        <v/>
      </c>
    </row>
    <row r="1757">
      <c r="A1757" s="49" t="n"/>
      <c r="B1757" s="17" t="n"/>
      <c r="C1757" s="14" t="n"/>
      <c r="D1757" s="14" t="n"/>
      <c r="E1757" s="18">
        <f>IF(COUNTA(A1757:D1757)=0,"",IF(NOT(ISNUMBER(A1757)),"월을 2026-09-01 처럼",IF(ISNA(MATCH(B1757,메뉴판이름,0)),"메뉴판에 없는 이름",IF(OR(NOT(ISNUMBER(C1757)),C1757&lt;0,C1757&lt;&gt;INT(N(C1757))),"수량을 확인하세요",IF(OR(NOT(ISNUMBER(D1757)),D1757&lt;0),"매출을 확인하세요",IF(COUNTIFS(메뉴_월,"&gt;="&amp;DATE(YEAR(A1757),MONTH(A1757),1),메뉴_월,"&lt;="&amp;DATE(YEAR(A1757),MONTH(A1757)+1,0),메뉴_이름,B1757)&gt;1,"같은 달·같은 메뉴가 또 있어요",""))))))</f>
        <v/>
      </c>
    </row>
    <row r="1758">
      <c r="A1758" s="49" t="n"/>
      <c r="B1758" s="17" t="n"/>
      <c r="C1758" s="14" t="n"/>
      <c r="D1758" s="14" t="n"/>
      <c r="E1758" s="18">
        <f>IF(COUNTA(A1758:D1758)=0,"",IF(NOT(ISNUMBER(A1758)),"월을 2026-09-01 처럼",IF(ISNA(MATCH(B1758,메뉴판이름,0)),"메뉴판에 없는 이름",IF(OR(NOT(ISNUMBER(C1758)),C1758&lt;0,C1758&lt;&gt;INT(N(C1758))),"수량을 확인하세요",IF(OR(NOT(ISNUMBER(D1758)),D1758&lt;0),"매출을 확인하세요",IF(COUNTIFS(메뉴_월,"&gt;="&amp;DATE(YEAR(A1758),MONTH(A1758),1),메뉴_월,"&lt;="&amp;DATE(YEAR(A1758),MONTH(A1758)+1,0),메뉴_이름,B1758)&gt;1,"같은 달·같은 메뉴가 또 있어요",""))))))</f>
        <v/>
      </c>
    </row>
    <row r="1759">
      <c r="A1759" s="49" t="n"/>
      <c r="B1759" s="17" t="n"/>
      <c r="C1759" s="14" t="n"/>
      <c r="D1759" s="14" t="n"/>
      <c r="E1759" s="18">
        <f>IF(COUNTA(A1759:D1759)=0,"",IF(NOT(ISNUMBER(A1759)),"월을 2026-09-01 처럼",IF(ISNA(MATCH(B1759,메뉴판이름,0)),"메뉴판에 없는 이름",IF(OR(NOT(ISNUMBER(C1759)),C1759&lt;0,C1759&lt;&gt;INT(N(C1759))),"수량을 확인하세요",IF(OR(NOT(ISNUMBER(D1759)),D1759&lt;0),"매출을 확인하세요",IF(COUNTIFS(메뉴_월,"&gt;="&amp;DATE(YEAR(A1759),MONTH(A1759),1),메뉴_월,"&lt;="&amp;DATE(YEAR(A1759),MONTH(A1759)+1,0),메뉴_이름,B1759)&gt;1,"같은 달·같은 메뉴가 또 있어요",""))))))</f>
        <v/>
      </c>
    </row>
    <row r="1760">
      <c r="A1760" s="49" t="n"/>
      <c r="B1760" s="17" t="n"/>
      <c r="C1760" s="14" t="n"/>
      <c r="D1760" s="14" t="n"/>
      <c r="E1760" s="18">
        <f>IF(COUNTA(A1760:D1760)=0,"",IF(NOT(ISNUMBER(A1760)),"월을 2026-09-01 처럼",IF(ISNA(MATCH(B1760,메뉴판이름,0)),"메뉴판에 없는 이름",IF(OR(NOT(ISNUMBER(C1760)),C1760&lt;0,C1760&lt;&gt;INT(N(C1760))),"수량을 확인하세요",IF(OR(NOT(ISNUMBER(D1760)),D1760&lt;0),"매출을 확인하세요",IF(COUNTIFS(메뉴_월,"&gt;="&amp;DATE(YEAR(A1760),MONTH(A1760),1),메뉴_월,"&lt;="&amp;DATE(YEAR(A1760),MONTH(A1760)+1,0),메뉴_이름,B1760)&gt;1,"같은 달·같은 메뉴가 또 있어요",""))))))</f>
        <v/>
      </c>
    </row>
    <row r="1761">
      <c r="A1761" s="49" t="n"/>
      <c r="B1761" s="17" t="n"/>
      <c r="C1761" s="14" t="n"/>
      <c r="D1761" s="14" t="n"/>
      <c r="E1761" s="18">
        <f>IF(COUNTA(A1761:D1761)=0,"",IF(NOT(ISNUMBER(A1761)),"월을 2026-09-01 처럼",IF(ISNA(MATCH(B1761,메뉴판이름,0)),"메뉴판에 없는 이름",IF(OR(NOT(ISNUMBER(C1761)),C1761&lt;0,C1761&lt;&gt;INT(N(C1761))),"수량을 확인하세요",IF(OR(NOT(ISNUMBER(D1761)),D1761&lt;0),"매출을 확인하세요",IF(COUNTIFS(메뉴_월,"&gt;="&amp;DATE(YEAR(A1761),MONTH(A1761),1),메뉴_월,"&lt;="&amp;DATE(YEAR(A1761),MONTH(A1761)+1,0),메뉴_이름,B1761)&gt;1,"같은 달·같은 메뉴가 또 있어요",""))))))</f>
        <v/>
      </c>
    </row>
    <row r="1762">
      <c r="A1762" s="49" t="n"/>
      <c r="B1762" s="17" t="n"/>
      <c r="C1762" s="14" t="n"/>
      <c r="D1762" s="14" t="n"/>
      <c r="E1762" s="18">
        <f>IF(COUNTA(A1762:D1762)=0,"",IF(NOT(ISNUMBER(A1762)),"월을 2026-09-01 처럼",IF(ISNA(MATCH(B1762,메뉴판이름,0)),"메뉴판에 없는 이름",IF(OR(NOT(ISNUMBER(C1762)),C1762&lt;0,C1762&lt;&gt;INT(N(C1762))),"수량을 확인하세요",IF(OR(NOT(ISNUMBER(D1762)),D1762&lt;0),"매출을 확인하세요",IF(COUNTIFS(메뉴_월,"&gt;="&amp;DATE(YEAR(A1762),MONTH(A1762),1),메뉴_월,"&lt;="&amp;DATE(YEAR(A1762),MONTH(A1762)+1,0),메뉴_이름,B1762)&gt;1,"같은 달·같은 메뉴가 또 있어요",""))))))</f>
        <v/>
      </c>
    </row>
    <row r="1763">
      <c r="A1763" s="49" t="n"/>
      <c r="B1763" s="17" t="n"/>
      <c r="C1763" s="14" t="n"/>
      <c r="D1763" s="14" t="n"/>
      <c r="E1763" s="18">
        <f>IF(COUNTA(A1763:D1763)=0,"",IF(NOT(ISNUMBER(A1763)),"월을 2026-09-01 처럼",IF(ISNA(MATCH(B1763,메뉴판이름,0)),"메뉴판에 없는 이름",IF(OR(NOT(ISNUMBER(C1763)),C1763&lt;0,C1763&lt;&gt;INT(N(C1763))),"수량을 확인하세요",IF(OR(NOT(ISNUMBER(D1763)),D1763&lt;0),"매출을 확인하세요",IF(COUNTIFS(메뉴_월,"&gt;="&amp;DATE(YEAR(A1763),MONTH(A1763),1),메뉴_월,"&lt;="&amp;DATE(YEAR(A1763),MONTH(A1763)+1,0),메뉴_이름,B1763)&gt;1,"같은 달·같은 메뉴가 또 있어요",""))))))</f>
        <v/>
      </c>
    </row>
    <row r="1764">
      <c r="A1764" s="49" t="n"/>
      <c r="B1764" s="17" t="n"/>
      <c r="C1764" s="14" t="n"/>
      <c r="D1764" s="14" t="n"/>
      <c r="E1764" s="18">
        <f>IF(COUNTA(A1764:D1764)=0,"",IF(NOT(ISNUMBER(A1764)),"월을 2026-09-01 처럼",IF(ISNA(MATCH(B1764,메뉴판이름,0)),"메뉴판에 없는 이름",IF(OR(NOT(ISNUMBER(C1764)),C1764&lt;0,C1764&lt;&gt;INT(N(C1764))),"수량을 확인하세요",IF(OR(NOT(ISNUMBER(D1764)),D1764&lt;0),"매출을 확인하세요",IF(COUNTIFS(메뉴_월,"&gt;="&amp;DATE(YEAR(A1764),MONTH(A1764),1),메뉴_월,"&lt;="&amp;DATE(YEAR(A1764),MONTH(A1764)+1,0),메뉴_이름,B1764)&gt;1,"같은 달·같은 메뉴가 또 있어요",""))))))</f>
        <v/>
      </c>
    </row>
    <row r="1765">
      <c r="A1765" s="49" t="n"/>
      <c r="B1765" s="17" t="n"/>
      <c r="C1765" s="14" t="n"/>
      <c r="D1765" s="14" t="n"/>
      <c r="E1765" s="18">
        <f>IF(COUNTA(A1765:D1765)=0,"",IF(NOT(ISNUMBER(A1765)),"월을 2026-09-01 처럼",IF(ISNA(MATCH(B1765,메뉴판이름,0)),"메뉴판에 없는 이름",IF(OR(NOT(ISNUMBER(C1765)),C1765&lt;0,C1765&lt;&gt;INT(N(C1765))),"수량을 확인하세요",IF(OR(NOT(ISNUMBER(D1765)),D1765&lt;0),"매출을 확인하세요",IF(COUNTIFS(메뉴_월,"&gt;="&amp;DATE(YEAR(A1765),MONTH(A1765),1),메뉴_월,"&lt;="&amp;DATE(YEAR(A1765),MONTH(A1765)+1,0),메뉴_이름,B1765)&gt;1,"같은 달·같은 메뉴가 또 있어요",""))))))</f>
        <v/>
      </c>
    </row>
    <row r="1766">
      <c r="A1766" s="49" t="n"/>
      <c r="B1766" s="17" t="n"/>
      <c r="C1766" s="14" t="n"/>
      <c r="D1766" s="14" t="n"/>
      <c r="E1766" s="18">
        <f>IF(COUNTA(A1766:D1766)=0,"",IF(NOT(ISNUMBER(A1766)),"월을 2026-09-01 처럼",IF(ISNA(MATCH(B1766,메뉴판이름,0)),"메뉴판에 없는 이름",IF(OR(NOT(ISNUMBER(C1766)),C1766&lt;0,C1766&lt;&gt;INT(N(C1766))),"수량을 확인하세요",IF(OR(NOT(ISNUMBER(D1766)),D1766&lt;0),"매출을 확인하세요",IF(COUNTIFS(메뉴_월,"&gt;="&amp;DATE(YEAR(A1766),MONTH(A1766),1),메뉴_월,"&lt;="&amp;DATE(YEAR(A1766),MONTH(A1766)+1,0),메뉴_이름,B1766)&gt;1,"같은 달·같은 메뉴가 또 있어요",""))))))</f>
        <v/>
      </c>
    </row>
    <row r="1767">
      <c r="A1767" s="49" t="n"/>
      <c r="B1767" s="17" t="n"/>
      <c r="C1767" s="14" t="n"/>
      <c r="D1767" s="14" t="n"/>
      <c r="E1767" s="18">
        <f>IF(COUNTA(A1767:D1767)=0,"",IF(NOT(ISNUMBER(A1767)),"월을 2026-09-01 처럼",IF(ISNA(MATCH(B1767,메뉴판이름,0)),"메뉴판에 없는 이름",IF(OR(NOT(ISNUMBER(C1767)),C1767&lt;0,C1767&lt;&gt;INT(N(C1767))),"수량을 확인하세요",IF(OR(NOT(ISNUMBER(D1767)),D1767&lt;0),"매출을 확인하세요",IF(COUNTIFS(메뉴_월,"&gt;="&amp;DATE(YEAR(A1767),MONTH(A1767),1),메뉴_월,"&lt;="&amp;DATE(YEAR(A1767),MONTH(A1767)+1,0),메뉴_이름,B1767)&gt;1,"같은 달·같은 메뉴가 또 있어요",""))))))</f>
        <v/>
      </c>
    </row>
    <row r="1768">
      <c r="A1768" s="49" t="n"/>
      <c r="B1768" s="17" t="n"/>
      <c r="C1768" s="14" t="n"/>
      <c r="D1768" s="14" t="n"/>
      <c r="E1768" s="18">
        <f>IF(COUNTA(A1768:D1768)=0,"",IF(NOT(ISNUMBER(A1768)),"월을 2026-09-01 처럼",IF(ISNA(MATCH(B1768,메뉴판이름,0)),"메뉴판에 없는 이름",IF(OR(NOT(ISNUMBER(C1768)),C1768&lt;0,C1768&lt;&gt;INT(N(C1768))),"수량을 확인하세요",IF(OR(NOT(ISNUMBER(D1768)),D1768&lt;0),"매출을 확인하세요",IF(COUNTIFS(메뉴_월,"&gt;="&amp;DATE(YEAR(A1768),MONTH(A1768),1),메뉴_월,"&lt;="&amp;DATE(YEAR(A1768),MONTH(A1768)+1,0),메뉴_이름,B1768)&gt;1,"같은 달·같은 메뉴가 또 있어요",""))))))</f>
        <v/>
      </c>
    </row>
    <row r="1769">
      <c r="A1769" s="49" t="n"/>
      <c r="B1769" s="17" t="n"/>
      <c r="C1769" s="14" t="n"/>
      <c r="D1769" s="14" t="n"/>
      <c r="E1769" s="18">
        <f>IF(COUNTA(A1769:D1769)=0,"",IF(NOT(ISNUMBER(A1769)),"월을 2026-09-01 처럼",IF(ISNA(MATCH(B1769,메뉴판이름,0)),"메뉴판에 없는 이름",IF(OR(NOT(ISNUMBER(C1769)),C1769&lt;0,C1769&lt;&gt;INT(N(C1769))),"수량을 확인하세요",IF(OR(NOT(ISNUMBER(D1769)),D1769&lt;0),"매출을 확인하세요",IF(COUNTIFS(메뉴_월,"&gt;="&amp;DATE(YEAR(A1769),MONTH(A1769),1),메뉴_월,"&lt;="&amp;DATE(YEAR(A1769),MONTH(A1769)+1,0),메뉴_이름,B1769)&gt;1,"같은 달·같은 메뉴가 또 있어요",""))))))</f>
        <v/>
      </c>
    </row>
    <row r="1770">
      <c r="A1770" s="49" t="n"/>
      <c r="B1770" s="17" t="n"/>
      <c r="C1770" s="14" t="n"/>
      <c r="D1770" s="14" t="n"/>
      <c r="E1770" s="18">
        <f>IF(COUNTA(A1770:D1770)=0,"",IF(NOT(ISNUMBER(A1770)),"월을 2026-09-01 처럼",IF(ISNA(MATCH(B1770,메뉴판이름,0)),"메뉴판에 없는 이름",IF(OR(NOT(ISNUMBER(C1770)),C1770&lt;0,C1770&lt;&gt;INT(N(C1770))),"수량을 확인하세요",IF(OR(NOT(ISNUMBER(D1770)),D1770&lt;0),"매출을 확인하세요",IF(COUNTIFS(메뉴_월,"&gt;="&amp;DATE(YEAR(A1770),MONTH(A1770),1),메뉴_월,"&lt;="&amp;DATE(YEAR(A1770),MONTH(A1770)+1,0),메뉴_이름,B1770)&gt;1,"같은 달·같은 메뉴가 또 있어요",""))))))</f>
        <v/>
      </c>
    </row>
    <row r="1771">
      <c r="A1771" s="49" t="n"/>
      <c r="B1771" s="17" t="n"/>
      <c r="C1771" s="14" t="n"/>
      <c r="D1771" s="14" t="n"/>
      <c r="E1771" s="18">
        <f>IF(COUNTA(A1771:D1771)=0,"",IF(NOT(ISNUMBER(A1771)),"월을 2026-09-01 처럼",IF(ISNA(MATCH(B1771,메뉴판이름,0)),"메뉴판에 없는 이름",IF(OR(NOT(ISNUMBER(C1771)),C1771&lt;0,C1771&lt;&gt;INT(N(C1771))),"수량을 확인하세요",IF(OR(NOT(ISNUMBER(D1771)),D1771&lt;0),"매출을 확인하세요",IF(COUNTIFS(메뉴_월,"&gt;="&amp;DATE(YEAR(A1771),MONTH(A1771),1),메뉴_월,"&lt;="&amp;DATE(YEAR(A1771),MONTH(A1771)+1,0),메뉴_이름,B1771)&gt;1,"같은 달·같은 메뉴가 또 있어요",""))))))</f>
        <v/>
      </c>
    </row>
    <row r="1772">
      <c r="A1772" s="49" t="n"/>
      <c r="B1772" s="17" t="n"/>
      <c r="C1772" s="14" t="n"/>
      <c r="D1772" s="14" t="n"/>
      <c r="E1772" s="18">
        <f>IF(COUNTA(A1772:D1772)=0,"",IF(NOT(ISNUMBER(A1772)),"월을 2026-09-01 처럼",IF(ISNA(MATCH(B1772,메뉴판이름,0)),"메뉴판에 없는 이름",IF(OR(NOT(ISNUMBER(C1772)),C1772&lt;0,C1772&lt;&gt;INT(N(C1772))),"수량을 확인하세요",IF(OR(NOT(ISNUMBER(D1772)),D1772&lt;0),"매출을 확인하세요",IF(COUNTIFS(메뉴_월,"&gt;="&amp;DATE(YEAR(A1772),MONTH(A1772),1),메뉴_월,"&lt;="&amp;DATE(YEAR(A1772),MONTH(A1772)+1,0),메뉴_이름,B1772)&gt;1,"같은 달·같은 메뉴가 또 있어요",""))))))</f>
        <v/>
      </c>
    </row>
    <row r="1773">
      <c r="A1773" s="49" t="n"/>
      <c r="B1773" s="17" t="n"/>
      <c r="C1773" s="14" t="n"/>
      <c r="D1773" s="14" t="n"/>
      <c r="E1773" s="18">
        <f>IF(COUNTA(A1773:D1773)=0,"",IF(NOT(ISNUMBER(A1773)),"월을 2026-09-01 처럼",IF(ISNA(MATCH(B1773,메뉴판이름,0)),"메뉴판에 없는 이름",IF(OR(NOT(ISNUMBER(C1773)),C1773&lt;0,C1773&lt;&gt;INT(N(C1773))),"수량을 확인하세요",IF(OR(NOT(ISNUMBER(D1773)),D1773&lt;0),"매출을 확인하세요",IF(COUNTIFS(메뉴_월,"&gt;="&amp;DATE(YEAR(A1773),MONTH(A1773),1),메뉴_월,"&lt;="&amp;DATE(YEAR(A1773),MONTH(A1773)+1,0),메뉴_이름,B1773)&gt;1,"같은 달·같은 메뉴가 또 있어요",""))))))</f>
        <v/>
      </c>
    </row>
    <row r="1774">
      <c r="A1774" s="49" t="n"/>
      <c r="B1774" s="17" t="n"/>
      <c r="C1774" s="14" t="n"/>
      <c r="D1774" s="14" t="n"/>
      <c r="E1774" s="18">
        <f>IF(COUNTA(A1774:D1774)=0,"",IF(NOT(ISNUMBER(A1774)),"월을 2026-09-01 처럼",IF(ISNA(MATCH(B1774,메뉴판이름,0)),"메뉴판에 없는 이름",IF(OR(NOT(ISNUMBER(C1774)),C1774&lt;0,C1774&lt;&gt;INT(N(C1774))),"수량을 확인하세요",IF(OR(NOT(ISNUMBER(D1774)),D1774&lt;0),"매출을 확인하세요",IF(COUNTIFS(메뉴_월,"&gt;="&amp;DATE(YEAR(A1774),MONTH(A1774),1),메뉴_월,"&lt;="&amp;DATE(YEAR(A1774),MONTH(A1774)+1,0),메뉴_이름,B1774)&gt;1,"같은 달·같은 메뉴가 또 있어요",""))))))</f>
        <v/>
      </c>
    </row>
    <row r="1775">
      <c r="A1775" s="49" t="n"/>
      <c r="B1775" s="17" t="n"/>
      <c r="C1775" s="14" t="n"/>
      <c r="D1775" s="14" t="n"/>
      <c r="E1775" s="18">
        <f>IF(COUNTA(A1775:D1775)=0,"",IF(NOT(ISNUMBER(A1775)),"월을 2026-09-01 처럼",IF(ISNA(MATCH(B1775,메뉴판이름,0)),"메뉴판에 없는 이름",IF(OR(NOT(ISNUMBER(C1775)),C1775&lt;0,C1775&lt;&gt;INT(N(C1775))),"수량을 확인하세요",IF(OR(NOT(ISNUMBER(D1775)),D1775&lt;0),"매출을 확인하세요",IF(COUNTIFS(메뉴_월,"&gt;="&amp;DATE(YEAR(A1775),MONTH(A1775),1),메뉴_월,"&lt;="&amp;DATE(YEAR(A1775),MONTH(A1775)+1,0),메뉴_이름,B1775)&gt;1,"같은 달·같은 메뉴가 또 있어요",""))))))</f>
        <v/>
      </c>
    </row>
    <row r="1776">
      <c r="A1776" s="49" t="n"/>
      <c r="B1776" s="17" t="n"/>
      <c r="C1776" s="14" t="n"/>
      <c r="D1776" s="14" t="n"/>
      <c r="E1776" s="18">
        <f>IF(COUNTA(A1776:D1776)=0,"",IF(NOT(ISNUMBER(A1776)),"월을 2026-09-01 처럼",IF(ISNA(MATCH(B1776,메뉴판이름,0)),"메뉴판에 없는 이름",IF(OR(NOT(ISNUMBER(C1776)),C1776&lt;0,C1776&lt;&gt;INT(N(C1776))),"수량을 확인하세요",IF(OR(NOT(ISNUMBER(D1776)),D1776&lt;0),"매출을 확인하세요",IF(COUNTIFS(메뉴_월,"&gt;="&amp;DATE(YEAR(A1776),MONTH(A1776),1),메뉴_월,"&lt;="&amp;DATE(YEAR(A1776),MONTH(A1776)+1,0),메뉴_이름,B1776)&gt;1,"같은 달·같은 메뉴가 또 있어요",""))))))</f>
        <v/>
      </c>
    </row>
    <row r="1777">
      <c r="A1777" s="49" t="n"/>
      <c r="B1777" s="17" t="n"/>
      <c r="C1777" s="14" t="n"/>
      <c r="D1777" s="14" t="n"/>
      <c r="E1777" s="18">
        <f>IF(COUNTA(A1777:D1777)=0,"",IF(NOT(ISNUMBER(A1777)),"월을 2026-09-01 처럼",IF(ISNA(MATCH(B1777,메뉴판이름,0)),"메뉴판에 없는 이름",IF(OR(NOT(ISNUMBER(C1777)),C1777&lt;0,C1777&lt;&gt;INT(N(C1777))),"수량을 확인하세요",IF(OR(NOT(ISNUMBER(D1777)),D1777&lt;0),"매출을 확인하세요",IF(COUNTIFS(메뉴_월,"&gt;="&amp;DATE(YEAR(A1777),MONTH(A1777),1),메뉴_월,"&lt;="&amp;DATE(YEAR(A1777),MONTH(A1777)+1,0),메뉴_이름,B1777)&gt;1,"같은 달·같은 메뉴가 또 있어요",""))))))</f>
        <v/>
      </c>
    </row>
    <row r="1778">
      <c r="A1778" s="49" t="n"/>
      <c r="B1778" s="17" t="n"/>
      <c r="C1778" s="14" t="n"/>
      <c r="D1778" s="14" t="n"/>
      <c r="E1778" s="18">
        <f>IF(COUNTA(A1778:D1778)=0,"",IF(NOT(ISNUMBER(A1778)),"월을 2026-09-01 처럼",IF(ISNA(MATCH(B1778,메뉴판이름,0)),"메뉴판에 없는 이름",IF(OR(NOT(ISNUMBER(C1778)),C1778&lt;0,C1778&lt;&gt;INT(N(C1778))),"수량을 확인하세요",IF(OR(NOT(ISNUMBER(D1778)),D1778&lt;0),"매출을 확인하세요",IF(COUNTIFS(메뉴_월,"&gt;="&amp;DATE(YEAR(A1778),MONTH(A1778),1),메뉴_월,"&lt;="&amp;DATE(YEAR(A1778),MONTH(A1778)+1,0),메뉴_이름,B1778)&gt;1,"같은 달·같은 메뉴가 또 있어요",""))))))</f>
        <v/>
      </c>
    </row>
    <row r="1779">
      <c r="A1779" s="49" t="n"/>
      <c r="B1779" s="17" t="n"/>
      <c r="C1779" s="14" t="n"/>
      <c r="D1779" s="14" t="n"/>
      <c r="E1779" s="18">
        <f>IF(COUNTA(A1779:D1779)=0,"",IF(NOT(ISNUMBER(A1779)),"월을 2026-09-01 처럼",IF(ISNA(MATCH(B1779,메뉴판이름,0)),"메뉴판에 없는 이름",IF(OR(NOT(ISNUMBER(C1779)),C1779&lt;0,C1779&lt;&gt;INT(N(C1779))),"수량을 확인하세요",IF(OR(NOT(ISNUMBER(D1779)),D1779&lt;0),"매출을 확인하세요",IF(COUNTIFS(메뉴_월,"&gt;="&amp;DATE(YEAR(A1779),MONTH(A1779),1),메뉴_월,"&lt;="&amp;DATE(YEAR(A1779),MONTH(A1779)+1,0),메뉴_이름,B1779)&gt;1,"같은 달·같은 메뉴가 또 있어요",""))))))</f>
        <v/>
      </c>
    </row>
    <row r="1780">
      <c r="A1780" s="49" t="n"/>
      <c r="B1780" s="17" t="n"/>
      <c r="C1780" s="14" t="n"/>
      <c r="D1780" s="14" t="n"/>
      <c r="E1780" s="18">
        <f>IF(COUNTA(A1780:D1780)=0,"",IF(NOT(ISNUMBER(A1780)),"월을 2026-09-01 처럼",IF(ISNA(MATCH(B1780,메뉴판이름,0)),"메뉴판에 없는 이름",IF(OR(NOT(ISNUMBER(C1780)),C1780&lt;0,C1780&lt;&gt;INT(N(C1780))),"수량을 확인하세요",IF(OR(NOT(ISNUMBER(D1780)),D1780&lt;0),"매출을 확인하세요",IF(COUNTIFS(메뉴_월,"&gt;="&amp;DATE(YEAR(A1780),MONTH(A1780),1),메뉴_월,"&lt;="&amp;DATE(YEAR(A1780),MONTH(A1780)+1,0),메뉴_이름,B1780)&gt;1,"같은 달·같은 메뉴가 또 있어요",""))))))</f>
        <v/>
      </c>
    </row>
    <row r="1781">
      <c r="A1781" s="49" t="n"/>
      <c r="B1781" s="17" t="n"/>
      <c r="C1781" s="14" t="n"/>
      <c r="D1781" s="14" t="n"/>
      <c r="E1781" s="18">
        <f>IF(COUNTA(A1781:D1781)=0,"",IF(NOT(ISNUMBER(A1781)),"월을 2026-09-01 처럼",IF(ISNA(MATCH(B1781,메뉴판이름,0)),"메뉴판에 없는 이름",IF(OR(NOT(ISNUMBER(C1781)),C1781&lt;0,C1781&lt;&gt;INT(N(C1781))),"수량을 확인하세요",IF(OR(NOT(ISNUMBER(D1781)),D1781&lt;0),"매출을 확인하세요",IF(COUNTIFS(메뉴_월,"&gt;="&amp;DATE(YEAR(A1781),MONTH(A1781),1),메뉴_월,"&lt;="&amp;DATE(YEAR(A1781),MONTH(A1781)+1,0),메뉴_이름,B1781)&gt;1,"같은 달·같은 메뉴가 또 있어요",""))))))</f>
        <v/>
      </c>
    </row>
    <row r="1782">
      <c r="A1782" s="49" t="n"/>
      <c r="B1782" s="17" t="n"/>
      <c r="C1782" s="14" t="n"/>
      <c r="D1782" s="14" t="n"/>
      <c r="E1782" s="18">
        <f>IF(COUNTA(A1782:D1782)=0,"",IF(NOT(ISNUMBER(A1782)),"월을 2026-09-01 처럼",IF(ISNA(MATCH(B1782,메뉴판이름,0)),"메뉴판에 없는 이름",IF(OR(NOT(ISNUMBER(C1782)),C1782&lt;0,C1782&lt;&gt;INT(N(C1782))),"수량을 확인하세요",IF(OR(NOT(ISNUMBER(D1782)),D1782&lt;0),"매출을 확인하세요",IF(COUNTIFS(메뉴_월,"&gt;="&amp;DATE(YEAR(A1782),MONTH(A1782),1),메뉴_월,"&lt;="&amp;DATE(YEAR(A1782),MONTH(A1782)+1,0),메뉴_이름,B1782)&gt;1,"같은 달·같은 메뉴가 또 있어요",""))))))</f>
        <v/>
      </c>
    </row>
    <row r="1783">
      <c r="A1783" s="49" t="n"/>
      <c r="B1783" s="17" t="n"/>
      <c r="C1783" s="14" t="n"/>
      <c r="D1783" s="14" t="n"/>
      <c r="E1783" s="18">
        <f>IF(COUNTA(A1783:D1783)=0,"",IF(NOT(ISNUMBER(A1783)),"월을 2026-09-01 처럼",IF(ISNA(MATCH(B1783,메뉴판이름,0)),"메뉴판에 없는 이름",IF(OR(NOT(ISNUMBER(C1783)),C1783&lt;0,C1783&lt;&gt;INT(N(C1783))),"수량을 확인하세요",IF(OR(NOT(ISNUMBER(D1783)),D1783&lt;0),"매출을 확인하세요",IF(COUNTIFS(메뉴_월,"&gt;="&amp;DATE(YEAR(A1783),MONTH(A1783),1),메뉴_월,"&lt;="&amp;DATE(YEAR(A1783),MONTH(A1783)+1,0),메뉴_이름,B1783)&gt;1,"같은 달·같은 메뉴가 또 있어요",""))))))</f>
        <v/>
      </c>
    </row>
    <row r="1784">
      <c r="A1784" s="49" t="n"/>
      <c r="B1784" s="17" t="n"/>
      <c r="C1784" s="14" t="n"/>
      <c r="D1784" s="14" t="n"/>
      <c r="E1784" s="18">
        <f>IF(COUNTA(A1784:D1784)=0,"",IF(NOT(ISNUMBER(A1784)),"월을 2026-09-01 처럼",IF(ISNA(MATCH(B1784,메뉴판이름,0)),"메뉴판에 없는 이름",IF(OR(NOT(ISNUMBER(C1784)),C1784&lt;0,C1784&lt;&gt;INT(N(C1784))),"수량을 확인하세요",IF(OR(NOT(ISNUMBER(D1784)),D1784&lt;0),"매출을 확인하세요",IF(COUNTIFS(메뉴_월,"&gt;="&amp;DATE(YEAR(A1784),MONTH(A1784),1),메뉴_월,"&lt;="&amp;DATE(YEAR(A1784),MONTH(A1784)+1,0),메뉴_이름,B1784)&gt;1,"같은 달·같은 메뉴가 또 있어요",""))))))</f>
        <v/>
      </c>
    </row>
    <row r="1785">
      <c r="A1785" s="49" t="n"/>
      <c r="B1785" s="17" t="n"/>
      <c r="C1785" s="14" t="n"/>
      <c r="D1785" s="14" t="n"/>
      <c r="E1785" s="18">
        <f>IF(COUNTA(A1785:D1785)=0,"",IF(NOT(ISNUMBER(A1785)),"월을 2026-09-01 처럼",IF(ISNA(MATCH(B1785,메뉴판이름,0)),"메뉴판에 없는 이름",IF(OR(NOT(ISNUMBER(C1785)),C1785&lt;0,C1785&lt;&gt;INT(N(C1785))),"수량을 확인하세요",IF(OR(NOT(ISNUMBER(D1785)),D1785&lt;0),"매출을 확인하세요",IF(COUNTIFS(메뉴_월,"&gt;="&amp;DATE(YEAR(A1785),MONTH(A1785),1),메뉴_월,"&lt;="&amp;DATE(YEAR(A1785),MONTH(A1785)+1,0),메뉴_이름,B1785)&gt;1,"같은 달·같은 메뉴가 또 있어요",""))))))</f>
        <v/>
      </c>
    </row>
    <row r="1786">
      <c r="A1786" s="49" t="n"/>
      <c r="B1786" s="17" t="n"/>
      <c r="C1786" s="14" t="n"/>
      <c r="D1786" s="14" t="n"/>
      <c r="E1786" s="18">
        <f>IF(COUNTA(A1786:D1786)=0,"",IF(NOT(ISNUMBER(A1786)),"월을 2026-09-01 처럼",IF(ISNA(MATCH(B1786,메뉴판이름,0)),"메뉴판에 없는 이름",IF(OR(NOT(ISNUMBER(C1786)),C1786&lt;0,C1786&lt;&gt;INT(N(C1786))),"수량을 확인하세요",IF(OR(NOT(ISNUMBER(D1786)),D1786&lt;0),"매출을 확인하세요",IF(COUNTIFS(메뉴_월,"&gt;="&amp;DATE(YEAR(A1786),MONTH(A1786),1),메뉴_월,"&lt;="&amp;DATE(YEAR(A1786),MONTH(A1786)+1,0),메뉴_이름,B1786)&gt;1,"같은 달·같은 메뉴가 또 있어요",""))))))</f>
        <v/>
      </c>
    </row>
    <row r="1787">
      <c r="A1787" s="49" t="n"/>
      <c r="B1787" s="17" t="n"/>
      <c r="C1787" s="14" t="n"/>
      <c r="D1787" s="14" t="n"/>
      <c r="E1787" s="18">
        <f>IF(COUNTA(A1787:D1787)=0,"",IF(NOT(ISNUMBER(A1787)),"월을 2026-09-01 처럼",IF(ISNA(MATCH(B1787,메뉴판이름,0)),"메뉴판에 없는 이름",IF(OR(NOT(ISNUMBER(C1787)),C1787&lt;0,C1787&lt;&gt;INT(N(C1787))),"수량을 확인하세요",IF(OR(NOT(ISNUMBER(D1787)),D1787&lt;0),"매출을 확인하세요",IF(COUNTIFS(메뉴_월,"&gt;="&amp;DATE(YEAR(A1787),MONTH(A1787),1),메뉴_월,"&lt;="&amp;DATE(YEAR(A1787),MONTH(A1787)+1,0),메뉴_이름,B1787)&gt;1,"같은 달·같은 메뉴가 또 있어요",""))))))</f>
        <v/>
      </c>
    </row>
    <row r="1788">
      <c r="A1788" s="49" t="n"/>
      <c r="B1788" s="17" t="n"/>
      <c r="C1788" s="14" t="n"/>
      <c r="D1788" s="14" t="n"/>
      <c r="E1788" s="18">
        <f>IF(COUNTA(A1788:D1788)=0,"",IF(NOT(ISNUMBER(A1788)),"월을 2026-09-01 처럼",IF(ISNA(MATCH(B1788,메뉴판이름,0)),"메뉴판에 없는 이름",IF(OR(NOT(ISNUMBER(C1788)),C1788&lt;0,C1788&lt;&gt;INT(N(C1788))),"수량을 확인하세요",IF(OR(NOT(ISNUMBER(D1788)),D1788&lt;0),"매출을 확인하세요",IF(COUNTIFS(메뉴_월,"&gt;="&amp;DATE(YEAR(A1788),MONTH(A1788),1),메뉴_월,"&lt;="&amp;DATE(YEAR(A1788),MONTH(A1788)+1,0),메뉴_이름,B1788)&gt;1,"같은 달·같은 메뉴가 또 있어요",""))))))</f>
        <v/>
      </c>
    </row>
    <row r="1789">
      <c r="A1789" s="49" t="n"/>
      <c r="B1789" s="17" t="n"/>
      <c r="C1789" s="14" t="n"/>
      <c r="D1789" s="14" t="n"/>
      <c r="E1789" s="18">
        <f>IF(COUNTA(A1789:D1789)=0,"",IF(NOT(ISNUMBER(A1789)),"월을 2026-09-01 처럼",IF(ISNA(MATCH(B1789,메뉴판이름,0)),"메뉴판에 없는 이름",IF(OR(NOT(ISNUMBER(C1789)),C1789&lt;0,C1789&lt;&gt;INT(N(C1789))),"수량을 확인하세요",IF(OR(NOT(ISNUMBER(D1789)),D1789&lt;0),"매출을 확인하세요",IF(COUNTIFS(메뉴_월,"&gt;="&amp;DATE(YEAR(A1789),MONTH(A1789),1),메뉴_월,"&lt;="&amp;DATE(YEAR(A1789),MONTH(A1789)+1,0),메뉴_이름,B1789)&gt;1,"같은 달·같은 메뉴가 또 있어요",""))))))</f>
        <v/>
      </c>
    </row>
    <row r="1790">
      <c r="A1790" s="49" t="n"/>
      <c r="B1790" s="17" t="n"/>
      <c r="C1790" s="14" t="n"/>
      <c r="D1790" s="14" t="n"/>
      <c r="E1790" s="18">
        <f>IF(COUNTA(A1790:D1790)=0,"",IF(NOT(ISNUMBER(A1790)),"월을 2026-09-01 처럼",IF(ISNA(MATCH(B1790,메뉴판이름,0)),"메뉴판에 없는 이름",IF(OR(NOT(ISNUMBER(C1790)),C1790&lt;0,C1790&lt;&gt;INT(N(C1790))),"수량을 확인하세요",IF(OR(NOT(ISNUMBER(D1790)),D1790&lt;0),"매출을 확인하세요",IF(COUNTIFS(메뉴_월,"&gt;="&amp;DATE(YEAR(A1790),MONTH(A1790),1),메뉴_월,"&lt;="&amp;DATE(YEAR(A1790),MONTH(A1790)+1,0),메뉴_이름,B1790)&gt;1,"같은 달·같은 메뉴가 또 있어요",""))))))</f>
        <v/>
      </c>
    </row>
    <row r="1791">
      <c r="A1791" s="49" t="n"/>
      <c r="B1791" s="17" t="n"/>
      <c r="C1791" s="14" t="n"/>
      <c r="D1791" s="14" t="n"/>
      <c r="E1791" s="18">
        <f>IF(COUNTA(A1791:D1791)=0,"",IF(NOT(ISNUMBER(A1791)),"월을 2026-09-01 처럼",IF(ISNA(MATCH(B1791,메뉴판이름,0)),"메뉴판에 없는 이름",IF(OR(NOT(ISNUMBER(C1791)),C1791&lt;0,C1791&lt;&gt;INT(N(C1791))),"수량을 확인하세요",IF(OR(NOT(ISNUMBER(D1791)),D1791&lt;0),"매출을 확인하세요",IF(COUNTIFS(메뉴_월,"&gt;="&amp;DATE(YEAR(A1791),MONTH(A1791),1),메뉴_월,"&lt;="&amp;DATE(YEAR(A1791),MONTH(A1791)+1,0),메뉴_이름,B1791)&gt;1,"같은 달·같은 메뉴가 또 있어요",""))))))</f>
        <v/>
      </c>
    </row>
    <row r="1792">
      <c r="A1792" s="49" t="n"/>
      <c r="B1792" s="17" t="n"/>
      <c r="C1792" s="14" t="n"/>
      <c r="D1792" s="14" t="n"/>
      <c r="E1792" s="18">
        <f>IF(COUNTA(A1792:D1792)=0,"",IF(NOT(ISNUMBER(A1792)),"월을 2026-09-01 처럼",IF(ISNA(MATCH(B1792,메뉴판이름,0)),"메뉴판에 없는 이름",IF(OR(NOT(ISNUMBER(C1792)),C1792&lt;0,C1792&lt;&gt;INT(N(C1792))),"수량을 확인하세요",IF(OR(NOT(ISNUMBER(D1792)),D1792&lt;0),"매출을 확인하세요",IF(COUNTIFS(메뉴_월,"&gt;="&amp;DATE(YEAR(A1792),MONTH(A1792),1),메뉴_월,"&lt;="&amp;DATE(YEAR(A1792),MONTH(A1792)+1,0),메뉴_이름,B1792)&gt;1,"같은 달·같은 메뉴가 또 있어요",""))))))</f>
        <v/>
      </c>
    </row>
    <row r="1793">
      <c r="A1793" s="49" t="n"/>
      <c r="B1793" s="17" t="n"/>
      <c r="C1793" s="14" t="n"/>
      <c r="D1793" s="14" t="n"/>
      <c r="E1793" s="18">
        <f>IF(COUNTA(A1793:D1793)=0,"",IF(NOT(ISNUMBER(A1793)),"월을 2026-09-01 처럼",IF(ISNA(MATCH(B1793,메뉴판이름,0)),"메뉴판에 없는 이름",IF(OR(NOT(ISNUMBER(C1793)),C1793&lt;0,C1793&lt;&gt;INT(N(C1793))),"수량을 확인하세요",IF(OR(NOT(ISNUMBER(D1793)),D1793&lt;0),"매출을 확인하세요",IF(COUNTIFS(메뉴_월,"&gt;="&amp;DATE(YEAR(A1793),MONTH(A1793),1),메뉴_월,"&lt;="&amp;DATE(YEAR(A1793),MONTH(A1793)+1,0),메뉴_이름,B1793)&gt;1,"같은 달·같은 메뉴가 또 있어요",""))))))</f>
        <v/>
      </c>
    </row>
    <row r="1794">
      <c r="A1794" s="49" t="n"/>
      <c r="B1794" s="17" t="n"/>
      <c r="C1794" s="14" t="n"/>
      <c r="D1794" s="14" t="n"/>
      <c r="E1794" s="18">
        <f>IF(COUNTA(A1794:D1794)=0,"",IF(NOT(ISNUMBER(A1794)),"월을 2026-09-01 처럼",IF(ISNA(MATCH(B1794,메뉴판이름,0)),"메뉴판에 없는 이름",IF(OR(NOT(ISNUMBER(C1794)),C1794&lt;0,C1794&lt;&gt;INT(N(C1794))),"수량을 확인하세요",IF(OR(NOT(ISNUMBER(D1794)),D1794&lt;0),"매출을 확인하세요",IF(COUNTIFS(메뉴_월,"&gt;="&amp;DATE(YEAR(A1794),MONTH(A1794),1),메뉴_월,"&lt;="&amp;DATE(YEAR(A1794),MONTH(A1794)+1,0),메뉴_이름,B1794)&gt;1,"같은 달·같은 메뉴가 또 있어요",""))))))</f>
        <v/>
      </c>
    </row>
    <row r="1795">
      <c r="A1795" s="49" t="n"/>
      <c r="B1795" s="17" t="n"/>
      <c r="C1795" s="14" t="n"/>
      <c r="D1795" s="14" t="n"/>
      <c r="E1795" s="18">
        <f>IF(COUNTA(A1795:D1795)=0,"",IF(NOT(ISNUMBER(A1795)),"월을 2026-09-01 처럼",IF(ISNA(MATCH(B1795,메뉴판이름,0)),"메뉴판에 없는 이름",IF(OR(NOT(ISNUMBER(C1795)),C1795&lt;0,C1795&lt;&gt;INT(N(C1795))),"수량을 확인하세요",IF(OR(NOT(ISNUMBER(D1795)),D1795&lt;0),"매출을 확인하세요",IF(COUNTIFS(메뉴_월,"&gt;="&amp;DATE(YEAR(A1795),MONTH(A1795),1),메뉴_월,"&lt;="&amp;DATE(YEAR(A1795),MONTH(A1795)+1,0),메뉴_이름,B1795)&gt;1,"같은 달·같은 메뉴가 또 있어요",""))))))</f>
        <v/>
      </c>
    </row>
    <row r="1796">
      <c r="A1796" s="49" t="n"/>
      <c r="B1796" s="17" t="n"/>
      <c r="C1796" s="14" t="n"/>
      <c r="D1796" s="14" t="n"/>
      <c r="E1796" s="18">
        <f>IF(COUNTA(A1796:D1796)=0,"",IF(NOT(ISNUMBER(A1796)),"월을 2026-09-01 처럼",IF(ISNA(MATCH(B1796,메뉴판이름,0)),"메뉴판에 없는 이름",IF(OR(NOT(ISNUMBER(C1796)),C1796&lt;0,C1796&lt;&gt;INT(N(C1796))),"수량을 확인하세요",IF(OR(NOT(ISNUMBER(D1796)),D1796&lt;0),"매출을 확인하세요",IF(COUNTIFS(메뉴_월,"&gt;="&amp;DATE(YEAR(A1796),MONTH(A1796),1),메뉴_월,"&lt;="&amp;DATE(YEAR(A1796),MONTH(A1796)+1,0),메뉴_이름,B1796)&gt;1,"같은 달·같은 메뉴가 또 있어요",""))))))</f>
        <v/>
      </c>
    </row>
    <row r="1797">
      <c r="A1797" s="49" t="n"/>
      <c r="B1797" s="17" t="n"/>
      <c r="C1797" s="14" t="n"/>
      <c r="D1797" s="14" t="n"/>
      <c r="E1797" s="18">
        <f>IF(COUNTA(A1797:D1797)=0,"",IF(NOT(ISNUMBER(A1797)),"월을 2026-09-01 처럼",IF(ISNA(MATCH(B1797,메뉴판이름,0)),"메뉴판에 없는 이름",IF(OR(NOT(ISNUMBER(C1797)),C1797&lt;0,C1797&lt;&gt;INT(N(C1797))),"수량을 확인하세요",IF(OR(NOT(ISNUMBER(D1797)),D1797&lt;0),"매출을 확인하세요",IF(COUNTIFS(메뉴_월,"&gt;="&amp;DATE(YEAR(A1797),MONTH(A1797),1),메뉴_월,"&lt;="&amp;DATE(YEAR(A1797),MONTH(A1797)+1,0),메뉴_이름,B1797)&gt;1,"같은 달·같은 메뉴가 또 있어요",""))))))</f>
        <v/>
      </c>
    </row>
    <row r="1798">
      <c r="A1798" s="49" t="n"/>
      <c r="B1798" s="17" t="n"/>
      <c r="C1798" s="14" t="n"/>
      <c r="D1798" s="14" t="n"/>
      <c r="E1798" s="18">
        <f>IF(COUNTA(A1798:D1798)=0,"",IF(NOT(ISNUMBER(A1798)),"월을 2026-09-01 처럼",IF(ISNA(MATCH(B1798,메뉴판이름,0)),"메뉴판에 없는 이름",IF(OR(NOT(ISNUMBER(C1798)),C1798&lt;0,C1798&lt;&gt;INT(N(C1798))),"수량을 확인하세요",IF(OR(NOT(ISNUMBER(D1798)),D1798&lt;0),"매출을 확인하세요",IF(COUNTIFS(메뉴_월,"&gt;="&amp;DATE(YEAR(A1798),MONTH(A1798),1),메뉴_월,"&lt;="&amp;DATE(YEAR(A1798),MONTH(A1798)+1,0),메뉴_이름,B1798)&gt;1,"같은 달·같은 메뉴가 또 있어요",""))))))</f>
        <v/>
      </c>
    </row>
    <row r="1799">
      <c r="A1799" s="49" t="n"/>
      <c r="B1799" s="17" t="n"/>
      <c r="C1799" s="14" t="n"/>
      <c r="D1799" s="14" t="n"/>
      <c r="E1799" s="18">
        <f>IF(COUNTA(A1799:D1799)=0,"",IF(NOT(ISNUMBER(A1799)),"월을 2026-09-01 처럼",IF(ISNA(MATCH(B1799,메뉴판이름,0)),"메뉴판에 없는 이름",IF(OR(NOT(ISNUMBER(C1799)),C1799&lt;0,C1799&lt;&gt;INT(N(C1799))),"수량을 확인하세요",IF(OR(NOT(ISNUMBER(D1799)),D1799&lt;0),"매출을 확인하세요",IF(COUNTIFS(메뉴_월,"&gt;="&amp;DATE(YEAR(A1799),MONTH(A1799),1),메뉴_월,"&lt;="&amp;DATE(YEAR(A1799),MONTH(A1799)+1,0),메뉴_이름,B1799)&gt;1,"같은 달·같은 메뉴가 또 있어요",""))))))</f>
        <v/>
      </c>
    </row>
    <row r="1800">
      <c r="A1800" s="49" t="n"/>
      <c r="B1800" s="17" t="n"/>
      <c r="C1800" s="14" t="n"/>
      <c r="D1800" s="14" t="n"/>
      <c r="E1800" s="18">
        <f>IF(COUNTA(A1800:D1800)=0,"",IF(NOT(ISNUMBER(A1800)),"월을 2026-09-01 처럼",IF(ISNA(MATCH(B1800,메뉴판이름,0)),"메뉴판에 없는 이름",IF(OR(NOT(ISNUMBER(C1800)),C1800&lt;0,C1800&lt;&gt;INT(N(C1800))),"수량을 확인하세요",IF(OR(NOT(ISNUMBER(D1800)),D1800&lt;0),"매출을 확인하세요",IF(COUNTIFS(메뉴_월,"&gt;="&amp;DATE(YEAR(A1800),MONTH(A1800),1),메뉴_월,"&lt;="&amp;DATE(YEAR(A1800),MONTH(A1800)+1,0),메뉴_이름,B1800)&gt;1,"같은 달·같은 메뉴가 또 있어요",""))))))</f>
        <v/>
      </c>
    </row>
    <row r="1801">
      <c r="A1801" s="49" t="n"/>
      <c r="B1801" s="17" t="n"/>
      <c r="C1801" s="14" t="n"/>
      <c r="D1801" s="14" t="n"/>
      <c r="E1801" s="18">
        <f>IF(COUNTA(A1801:D1801)=0,"",IF(NOT(ISNUMBER(A1801)),"월을 2026-09-01 처럼",IF(ISNA(MATCH(B1801,메뉴판이름,0)),"메뉴판에 없는 이름",IF(OR(NOT(ISNUMBER(C1801)),C1801&lt;0,C1801&lt;&gt;INT(N(C1801))),"수량을 확인하세요",IF(OR(NOT(ISNUMBER(D1801)),D1801&lt;0),"매출을 확인하세요",IF(COUNTIFS(메뉴_월,"&gt;="&amp;DATE(YEAR(A1801),MONTH(A1801),1),메뉴_월,"&lt;="&amp;DATE(YEAR(A1801),MONTH(A1801)+1,0),메뉴_이름,B1801)&gt;1,"같은 달·같은 메뉴가 또 있어요",""))))))</f>
        <v/>
      </c>
    </row>
    <row r="1802">
      <c r="A1802" s="49" t="n"/>
      <c r="B1802" s="17" t="n"/>
      <c r="C1802" s="14" t="n"/>
      <c r="D1802" s="14" t="n"/>
      <c r="E1802" s="18">
        <f>IF(COUNTA(A1802:D1802)=0,"",IF(NOT(ISNUMBER(A1802)),"월을 2026-09-01 처럼",IF(ISNA(MATCH(B1802,메뉴판이름,0)),"메뉴판에 없는 이름",IF(OR(NOT(ISNUMBER(C1802)),C1802&lt;0,C1802&lt;&gt;INT(N(C1802))),"수량을 확인하세요",IF(OR(NOT(ISNUMBER(D1802)),D1802&lt;0),"매출을 확인하세요",IF(COUNTIFS(메뉴_월,"&gt;="&amp;DATE(YEAR(A1802),MONTH(A1802),1),메뉴_월,"&lt;="&amp;DATE(YEAR(A1802),MONTH(A1802)+1,0),메뉴_이름,B1802)&gt;1,"같은 달·같은 메뉴가 또 있어요",""))))))</f>
        <v/>
      </c>
    </row>
    <row r="1803">
      <c r="A1803" s="49" t="n"/>
      <c r="B1803" s="17" t="n"/>
      <c r="C1803" s="14" t="n"/>
      <c r="D1803" s="14" t="n"/>
      <c r="E1803" s="18">
        <f>IF(COUNTA(A1803:D1803)=0,"",IF(NOT(ISNUMBER(A1803)),"월을 2026-09-01 처럼",IF(ISNA(MATCH(B1803,메뉴판이름,0)),"메뉴판에 없는 이름",IF(OR(NOT(ISNUMBER(C1803)),C1803&lt;0,C1803&lt;&gt;INT(N(C1803))),"수량을 확인하세요",IF(OR(NOT(ISNUMBER(D1803)),D1803&lt;0),"매출을 확인하세요",IF(COUNTIFS(메뉴_월,"&gt;="&amp;DATE(YEAR(A1803),MONTH(A1803),1),메뉴_월,"&lt;="&amp;DATE(YEAR(A1803),MONTH(A1803)+1,0),메뉴_이름,B1803)&gt;1,"같은 달·같은 메뉴가 또 있어요",""))))))</f>
        <v/>
      </c>
    </row>
    <row r="1804">
      <c r="A1804" s="49" t="n"/>
      <c r="B1804" s="17" t="n"/>
      <c r="C1804" s="14" t="n"/>
      <c r="D1804" s="14" t="n"/>
      <c r="E1804" s="18">
        <f>IF(COUNTA(A1804:D1804)=0,"",IF(NOT(ISNUMBER(A1804)),"월을 2026-09-01 처럼",IF(ISNA(MATCH(B1804,메뉴판이름,0)),"메뉴판에 없는 이름",IF(OR(NOT(ISNUMBER(C1804)),C1804&lt;0,C1804&lt;&gt;INT(N(C1804))),"수량을 확인하세요",IF(OR(NOT(ISNUMBER(D1804)),D1804&lt;0),"매출을 확인하세요",IF(COUNTIFS(메뉴_월,"&gt;="&amp;DATE(YEAR(A1804),MONTH(A1804),1),메뉴_월,"&lt;="&amp;DATE(YEAR(A1804),MONTH(A1804)+1,0),메뉴_이름,B1804)&gt;1,"같은 달·같은 메뉴가 또 있어요",""))))))</f>
        <v/>
      </c>
    </row>
    <row r="1805">
      <c r="A1805" s="49" t="n"/>
      <c r="B1805" s="17" t="n"/>
      <c r="C1805" s="14" t="n"/>
      <c r="D1805" s="14" t="n"/>
      <c r="E1805" s="18">
        <f>IF(COUNTA(A1805:D1805)=0,"",IF(NOT(ISNUMBER(A1805)),"월을 2026-09-01 처럼",IF(ISNA(MATCH(B1805,메뉴판이름,0)),"메뉴판에 없는 이름",IF(OR(NOT(ISNUMBER(C1805)),C1805&lt;0,C1805&lt;&gt;INT(N(C1805))),"수량을 확인하세요",IF(OR(NOT(ISNUMBER(D1805)),D1805&lt;0),"매출을 확인하세요",IF(COUNTIFS(메뉴_월,"&gt;="&amp;DATE(YEAR(A1805),MONTH(A1805),1),메뉴_월,"&lt;="&amp;DATE(YEAR(A1805),MONTH(A1805)+1,0),메뉴_이름,B1805)&gt;1,"같은 달·같은 메뉴가 또 있어요",""))))))</f>
        <v/>
      </c>
    </row>
    <row r="1806">
      <c r="A1806" s="49" t="n"/>
      <c r="B1806" s="17" t="n"/>
      <c r="C1806" s="14" t="n"/>
      <c r="D1806" s="14" t="n"/>
      <c r="E1806" s="18">
        <f>IF(COUNTA(A1806:D1806)=0,"",IF(NOT(ISNUMBER(A1806)),"월을 2026-09-01 처럼",IF(ISNA(MATCH(B1806,메뉴판이름,0)),"메뉴판에 없는 이름",IF(OR(NOT(ISNUMBER(C1806)),C1806&lt;0,C1806&lt;&gt;INT(N(C1806))),"수량을 확인하세요",IF(OR(NOT(ISNUMBER(D1806)),D1806&lt;0),"매출을 확인하세요",IF(COUNTIFS(메뉴_월,"&gt;="&amp;DATE(YEAR(A1806),MONTH(A1806),1),메뉴_월,"&lt;="&amp;DATE(YEAR(A1806),MONTH(A1806)+1,0),메뉴_이름,B1806)&gt;1,"같은 달·같은 메뉴가 또 있어요",""))))))</f>
        <v/>
      </c>
    </row>
    <row r="1807">
      <c r="A1807" s="49" t="n"/>
      <c r="B1807" s="17" t="n"/>
      <c r="C1807" s="14" t="n"/>
      <c r="D1807" s="14" t="n"/>
      <c r="E1807" s="18">
        <f>IF(COUNTA(A1807:D1807)=0,"",IF(NOT(ISNUMBER(A1807)),"월을 2026-09-01 처럼",IF(ISNA(MATCH(B1807,메뉴판이름,0)),"메뉴판에 없는 이름",IF(OR(NOT(ISNUMBER(C1807)),C1807&lt;0,C1807&lt;&gt;INT(N(C1807))),"수량을 확인하세요",IF(OR(NOT(ISNUMBER(D1807)),D1807&lt;0),"매출을 확인하세요",IF(COUNTIFS(메뉴_월,"&gt;="&amp;DATE(YEAR(A1807),MONTH(A1807),1),메뉴_월,"&lt;="&amp;DATE(YEAR(A1807),MONTH(A1807)+1,0),메뉴_이름,B1807)&gt;1,"같은 달·같은 메뉴가 또 있어요",""))))))</f>
        <v/>
      </c>
    </row>
    <row r="1808">
      <c r="A1808" s="49" t="n"/>
      <c r="B1808" s="17" t="n"/>
      <c r="C1808" s="14" t="n"/>
      <c r="D1808" s="14" t="n"/>
      <c r="E1808" s="18">
        <f>IF(COUNTA(A1808:D1808)=0,"",IF(NOT(ISNUMBER(A1808)),"월을 2026-09-01 처럼",IF(ISNA(MATCH(B1808,메뉴판이름,0)),"메뉴판에 없는 이름",IF(OR(NOT(ISNUMBER(C1808)),C1808&lt;0,C1808&lt;&gt;INT(N(C1808))),"수량을 확인하세요",IF(OR(NOT(ISNUMBER(D1808)),D1808&lt;0),"매출을 확인하세요",IF(COUNTIFS(메뉴_월,"&gt;="&amp;DATE(YEAR(A1808),MONTH(A1808),1),메뉴_월,"&lt;="&amp;DATE(YEAR(A1808),MONTH(A1808)+1,0),메뉴_이름,B1808)&gt;1,"같은 달·같은 메뉴가 또 있어요",""))))))</f>
        <v/>
      </c>
    </row>
    <row r="1809">
      <c r="A1809" s="49" t="n"/>
      <c r="B1809" s="17" t="n"/>
      <c r="C1809" s="14" t="n"/>
      <c r="D1809" s="14" t="n"/>
      <c r="E1809" s="18">
        <f>IF(COUNTA(A1809:D1809)=0,"",IF(NOT(ISNUMBER(A1809)),"월을 2026-09-01 처럼",IF(ISNA(MATCH(B1809,메뉴판이름,0)),"메뉴판에 없는 이름",IF(OR(NOT(ISNUMBER(C1809)),C1809&lt;0,C1809&lt;&gt;INT(N(C1809))),"수량을 확인하세요",IF(OR(NOT(ISNUMBER(D1809)),D1809&lt;0),"매출을 확인하세요",IF(COUNTIFS(메뉴_월,"&gt;="&amp;DATE(YEAR(A1809),MONTH(A1809),1),메뉴_월,"&lt;="&amp;DATE(YEAR(A1809),MONTH(A1809)+1,0),메뉴_이름,B1809)&gt;1,"같은 달·같은 메뉴가 또 있어요",""))))))</f>
        <v/>
      </c>
    </row>
    <row r="1810">
      <c r="A1810" s="49" t="n"/>
      <c r="B1810" s="17" t="n"/>
      <c r="C1810" s="14" t="n"/>
      <c r="D1810" s="14" t="n"/>
      <c r="E1810" s="18">
        <f>IF(COUNTA(A1810:D1810)=0,"",IF(NOT(ISNUMBER(A1810)),"월을 2026-09-01 처럼",IF(ISNA(MATCH(B1810,메뉴판이름,0)),"메뉴판에 없는 이름",IF(OR(NOT(ISNUMBER(C1810)),C1810&lt;0,C1810&lt;&gt;INT(N(C1810))),"수량을 확인하세요",IF(OR(NOT(ISNUMBER(D1810)),D1810&lt;0),"매출을 확인하세요",IF(COUNTIFS(메뉴_월,"&gt;="&amp;DATE(YEAR(A1810),MONTH(A1810),1),메뉴_월,"&lt;="&amp;DATE(YEAR(A1810),MONTH(A1810)+1,0),메뉴_이름,B1810)&gt;1,"같은 달·같은 메뉴가 또 있어요",""))))))</f>
        <v/>
      </c>
    </row>
    <row r="1811">
      <c r="A1811" s="49" t="n"/>
      <c r="B1811" s="17" t="n"/>
      <c r="C1811" s="14" t="n"/>
      <c r="D1811" s="14" t="n"/>
      <c r="E1811" s="18">
        <f>IF(COUNTA(A1811:D1811)=0,"",IF(NOT(ISNUMBER(A1811)),"월을 2026-09-01 처럼",IF(ISNA(MATCH(B1811,메뉴판이름,0)),"메뉴판에 없는 이름",IF(OR(NOT(ISNUMBER(C1811)),C1811&lt;0,C1811&lt;&gt;INT(N(C1811))),"수량을 확인하세요",IF(OR(NOT(ISNUMBER(D1811)),D1811&lt;0),"매출을 확인하세요",IF(COUNTIFS(메뉴_월,"&gt;="&amp;DATE(YEAR(A1811),MONTH(A1811),1),메뉴_월,"&lt;="&amp;DATE(YEAR(A1811),MONTH(A1811)+1,0),메뉴_이름,B1811)&gt;1,"같은 달·같은 메뉴가 또 있어요",""))))))</f>
        <v/>
      </c>
    </row>
    <row r="1812">
      <c r="A1812" s="49" t="n"/>
      <c r="B1812" s="17" t="n"/>
      <c r="C1812" s="14" t="n"/>
      <c r="D1812" s="14" t="n"/>
      <c r="E1812" s="18">
        <f>IF(COUNTA(A1812:D1812)=0,"",IF(NOT(ISNUMBER(A1812)),"월을 2026-09-01 처럼",IF(ISNA(MATCH(B1812,메뉴판이름,0)),"메뉴판에 없는 이름",IF(OR(NOT(ISNUMBER(C1812)),C1812&lt;0,C1812&lt;&gt;INT(N(C1812))),"수량을 확인하세요",IF(OR(NOT(ISNUMBER(D1812)),D1812&lt;0),"매출을 확인하세요",IF(COUNTIFS(메뉴_월,"&gt;="&amp;DATE(YEAR(A1812),MONTH(A1812),1),메뉴_월,"&lt;="&amp;DATE(YEAR(A1812),MONTH(A1812)+1,0),메뉴_이름,B1812)&gt;1,"같은 달·같은 메뉴가 또 있어요",""))))))</f>
        <v/>
      </c>
    </row>
    <row r="1813">
      <c r="A1813" s="49" t="n"/>
      <c r="B1813" s="17" t="n"/>
      <c r="C1813" s="14" t="n"/>
      <c r="D1813" s="14" t="n"/>
      <c r="E1813" s="18">
        <f>IF(COUNTA(A1813:D1813)=0,"",IF(NOT(ISNUMBER(A1813)),"월을 2026-09-01 처럼",IF(ISNA(MATCH(B1813,메뉴판이름,0)),"메뉴판에 없는 이름",IF(OR(NOT(ISNUMBER(C1813)),C1813&lt;0,C1813&lt;&gt;INT(N(C1813))),"수량을 확인하세요",IF(OR(NOT(ISNUMBER(D1813)),D1813&lt;0),"매출을 확인하세요",IF(COUNTIFS(메뉴_월,"&gt;="&amp;DATE(YEAR(A1813),MONTH(A1813),1),메뉴_월,"&lt;="&amp;DATE(YEAR(A1813),MONTH(A1813)+1,0),메뉴_이름,B1813)&gt;1,"같은 달·같은 메뉴가 또 있어요",""))))))</f>
        <v/>
      </c>
    </row>
    <row r="1814">
      <c r="A1814" s="49" t="n"/>
      <c r="B1814" s="17" t="n"/>
      <c r="C1814" s="14" t="n"/>
      <c r="D1814" s="14" t="n"/>
      <c r="E1814" s="18">
        <f>IF(COUNTA(A1814:D1814)=0,"",IF(NOT(ISNUMBER(A1814)),"월을 2026-09-01 처럼",IF(ISNA(MATCH(B1814,메뉴판이름,0)),"메뉴판에 없는 이름",IF(OR(NOT(ISNUMBER(C1814)),C1814&lt;0,C1814&lt;&gt;INT(N(C1814))),"수량을 확인하세요",IF(OR(NOT(ISNUMBER(D1814)),D1814&lt;0),"매출을 확인하세요",IF(COUNTIFS(메뉴_월,"&gt;="&amp;DATE(YEAR(A1814),MONTH(A1814),1),메뉴_월,"&lt;="&amp;DATE(YEAR(A1814),MONTH(A1814)+1,0),메뉴_이름,B1814)&gt;1,"같은 달·같은 메뉴가 또 있어요",""))))))</f>
        <v/>
      </c>
    </row>
    <row r="1815">
      <c r="A1815" s="49" t="n"/>
      <c r="B1815" s="17" t="n"/>
      <c r="C1815" s="14" t="n"/>
      <c r="D1815" s="14" t="n"/>
      <c r="E1815" s="18">
        <f>IF(COUNTA(A1815:D1815)=0,"",IF(NOT(ISNUMBER(A1815)),"월을 2026-09-01 처럼",IF(ISNA(MATCH(B1815,메뉴판이름,0)),"메뉴판에 없는 이름",IF(OR(NOT(ISNUMBER(C1815)),C1815&lt;0,C1815&lt;&gt;INT(N(C1815))),"수량을 확인하세요",IF(OR(NOT(ISNUMBER(D1815)),D1815&lt;0),"매출을 확인하세요",IF(COUNTIFS(메뉴_월,"&gt;="&amp;DATE(YEAR(A1815),MONTH(A1815),1),메뉴_월,"&lt;="&amp;DATE(YEAR(A1815),MONTH(A1815)+1,0),메뉴_이름,B1815)&gt;1,"같은 달·같은 메뉴가 또 있어요",""))))))</f>
        <v/>
      </c>
    </row>
    <row r="1816">
      <c r="A1816" s="49" t="n"/>
      <c r="B1816" s="17" t="n"/>
      <c r="C1816" s="14" t="n"/>
      <c r="D1816" s="14" t="n"/>
      <c r="E1816" s="18">
        <f>IF(COUNTA(A1816:D1816)=0,"",IF(NOT(ISNUMBER(A1816)),"월을 2026-09-01 처럼",IF(ISNA(MATCH(B1816,메뉴판이름,0)),"메뉴판에 없는 이름",IF(OR(NOT(ISNUMBER(C1816)),C1816&lt;0,C1816&lt;&gt;INT(N(C1816))),"수량을 확인하세요",IF(OR(NOT(ISNUMBER(D1816)),D1816&lt;0),"매출을 확인하세요",IF(COUNTIFS(메뉴_월,"&gt;="&amp;DATE(YEAR(A1816),MONTH(A1816),1),메뉴_월,"&lt;="&amp;DATE(YEAR(A1816),MONTH(A1816)+1,0),메뉴_이름,B1816)&gt;1,"같은 달·같은 메뉴가 또 있어요",""))))))</f>
        <v/>
      </c>
    </row>
    <row r="1817">
      <c r="A1817" s="49" t="n"/>
      <c r="B1817" s="17" t="n"/>
      <c r="C1817" s="14" t="n"/>
      <c r="D1817" s="14" t="n"/>
      <c r="E1817" s="18">
        <f>IF(COUNTA(A1817:D1817)=0,"",IF(NOT(ISNUMBER(A1817)),"월을 2026-09-01 처럼",IF(ISNA(MATCH(B1817,메뉴판이름,0)),"메뉴판에 없는 이름",IF(OR(NOT(ISNUMBER(C1817)),C1817&lt;0,C1817&lt;&gt;INT(N(C1817))),"수량을 확인하세요",IF(OR(NOT(ISNUMBER(D1817)),D1817&lt;0),"매출을 확인하세요",IF(COUNTIFS(메뉴_월,"&gt;="&amp;DATE(YEAR(A1817),MONTH(A1817),1),메뉴_월,"&lt;="&amp;DATE(YEAR(A1817),MONTH(A1817)+1,0),메뉴_이름,B1817)&gt;1,"같은 달·같은 메뉴가 또 있어요",""))))))</f>
        <v/>
      </c>
    </row>
    <row r="1818">
      <c r="A1818" s="49" t="n"/>
      <c r="B1818" s="17" t="n"/>
      <c r="C1818" s="14" t="n"/>
      <c r="D1818" s="14" t="n"/>
      <c r="E1818" s="18">
        <f>IF(COUNTA(A1818:D1818)=0,"",IF(NOT(ISNUMBER(A1818)),"월을 2026-09-01 처럼",IF(ISNA(MATCH(B1818,메뉴판이름,0)),"메뉴판에 없는 이름",IF(OR(NOT(ISNUMBER(C1818)),C1818&lt;0,C1818&lt;&gt;INT(N(C1818))),"수량을 확인하세요",IF(OR(NOT(ISNUMBER(D1818)),D1818&lt;0),"매출을 확인하세요",IF(COUNTIFS(메뉴_월,"&gt;="&amp;DATE(YEAR(A1818),MONTH(A1818),1),메뉴_월,"&lt;="&amp;DATE(YEAR(A1818),MONTH(A1818)+1,0),메뉴_이름,B1818)&gt;1,"같은 달·같은 메뉴가 또 있어요",""))))))</f>
        <v/>
      </c>
    </row>
    <row r="1819">
      <c r="A1819" s="49" t="n"/>
      <c r="B1819" s="17" t="n"/>
      <c r="C1819" s="14" t="n"/>
      <c r="D1819" s="14" t="n"/>
      <c r="E1819" s="18">
        <f>IF(COUNTA(A1819:D1819)=0,"",IF(NOT(ISNUMBER(A1819)),"월을 2026-09-01 처럼",IF(ISNA(MATCH(B1819,메뉴판이름,0)),"메뉴판에 없는 이름",IF(OR(NOT(ISNUMBER(C1819)),C1819&lt;0,C1819&lt;&gt;INT(N(C1819))),"수량을 확인하세요",IF(OR(NOT(ISNUMBER(D1819)),D1819&lt;0),"매출을 확인하세요",IF(COUNTIFS(메뉴_월,"&gt;="&amp;DATE(YEAR(A1819),MONTH(A1819),1),메뉴_월,"&lt;="&amp;DATE(YEAR(A1819),MONTH(A1819)+1,0),메뉴_이름,B1819)&gt;1,"같은 달·같은 메뉴가 또 있어요",""))))))</f>
        <v/>
      </c>
    </row>
    <row r="1820">
      <c r="A1820" s="49" t="n"/>
      <c r="B1820" s="17" t="n"/>
      <c r="C1820" s="14" t="n"/>
      <c r="D1820" s="14" t="n"/>
      <c r="E1820" s="18">
        <f>IF(COUNTA(A1820:D1820)=0,"",IF(NOT(ISNUMBER(A1820)),"월을 2026-09-01 처럼",IF(ISNA(MATCH(B1820,메뉴판이름,0)),"메뉴판에 없는 이름",IF(OR(NOT(ISNUMBER(C1820)),C1820&lt;0,C1820&lt;&gt;INT(N(C1820))),"수량을 확인하세요",IF(OR(NOT(ISNUMBER(D1820)),D1820&lt;0),"매출을 확인하세요",IF(COUNTIFS(메뉴_월,"&gt;="&amp;DATE(YEAR(A1820),MONTH(A1820),1),메뉴_월,"&lt;="&amp;DATE(YEAR(A1820),MONTH(A1820)+1,0),메뉴_이름,B1820)&gt;1,"같은 달·같은 메뉴가 또 있어요",""))))))</f>
        <v/>
      </c>
    </row>
    <row r="1821">
      <c r="A1821" s="49" t="n"/>
      <c r="B1821" s="17" t="n"/>
      <c r="C1821" s="14" t="n"/>
      <c r="D1821" s="14" t="n"/>
      <c r="E1821" s="18">
        <f>IF(COUNTA(A1821:D1821)=0,"",IF(NOT(ISNUMBER(A1821)),"월을 2026-09-01 처럼",IF(ISNA(MATCH(B1821,메뉴판이름,0)),"메뉴판에 없는 이름",IF(OR(NOT(ISNUMBER(C1821)),C1821&lt;0,C1821&lt;&gt;INT(N(C1821))),"수량을 확인하세요",IF(OR(NOT(ISNUMBER(D1821)),D1821&lt;0),"매출을 확인하세요",IF(COUNTIFS(메뉴_월,"&gt;="&amp;DATE(YEAR(A1821),MONTH(A1821),1),메뉴_월,"&lt;="&amp;DATE(YEAR(A1821),MONTH(A1821)+1,0),메뉴_이름,B1821)&gt;1,"같은 달·같은 메뉴가 또 있어요",""))))))</f>
        <v/>
      </c>
    </row>
    <row r="1822">
      <c r="A1822" s="49" t="n"/>
      <c r="B1822" s="17" t="n"/>
      <c r="C1822" s="14" t="n"/>
      <c r="D1822" s="14" t="n"/>
      <c r="E1822" s="18">
        <f>IF(COUNTA(A1822:D1822)=0,"",IF(NOT(ISNUMBER(A1822)),"월을 2026-09-01 처럼",IF(ISNA(MATCH(B1822,메뉴판이름,0)),"메뉴판에 없는 이름",IF(OR(NOT(ISNUMBER(C1822)),C1822&lt;0,C1822&lt;&gt;INT(N(C1822))),"수량을 확인하세요",IF(OR(NOT(ISNUMBER(D1822)),D1822&lt;0),"매출을 확인하세요",IF(COUNTIFS(메뉴_월,"&gt;="&amp;DATE(YEAR(A1822),MONTH(A1822),1),메뉴_월,"&lt;="&amp;DATE(YEAR(A1822),MONTH(A1822)+1,0),메뉴_이름,B1822)&gt;1,"같은 달·같은 메뉴가 또 있어요",""))))))</f>
        <v/>
      </c>
    </row>
    <row r="1823">
      <c r="A1823" s="49" t="n"/>
      <c r="B1823" s="17" t="n"/>
      <c r="C1823" s="14" t="n"/>
      <c r="D1823" s="14" t="n"/>
      <c r="E1823" s="18">
        <f>IF(COUNTA(A1823:D1823)=0,"",IF(NOT(ISNUMBER(A1823)),"월을 2026-09-01 처럼",IF(ISNA(MATCH(B1823,메뉴판이름,0)),"메뉴판에 없는 이름",IF(OR(NOT(ISNUMBER(C1823)),C1823&lt;0,C1823&lt;&gt;INT(N(C1823))),"수량을 확인하세요",IF(OR(NOT(ISNUMBER(D1823)),D1823&lt;0),"매출을 확인하세요",IF(COUNTIFS(메뉴_월,"&gt;="&amp;DATE(YEAR(A1823),MONTH(A1823),1),메뉴_월,"&lt;="&amp;DATE(YEAR(A1823),MONTH(A1823)+1,0),메뉴_이름,B1823)&gt;1,"같은 달·같은 메뉴가 또 있어요",""))))))</f>
        <v/>
      </c>
    </row>
    <row r="1824">
      <c r="A1824" s="49" t="n"/>
      <c r="B1824" s="17" t="n"/>
      <c r="C1824" s="14" t="n"/>
      <c r="D1824" s="14" t="n"/>
      <c r="E1824" s="18">
        <f>IF(COUNTA(A1824:D1824)=0,"",IF(NOT(ISNUMBER(A1824)),"월을 2026-09-01 처럼",IF(ISNA(MATCH(B1824,메뉴판이름,0)),"메뉴판에 없는 이름",IF(OR(NOT(ISNUMBER(C1824)),C1824&lt;0,C1824&lt;&gt;INT(N(C1824))),"수량을 확인하세요",IF(OR(NOT(ISNUMBER(D1824)),D1824&lt;0),"매출을 확인하세요",IF(COUNTIFS(메뉴_월,"&gt;="&amp;DATE(YEAR(A1824),MONTH(A1824),1),메뉴_월,"&lt;="&amp;DATE(YEAR(A1824),MONTH(A1824)+1,0),메뉴_이름,B1824)&gt;1,"같은 달·같은 메뉴가 또 있어요",""))))))</f>
        <v/>
      </c>
    </row>
    <row r="1825">
      <c r="A1825" s="49" t="n"/>
      <c r="B1825" s="17" t="n"/>
      <c r="C1825" s="14" t="n"/>
      <c r="D1825" s="14" t="n"/>
      <c r="E1825" s="18">
        <f>IF(COUNTA(A1825:D1825)=0,"",IF(NOT(ISNUMBER(A1825)),"월을 2026-09-01 처럼",IF(ISNA(MATCH(B1825,메뉴판이름,0)),"메뉴판에 없는 이름",IF(OR(NOT(ISNUMBER(C1825)),C1825&lt;0,C1825&lt;&gt;INT(N(C1825))),"수량을 확인하세요",IF(OR(NOT(ISNUMBER(D1825)),D1825&lt;0),"매출을 확인하세요",IF(COUNTIFS(메뉴_월,"&gt;="&amp;DATE(YEAR(A1825),MONTH(A1825),1),메뉴_월,"&lt;="&amp;DATE(YEAR(A1825),MONTH(A1825)+1,0),메뉴_이름,B1825)&gt;1,"같은 달·같은 메뉴가 또 있어요",""))))))</f>
        <v/>
      </c>
    </row>
    <row r="1826">
      <c r="A1826" s="49" t="n"/>
      <c r="B1826" s="17" t="n"/>
      <c r="C1826" s="14" t="n"/>
      <c r="D1826" s="14" t="n"/>
      <c r="E1826" s="18">
        <f>IF(COUNTA(A1826:D1826)=0,"",IF(NOT(ISNUMBER(A1826)),"월을 2026-09-01 처럼",IF(ISNA(MATCH(B1826,메뉴판이름,0)),"메뉴판에 없는 이름",IF(OR(NOT(ISNUMBER(C1826)),C1826&lt;0,C1826&lt;&gt;INT(N(C1826))),"수량을 확인하세요",IF(OR(NOT(ISNUMBER(D1826)),D1826&lt;0),"매출을 확인하세요",IF(COUNTIFS(메뉴_월,"&gt;="&amp;DATE(YEAR(A1826),MONTH(A1826),1),메뉴_월,"&lt;="&amp;DATE(YEAR(A1826),MONTH(A1826)+1,0),메뉴_이름,B1826)&gt;1,"같은 달·같은 메뉴가 또 있어요",""))))))</f>
        <v/>
      </c>
    </row>
    <row r="1827">
      <c r="A1827" s="49" t="n"/>
      <c r="B1827" s="17" t="n"/>
      <c r="C1827" s="14" t="n"/>
      <c r="D1827" s="14" t="n"/>
      <c r="E1827" s="18">
        <f>IF(COUNTA(A1827:D1827)=0,"",IF(NOT(ISNUMBER(A1827)),"월을 2026-09-01 처럼",IF(ISNA(MATCH(B1827,메뉴판이름,0)),"메뉴판에 없는 이름",IF(OR(NOT(ISNUMBER(C1827)),C1827&lt;0,C1827&lt;&gt;INT(N(C1827))),"수량을 확인하세요",IF(OR(NOT(ISNUMBER(D1827)),D1827&lt;0),"매출을 확인하세요",IF(COUNTIFS(메뉴_월,"&gt;="&amp;DATE(YEAR(A1827),MONTH(A1827),1),메뉴_월,"&lt;="&amp;DATE(YEAR(A1827),MONTH(A1827)+1,0),메뉴_이름,B1827)&gt;1,"같은 달·같은 메뉴가 또 있어요",""))))))</f>
        <v/>
      </c>
    </row>
    <row r="1828">
      <c r="A1828" s="49" t="n"/>
      <c r="B1828" s="17" t="n"/>
      <c r="C1828" s="14" t="n"/>
      <c r="D1828" s="14" t="n"/>
      <c r="E1828" s="18">
        <f>IF(COUNTA(A1828:D1828)=0,"",IF(NOT(ISNUMBER(A1828)),"월을 2026-09-01 처럼",IF(ISNA(MATCH(B1828,메뉴판이름,0)),"메뉴판에 없는 이름",IF(OR(NOT(ISNUMBER(C1828)),C1828&lt;0,C1828&lt;&gt;INT(N(C1828))),"수량을 확인하세요",IF(OR(NOT(ISNUMBER(D1828)),D1828&lt;0),"매출을 확인하세요",IF(COUNTIFS(메뉴_월,"&gt;="&amp;DATE(YEAR(A1828),MONTH(A1828),1),메뉴_월,"&lt;="&amp;DATE(YEAR(A1828),MONTH(A1828)+1,0),메뉴_이름,B1828)&gt;1,"같은 달·같은 메뉴가 또 있어요",""))))))</f>
        <v/>
      </c>
    </row>
    <row r="1829">
      <c r="A1829" s="49" t="n"/>
      <c r="B1829" s="17" t="n"/>
      <c r="C1829" s="14" t="n"/>
      <c r="D1829" s="14" t="n"/>
      <c r="E1829" s="18">
        <f>IF(COUNTA(A1829:D1829)=0,"",IF(NOT(ISNUMBER(A1829)),"월을 2026-09-01 처럼",IF(ISNA(MATCH(B1829,메뉴판이름,0)),"메뉴판에 없는 이름",IF(OR(NOT(ISNUMBER(C1829)),C1829&lt;0,C1829&lt;&gt;INT(N(C1829))),"수량을 확인하세요",IF(OR(NOT(ISNUMBER(D1829)),D1829&lt;0),"매출을 확인하세요",IF(COUNTIFS(메뉴_월,"&gt;="&amp;DATE(YEAR(A1829),MONTH(A1829),1),메뉴_월,"&lt;="&amp;DATE(YEAR(A1829),MONTH(A1829)+1,0),메뉴_이름,B1829)&gt;1,"같은 달·같은 메뉴가 또 있어요",""))))))</f>
        <v/>
      </c>
    </row>
    <row r="1830">
      <c r="A1830" s="49" t="n"/>
      <c r="B1830" s="17" t="n"/>
      <c r="C1830" s="14" t="n"/>
      <c r="D1830" s="14" t="n"/>
      <c r="E1830" s="18">
        <f>IF(COUNTA(A1830:D1830)=0,"",IF(NOT(ISNUMBER(A1830)),"월을 2026-09-01 처럼",IF(ISNA(MATCH(B1830,메뉴판이름,0)),"메뉴판에 없는 이름",IF(OR(NOT(ISNUMBER(C1830)),C1830&lt;0,C1830&lt;&gt;INT(N(C1830))),"수량을 확인하세요",IF(OR(NOT(ISNUMBER(D1830)),D1830&lt;0),"매출을 확인하세요",IF(COUNTIFS(메뉴_월,"&gt;="&amp;DATE(YEAR(A1830),MONTH(A1830),1),메뉴_월,"&lt;="&amp;DATE(YEAR(A1830),MONTH(A1830)+1,0),메뉴_이름,B1830)&gt;1,"같은 달·같은 메뉴가 또 있어요",""))))))</f>
        <v/>
      </c>
    </row>
    <row r="1831">
      <c r="A1831" s="49" t="n"/>
      <c r="B1831" s="17" t="n"/>
      <c r="C1831" s="14" t="n"/>
      <c r="D1831" s="14" t="n"/>
      <c r="E1831" s="18">
        <f>IF(COUNTA(A1831:D1831)=0,"",IF(NOT(ISNUMBER(A1831)),"월을 2026-09-01 처럼",IF(ISNA(MATCH(B1831,메뉴판이름,0)),"메뉴판에 없는 이름",IF(OR(NOT(ISNUMBER(C1831)),C1831&lt;0,C1831&lt;&gt;INT(N(C1831))),"수량을 확인하세요",IF(OR(NOT(ISNUMBER(D1831)),D1831&lt;0),"매출을 확인하세요",IF(COUNTIFS(메뉴_월,"&gt;="&amp;DATE(YEAR(A1831),MONTH(A1831),1),메뉴_월,"&lt;="&amp;DATE(YEAR(A1831),MONTH(A1831)+1,0),메뉴_이름,B1831)&gt;1,"같은 달·같은 메뉴가 또 있어요",""))))))</f>
        <v/>
      </c>
    </row>
    <row r="1832">
      <c r="A1832" s="49" t="n"/>
      <c r="B1832" s="17" t="n"/>
      <c r="C1832" s="14" t="n"/>
      <c r="D1832" s="14" t="n"/>
      <c r="E1832" s="18">
        <f>IF(COUNTA(A1832:D1832)=0,"",IF(NOT(ISNUMBER(A1832)),"월을 2026-09-01 처럼",IF(ISNA(MATCH(B1832,메뉴판이름,0)),"메뉴판에 없는 이름",IF(OR(NOT(ISNUMBER(C1832)),C1832&lt;0,C1832&lt;&gt;INT(N(C1832))),"수량을 확인하세요",IF(OR(NOT(ISNUMBER(D1832)),D1832&lt;0),"매출을 확인하세요",IF(COUNTIFS(메뉴_월,"&gt;="&amp;DATE(YEAR(A1832),MONTH(A1832),1),메뉴_월,"&lt;="&amp;DATE(YEAR(A1832),MONTH(A1832)+1,0),메뉴_이름,B1832)&gt;1,"같은 달·같은 메뉴가 또 있어요",""))))))</f>
        <v/>
      </c>
    </row>
    <row r="1833">
      <c r="A1833" s="49" t="n"/>
      <c r="B1833" s="17" t="n"/>
      <c r="C1833" s="14" t="n"/>
      <c r="D1833" s="14" t="n"/>
      <c r="E1833" s="18">
        <f>IF(COUNTA(A1833:D1833)=0,"",IF(NOT(ISNUMBER(A1833)),"월을 2026-09-01 처럼",IF(ISNA(MATCH(B1833,메뉴판이름,0)),"메뉴판에 없는 이름",IF(OR(NOT(ISNUMBER(C1833)),C1833&lt;0,C1833&lt;&gt;INT(N(C1833))),"수량을 확인하세요",IF(OR(NOT(ISNUMBER(D1833)),D1833&lt;0),"매출을 확인하세요",IF(COUNTIFS(메뉴_월,"&gt;="&amp;DATE(YEAR(A1833),MONTH(A1833),1),메뉴_월,"&lt;="&amp;DATE(YEAR(A1833),MONTH(A1833)+1,0),메뉴_이름,B1833)&gt;1,"같은 달·같은 메뉴가 또 있어요",""))))))</f>
        <v/>
      </c>
    </row>
    <row r="1834">
      <c r="A1834" s="49" t="n"/>
      <c r="B1834" s="17" t="n"/>
      <c r="C1834" s="14" t="n"/>
      <c r="D1834" s="14" t="n"/>
      <c r="E1834" s="18">
        <f>IF(COUNTA(A1834:D1834)=0,"",IF(NOT(ISNUMBER(A1834)),"월을 2026-09-01 처럼",IF(ISNA(MATCH(B1834,메뉴판이름,0)),"메뉴판에 없는 이름",IF(OR(NOT(ISNUMBER(C1834)),C1834&lt;0,C1834&lt;&gt;INT(N(C1834))),"수량을 확인하세요",IF(OR(NOT(ISNUMBER(D1834)),D1834&lt;0),"매출을 확인하세요",IF(COUNTIFS(메뉴_월,"&gt;="&amp;DATE(YEAR(A1834),MONTH(A1834),1),메뉴_월,"&lt;="&amp;DATE(YEAR(A1834),MONTH(A1834)+1,0),메뉴_이름,B1834)&gt;1,"같은 달·같은 메뉴가 또 있어요",""))))))</f>
        <v/>
      </c>
    </row>
    <row r="1835">
      <c r="A1835" s="49" t="n"/>
      <c r="B1835" s="17" t="n"/>
      <c r="C1835" s="14" t="n"/>
      <c r="D1835" s="14" t="n"/>
      <c r="E1835" s="18">
        <f>IF(COUNTA(A1835:D1835)=0,"",IF(NOT(ISNUMBER(A1835)),"월을 2026-09-01 처럼",IF(ISNA(MATCH(B1835,메뉴판이름,0)),"메뉴판에 없는 이름",IF(OR(NOT(ISNUMBER(C1835)),C1835&lt;0,C1835&lt;&gt;INT(N(C1835))),"수량을 확인하세요",IF(OR(NOT(ISNUMBER(D1835)),D1835&lt;0),"매출을 확인하세요",IF(COUNTIFS(메뉴_월,"&gt;="&amp;DATE(YEAR(A1835),MONTH(A1835),1),메뉴_월,"&lt;="&amp;DATE(YEAR(A1835),MONTH(A1835)+1,0),메뉴_이름,B1835)&gt;1,"같은 달·같은 메뉴가 또 있어요",""))))))</f>
        <v/>
      </c>
    </row>
    <row r="1836">
      <c r="A1836" s="49" t="n"/>
      <c r="B1836" s="17" t="n"/>
      <c r="C1836" s="14" t="n"/>
      <c r="D1836" s="14" t="n"/>
      <c r="E1836" s="18">
        <f>IF(COUNTA(A1836:D1836)=0,"",IF(NOT(ISNUMBER(A1836)),"월을 2026-09-01 처럼",IF(ISNA(MATCH(B1836,메뉴판이름,0)),"메뉴판에 없는 이름",IF(OR(NOT(ISNUMBER(C1836)),C1836&lt;0,C1836&lt;&gt;INT(N(C1836))),"수량을 확인하세요",IF(OR(NOT(ISNUMBER(D1836)),D1836&lt;0),"매출을 확인하세요",IF(COUNTIFS(메뉴_월,"&gt;="&amp;DATE(YEAR(A1836),MONTH(A1836),1),메뉴_월,"&lt;="&amp;DATE(YEAR(A1836),MONTH(A1836)+1,0),메뉴_이름,B1836)&gt;1,"같은 달·같은 메뉴가 또 있어요",""))))))</f>
        <v/>
      </c>
    </row>
    <row r="1837">
      <c r="A1837" s="49" t="n"/>
      <c r="B1837" s="17" t="n"/>
      <c r="C1837" s="14" t="n"/>
      <c r="D1837" s="14" t="n"/>
      <c r="E1837" s="18">
        <f>IF(COUNTA(A1837:D1837)=0,"",IF(NOT(ISNUMBER(A1837)),"월을 2026-09-01 처럼",IF(ISNA(MATCH(B1837,메뉴판이름,0)),"메뉴판에 없는 이름",IF(OR(NOT(ISNUMBER(C1837)),C1837&lt;0,C1837&lt;&gt;INT(N(C1837))),"수량을 확인하세요",IF(OR(NOT(ISNUMBER(D1837)),D1837&lt;0),"매출을 확인하세요",IF(COUNTIFS(메뉴_월,"&gt;="&amp;DATE(YEAR(A1837),MONTH(A1837),1),메뉴_월,"&lt;="&amp;DATE(YEAR(A1837),MONTH(A1837)+1,0),메뉴_이름,B1837)&gt;1,"같은 달·같은 메뉴가 또 있어요",""))))))</f>
        <v/>
      </c>
    </row>
    <row r="1838">
      <c r="A1838" s="49" t="n"/>
      <c r="B1838" s="17" t="n"/>
      <c r="C1838" s="14" t="n"/>
      <c r="D1838" s="14" t="n"/>
      <c r="E1838" s="18">
        <f>IF(COUNTA(A1838:D1838)=0,"",IF(NOT(ISNUMBER(A1838)),"월을 2026-09-01 처럼",IF(ISNA(MATCH(B1838,메뉴판이름,0)),"메뉴판에 없는 이름",IF(OR(NOT(ISNUMBER(C1838)),C1838&lt;0,C1838&lt;&gt;INT(N(C1838))),"수량을 확인하세요",IF(OR(NOT(ISNUMBER(D1838)),D1838&lt;0),"매출을 확인하세요",IF(COUNTIFS(메뉴_월,"&gt;="&amp;DATE(YEAR(A1838),MONTH(A1838),1),메뉴_월,"&lt;="&amp;DATE(YEAR(A1838),MONTH(A1838)+1,0),메뉴_이름,B1838)&gt;1,"같은 달·같은 메뉴가 또 있어요",""))))))</f>
        <v/>
      </c>
    </row>
    <row r="1839">
      <c r="A1839" s="49" t="n"/>
      <c r="B1839" s="17" t="n"/>
      <c r="C1839" s="14" t="n"/>
      <c r="D1839" s="14" t="n"/>
      <c r="E1839" s="18">
        <f>IF(COUNTA(A1839:D1839)=0,"",IF(NOT(ISNUMBER(A1839)),"월을 2026-09-01 처럼",IF(ISNA(MATCH(B1839,메뉴판이름,0)),"메뉴판에 없는 이름",IF(OR(NOT(ISNUMBER(C1839)),C1839&lt;0,C1839&lt;&gt;INT(N(C1839))),"수량을 확인하세요",IF(OR(NOT(ISNUMBER(D1839)),D1839&lt;0),"매출을 확인하세요",IF(COUNTIFS(메뉴_월,"&gt;="&amp;DATE(YEAR(A1839),MONTH(A1839),1),메뉴_월,"&lt;="&amp;DATE(YEAR(A1839),MONTH(A1839)+1,0),메뉴_이름,B1839)&gt;1,"같은 달·같은 메뉴가 또 있어요",""))))))</f>
        <v/>
      </c>
    </row>
    <row r="1840">
      <c r="A1840" s="49" t="n"/>
      <c r="B1840" s="17" t="n"/>
      <c r="C1840" s="14" t="n"/>
      <c r="D1840" s="14" t="n"/>
      <c r="E1840" s="18">
        <f>IF(COUNTA(A1840:D1840)=0,"",IF(NOT(ISNUMBER(A1840)),"월을 2026-09-01 처럼",IF(ISNA(MATCH(B1840,메뉴판이름,0)),"메뉴판에 없는 이름",IF(OR(NOT(ISNUMBER(C1840)),C1840&lt;0,C1840&lt;&gt;INT(N(C1840))),"수량을 확인하세요",IF(OR(NOT(ISNUMBER(D1840)),D1840&lt;0),"매출을 확인하세요",IF(COUNTIFS(메뉴_월,"&gt;="&amp;DATE(YEAR(A1840),MONTH(A1840),1),메뉴_월,"&lt;="&amp;DATE(YEAR(A1840),MONTH(A1840)+1,0),메뉴_이름,B1840)&gt;1,"같은 달·같은 메뉴가 또 있어요",""))))))</f>
        <v/>
      </c>
    </row>
    <row r="1841">
      <c r="A1841" s="49" t="n"/>
      <c r="B1841" s="17" t="n"/>
      <c r="C1841" s="14" t="n"/>
      <c r="D1841" s="14" t="n"/>
      <c r="E1841" s="18">
        <f>IF(COUNTA(A1841:D1841)=0,"",IF(NOT(ISNUMBER(A1841)),"월을 2026-09-01 처럼",IF(ISNA(MATCH(B1841,메뉴판이름,0)),"메뉴판에 없는 이름",IF(OR(NOT(ISNUMBER(C1841)),C1841&lt;0,C1841&lt;&gt;INT(N(C1841))),"수량을 확인하세요",IF(OR(NOT(ISNUMBER(D1841)),D1841&lt;0),"매출을 확인하세요",IF(COUNTIFS(메뉴_월,"&gt;="&amp;DATE(YEAR(A1841),MONTH(A1841),1),메뉴_월,"&lt;="&amp;DATE(YEAR(A1841),MONTH(A1841)+1,0),메뉴_이름,B1841)&gt;1,"같은 달·같은 메뉴가 또 있어요",""))))))</f>
        <v/>
      </c>
    </row>
    <row r="1842">
      <c r="A1842" s="49" t="n"/>
      <c r="B1842" s="17" t="n"/>
      <c r="C1842" s="14" t="n"/>
      <c r="D1842" s="14" t="n"/>
      <c r="E1842" s="18">
        <f>IF(COUNTA(A1842:D1842)=0,"",IF(NOT(ISNUMBER(A1842)),"월을 2026-09-01 처럼",IF(ISNA(MATCH(B1842,메뉴판이름,0)),"메뉴판에 없는 이름",IF(OR(NOT(ISNUMBER(C1842)),C1842&lt;0,C1842&lt;&gt;INT(N(C1842))),"수량을 확인하세요",IF(OR(NOT(ISNUMBER(D1842)),D1842&lt;0),"매출을 확인하세요",IF(COUNTIFS(메뉴_월,"&gt;="&amp;DATE(YEAR(A1842),MONTH(A1842),1),메뉴_월,"&lt;="&amp;DATE(YEAR(A1842),MONTH(A1842)+1,0),메뉴_이름,B1842)&gt;1,"같은 달·같은 메뉴가 또 있어요",""))))))</f>
        <v/>
      </c>
    </row>
    <row r="1843">
      <c r="A1843" s="49" t="n"/>
      <c r="B1843" s="17" t="n"/>
      <c r="C1843" s="14" t="n"/>
      <c r="D1843" s="14" t="n"/>
      <c r="E1843" s="18">
        <f>IF(COUNTA(A1843:D1843)=0,"",IF(NOT(ISNUMBER(A1843)),"월을 2026-09-01 처럼",IF(ISNA(MATCH(B1843,메뉴판이름,0)),"메뉴판에 없는 이름",IF(OR(NOT(ISNUMBER(C1843)),C1843&lt;0,C1843&lt;&gt;INT(N(C1843))),"수량을 확인하세요",IF(OR(NOT(ISNUMBER(D1843)),D1843&lt;0),"매출을 확인하세요",IF(COUNTIFS(메뉴_월,"&gt;="&amp;DATE(YEAR(A1843),MONTH(A1843),1),메뉴_월,"&lt;="&amp;DATE(YEAR(A1843),MONTH(A1843)+1,0),메뉴_이름,B1843)&gt;1,"같은 달·같은 메뉴가 또 있어요",""))))))</f>
        <v/>
      </c>
    </row>
    <row r="1844">
      <c r="A1844" s="49" t="n"/>
      <c r="B1844" s="17" t="n"/>
      <c r="C1844" s="14" t="n"/>
      <c r="D1844" s="14" t="n"/>
      <c r="E1844" s="18">
        <f>IF(COUNTA(A1844:D1844)=0,"",IF(NOT(ISNUMBER(A1844)),"월을 2026-09-01 처럼",IF(ISNA(MATCH(B1844,메뉴판이름,0)),"메뉴판에 없는 이름",IF(OR(NOT(ISNUMBER(C1844)),C1844&lt;0,C1844&lt;&gt;INT(N(C1844))),"수량을 확인하세요",IF(OR(NOT(ISNUMBER(D1844)),D1844&lt;0),"매출을 확인하세요",IF(COUNTIFS(메뉴_월,"&gt;="&amp;DATE(YEAR(A1844),MONTH(A1844),1),메뉴_월,"&lt;="&amp;DATE(YEAR(A1844),MONTH(A1844)+1,0),메뉴_이름,B1844)&gt;1,"같은 달·같은 메뉴가 또 있어요",""))))))</f>
        <v/>
      </c>
    </row>
    <row r="1845">
      <c r="A1845" s="49" t="n"/>
      <c r="B1845" s="17" t="n"/>
      <c r="C1845" s="14" t="n"/>
      <c r="D1845" s="14" t="n"/>
      <c r="E1845" s="18">
        <f>IF(COUNTA(A1845:D1845)=0,"",IF(NOT(ISNUMBER(A1845)),"월을 2026-09-01 처럼",IF(ISNA(MATCH(B1845,메뉴판이름,0)),"메뉴판에 없는 이름",IF(OR(NOT(ISNUMBER(C1845)),C1845&lt;0,C1845&lt;&gt;INT(N(C1845))),"수량을 확인하세요",IF(OR(NOT(ISNUMBER(D1845)),D1845&lt;0),"매출을 확인하세요",IF(COUNTIFS(메뉴_월,"&gt;="&amp;DATE(YEAR(A1845),MONTH(A1845),1),메뉴_월,"&lt;="&amp;DATE(YEAR(A1845),MONTH(A1845)+1,0),메뉴_이름,B1845)&gt;1,"같은 달·같은 메뉴가 또 있어요",""))))))</f>
        <v/>
      </c>
    </row>
    <row r="1846">
      <c r="A1846" s="49" t="n"/>
      <c r="B1846" s="17" t="n"/>
      <c r="C1846" s="14" t="n"/>
      <c r="D1846" s="14" t="n"/>
      <c r="E1846" s="18">
        <f>IF(COUNTA(A1846:D1846)=0,"",IF(NOT(ISNUMBER(A1846)),"월을 2026-09-01 처럼",IF(ISNA(MATCH(B1846,메뉴판이름,0)),"메뉴판에 없는 이름",IF(OR(NOT(ISNUMBER(C1846)),C1846&lt;0,C1846&lt;&gt;INT(N(C1846))),"수량을 확인하세요",IF(OR(NOT(ISNUMBER(D1846)),D1846&lt;0),"매출을 확인하세요",IF(COUNTIFS(메뉴_월,"&gt;="&amp;DATE(YEAR(A1846),MONTH(A1846),1),메뉴_월,"&lt;="&amp;DATE(YEAR(A1846),MONTH(A1846)+1,0),메뉴_이름,B1846)&gt;1,"같은 달·같은 메뉴가 또 있어요",""))))))</f>
        <v/>
      </c>
    </row>
    <row r="1847">
      <c r="A1847" s="49" t="n"/>
      <c r="B1847" s="17" t="n"/>
      <c r="C1847" s="14" t="n"/>
      <c r="D1847" s="14" t="n"/>
      <c r="E1847" s="18">
        <f>IF(COUNTA(A1847:D1847)=0,"",IF(NOT(ISNUMBER(A1847)),"월을 2026-09-01 처럼",IF(ISNA(MATCH(B1847,메뉴판이름,0)),"메뉴판에 없는 이름",IF(OR(NOT(ISNUMBER(C1847)),C1847&lt;0,C1847&lt;&gt;INT(N(C1847))),"수량을 확인하세요",IF(OR(NOT(ISNUMBER(D1847)),D1847&lt;0),"매출을 확인하세요",IF(COUNTIFS(메뉴_월,"&gt;="&amp;DATE(YEAR(A1847),MONTH(A1847),1),메뉴_월,"&lt;="&amp;DATE(YEAR(A1847),MONTH(A1847)+1,0),메뉴_이름,B1847)&gt;1,"같은 달·같은 메뉴가 또 있어요",""))))))</f>
        <v/>
      </c>
    </row>
    <row r="1848">
      <c r="A1848" s="49" t="n"/>
      <c r="B1848" s="17" t="n"/>
      <c r="C1848" s="14" t="n"/>
      <c r="D1848" s="14" t="n"/>
      <c r="E1848" s="18">
        <f>IF(COUNTA(A1848:D1848)=0,"",IF(NOT(ISNUMBER(A1848)),"월을 2026-09-01 처럼",IF(ISNA(MATCH(B1848,메뉴판이름,0)),"메뉴판에 없는 이름",IF(OR(NOT(ISNUMBER(C1848)),C1848&lt;0,C1848&lt;&gt;INT(N(C1848))),"수량을 확인하세요",IF(OR(NOT(ISNUMBER(D1848)),D1848&lt;0),"매출을 확인하세요",IF(COUNTIFS(메뉴_월,"&gt;="&amp;DATE(YEAR(A1848),MONTH(A1848),1),메뉴_월,"&lt;="&amp;DATE(YEAR(A1848),MONTH(A1848)+1,0),메뉴_이름,B1848)&gt;1,"같은 달·같은 메뉴가 또 있어요",""))))))</f>
        <v/>
      </c>
    </row>
    <row r="1849">
      <c r="A1849" s="49" t="n"/>
      <c r="B1849" s="17" t="n"/>
      <c r="C1849" s="14" t="n"/>
      <c r="D1849" s="14" t="n"/>
      <c r="E1849" s="18">
        <f>IF(COUNTA(A1849:D1849)=0,"",IF(NOT(ISNUMBER(A1849)),"월을 2026-09-01 처럼",IF(ISNA(MATCH(B1849,메뉴판이름,0)),"메뉴판에 없는 이름",IF(OR(NOT(ISNUMBER(C1849)),C1849&lt;0,C1849&lt;&gt;INT(N(C1849))),"수량을 확인하세요",IF(OR(NOT(ISNUMBER(D1849)),D1849&lt;0),"매출을 확인하세요",IF(COUNTIFS(메뉴_월,"&gt;="&amp;DATE(YEAR(A1849),MONTH(A1849),1),메뉴_월,"&lt;="&amp;DATE(YEAR(A1849),MONTH(A1849)+1,0),메뉴_이름,B1849)&gt;1,"같은 달·같은 메뉴가 또 있어요",""))))))</f>
        <v/>
      </c>
    </row>
    <row r="1850">
      <c r="A1850" s="49" t="n"/>
      <c r="B1850" s="17" t="n"/>
      <c r="C1850" s="14" t="n"/>
      <c r="D1850" s="14" t="n"/>
      <c r="E1850" s="18">
        <f>IF(COUNTA(A1850:D1850)=0,"",IF(NOT(ISNUMBER(A1850)),"월을 2026-09-01 처럼",IF(ISNA(MATCH(B1850,메뉴판이름,0)),"메뉴판에 없는 이름",IF(OR(NOT(ISNUMBER(C1850)),C1850&lt;0,C1850&lt;&gt;INT(N(C1850))),"수량을 확인하세요",IF(OR(NOT(ISNUMBER(D1850)),D1850&lt;0),"매출을 확인하세요",IF(COUNTIFS(메뉴_월,"&gt;="&amp;DATE(YEAR(A1850),MONTH(A1850),1),메뉴_월,"&lt;="&amp;DATE(YEAR(A1850),MONTH(A1850)+1,0),메뉴_이름,B1850)&gt;1,"같은 달·같은 메뉴가 또 있어요",""))))))</f>
        <v/>
      </c>
    </row>
    <row r="1851">
      <c r="A1851" s="49" t="n"/>
      <c r="B1851" s="17" t="n"/>
      <c r="C1851" s="14" t="n"/>
      <c r="D1851" s="14" t="n"/>
      <c r="E1851" s="18">
        <f>IF(COUNTA(A1851:D1851)=0,"",IF(NOT(ISNUMBER(A1851)),"월을 2026-09-01 처럼",IF(ISNA(MATCH(B1851,메뉴판이름,0)),"메뉴판에 없는 이름",IF(OR(NOT(ISNUMBER(C1851)),C1851&lt;0,C1851&lt;&gt;INT(N(C1851))),"수량을 확인하세요",IF(OR(NOT(ISNUMBER(D1851)),D1851&lt;0),"매출을 확인하세요",IF(COUNTIFS(메뉴_월,"&gt;="&amp;DATE(YEAR(A1851),MONTH(A1851),1),메뉴_월,"&lt;="&amp;DATE(YEAR(A1851),MONTH(A1851)+1,0),메뉴_이름,B1851)&gt;1,"같은 달·같은 메뉴가 또 있어요",""))))))</f>
        <v/>
      </c>
    </row>
    <row r="1852">
      <c r="A1852" s="49" t="n"/>
      <c r="B1852" s="17" t="n"/>
      <c r="C1852" s="14" t="n"/>
      <c r="D1852" s="14" t="n"/>
      <c r="E1852" s="18">
        <f>IF(COUNTA(A1852:D1852)=0,"",IF(NOT(ISNUMBER(A1852)),"월을 2026-09-01 처럼",IF(ISNA(MATCH(B1852,메뉴판이름,0)),"메뉴판에 없는 이름",IF(OR(NOT(ISNUMBER(C1852)),C1852&lt;0,C1852&lt;&gt;INT(N(C1852))),"수량을 확인하세요",IF(OR(NOT(ISNUMBER(D1852)),D1852&lt;0),"매출을 확인하세요",IF(COUNTIFS(메뉴_월,"&gt;="&amp;DATE(YEAR(A1852),MONTH(A1852),1),메뉴_월,"&lt;="&amp;DATE(YEAR(A1852),MONTH(A1852)+1,0),메뉴_이름,B1852)&gt;1,"같은 달·같은 메뉴가 또 있어요",""))))))</f>
        <v/>
      </c>
    </row>
    <row r="1853">
      <c r="A1853" s="49" t="n"/>
      <c r="B1853" s="17" t="n"/>
      <c r="C1853" s="14" t="n"/>
      <c r="D1853" s="14" t="n"/>
      <c r="E1853" s="18">
        <f>IF(COUNTA(A1853:D1853)=0,"",IF(NOT(ISNUMBER(A1853)),"월을 2026-09-01 처럼",IF(ISNA(MATCH(B1853,메뉴판이름,0)),"메뉴판에 없는 이름",IF(OR(NOT(ISNUMBER(C1853)),C1853&lt;0,C1853&lt;&gt;INT(N(C1853))),"수량을 확인하세요",IF(OR(NOT(ISNUMBER(D1853)),D1853&lt;0),"매출을 확인하세요",IF(COUNTIFS(메뉴_월,"&gt;="&amp;DATE(YEAR(A1853),MONTH(A1853),1),메뉴_월,"&lt;="&amp;DATE(YEAR(A1853),MONTH(A1853)+1,0),메뉴_이름,B1853)&gt;1,"같은 달·같은 메뉴가 또 있어요",""))))))</f>
        <v/>
      </c>
    </row>
    <row r="1854">
      <c r="A1854" s="49" t="n"/>
      <c r="B1854" s="17" t="n"/>
      <c r="C1854" s="14" t="n"/>
      <c r="D1854" s="14" t="n"/>
      <c r="E1854" s="18">
        <f>IF(COUNTA(A1854:D1854)=0,"",IF(NOT(ISNUMBER(A1854)),"월을 2026-09-01 처럼",IF(ISNA(MATCH(B1854,메뉴판이름,0)),"메뉴판에 없는 이름",IF(OR(NOT(ISNUMBER(C1854)),C1854&lt;0,C1854&lt;&gt;INT(N(C1854))),"수량을 확인하세요",IF(OR(NOT(ISNUMBER(D1854)),D1854&lt;0),"매출을 확인하세요",IF(COUNTIFS(메뉴_월,"&gt;="&amp;DATE(YEAR(A1854),MONTH(A1854),1),메뉴_월,"&lt;="&amp;DATE(YEAR(A1854),MONTH(A1854)+1,0),메뉴_이름,B1854)&gt;1,"같은 달·같은 메뉴가 또 있어요",""))))))</f>
        <v/>
      </c>
    </row>
    <row r="1855">
      <c r="A1855" s="49" t="n"/>
      <c r="B1855" s="17" t="n"/>
      <c r="C1855" s="14" t="n"/>
      <c r="D1855" s="14" t="n"/>
      <c r="E1855" s="18">
        <f>IF(COUNTA(A1855:D1855)=0,"",IF(NOT(ISNUMBER(A1855)),"월을 2026-09-01 처럼",IF(ISNA(MATCH(B1855,메뉴판이름,0)),"메뉴판에 없는 이름",IF(OR(NOT(ISNUMBER(C1855)),C1855&lt;0,C1855&lt;&gt;INT(N(C1855))),"수량을 확인하세요",IF(OR(NOT(ISNUMBER(D1855)),D1855&lt;0),"매출을 확인하세요",IF(COUNTIFS(메뉴_월,"&gt;="&amp;DATE(YEAR(A1855),MONTH(A1855),1),메뉴_월,"&lt;="&amp;DATE(YEAR(A1855),MONTH(A1855)+1,0),메뉴_이름,B1855)&gt;1,"같은 달·같은 메뉴가 또 있어요",""))))))</f>
        <v/>
      </c>
    </row>
    <row r="1856">
      <c r="A1856" s="49" t="n"/>
      <c r="B1856" s="17" t="n"/>
      <c r="C1856" s="14" t="n"/>
      <c r="D1856" s="14" t="n"/>
      <c r="E1856" s="18">
        <f>IF(COUNTA(A1856:D1856)=0,"",IF(NOT(ISNUMBER(A1856)),"월을 2026-09-01 처럼",IF(ISNA(MATCH(B1856,메뉴판이름,0)),"메뉴판에 없는 이름",IF(OR(NOT(ISNUMBER(C1856)),C1856&lt;0,C1856&lt;&gt;INT(N(C1856))),"수량을 확인하세요",IF(OR(NOT(ISNUMBER(D1856)),D1856&lt;0),"매출을 확인하세요",IF(COUNTIFS(메뉴_월,"&gt;="&amp;DATE(YEAR(A1856),MONTH(A1856),1),메뉴_월,"&lt;="&amp;DATE(YEAR(A1856),MONTH(A1856)+1,0),메뉴_이름,B1856)&gt;1,"같은 달·같은 메뉴가 또 있어요",""))))))</f>
        <v/>
      </c>
    </row>
    <row r="1857">
      <c r="A1857" s="49" t="n"/>
      <c r="B1857" s="17" t="n"/>
      <c r="C1857" s="14" t="n"/>
      <c r="D1857" s="14" t="n"/>
      <c r="E1857" s="18">
        <f>IF(COUNTA(A1857:D1857)=0,"",IF(NOT(ISNUMBER(A1857)),"월을 2026-09-01 처럼",IF(ISNA(MATCH(B1857,메뉴판이름,0)),"메뉴판에 없는 이름",IF(OR(NOT(ISNUMBER(C1857)),C1857&lt;0,C1857&lt;&gt;INT(N(C1857))),"수량을 확인하세요",IF(OR(NOT(ISNUMBER(D1857)),D1857&lt;0),"매출을 확인하세요",IF(COUNTIFS(메뉴_월,"&gt;="&amp;DATE(YEAR(A1857),MONTH(A1857),1),메뉴_월,"&lt;="&amp;DATE(YEAR(A1857),MONTH(A1857)+1,0),메뉴_이름,B1857)&gt;1,"같은 달·같은 메뉴가 또 있어요",""))))))</f>
        <v/>
      </c>
    </row>
    <row r="1858">
      <c r="A1858" s="49" t="n"/>
      <c r="B1858" s="17" t="n"/>
      <c r="C1858" s="14" t="n"/>
      <c r="D1858" s="14" t="n"/>
      <c r="E1858" s="18">
        <f>IF(COUNTA(A1858:D1858)=0,"",IF(NOT(ISNUMBER(A1858)),"월을 2026-09-01 처럼",IF(ISNA(MATCH(B1858,메뉴판이름,0)),"메뉴판에 없는 이름",IF(OR(NOT(ISNUMBER(C1858)),C1858&lt;0,C1858&lt;&gt;INT(N(C1858))),"수량을 확인하세요",IF(OR(NOT(ISNUMBER(D1858)),D1858&lt;0),"매출을 확인하세요",IF(COUNTIFS(메뉴_월,"&gt;="&amp;DATE(YEAR(A1858),MONTH(A1858),1),메뉴_월,"&lt;="&amp;DATE(YEAR(A1858),MONTH(A1858)+1,0),메뉴_이름,B1858)&gt;1,"같은 달·같은 메뉴가 또 있어요",""))))))</f>
        <v/>
      </c>
    </row>
    <row r="1859">
      <c r="A1859" s="49" t="n"/>
      <c r="B1859" s="17" t="n"/>
      <c r="C1859" s="14" t="n"/>
      <c r="D1859" s="14" t="n"/>
      <c r="E1859" s="18">
        <f>IF(COUNTA(A1859:D1859)=0,"",IF(NOT(ISNUMBER(A1859)),"월을 2026-09-01 처럼",IF(ISNA(MATCH(B1859,메뉴판이름,0)),"메뉴판에 없는 이름",IF(OR(NOT(ISNUMBER(C1859)),C1859&lt;0,C1859&lt;&gt;INT(N(C1859))),"수량을 확인하세요",IF(OR(NOT(ISNUMBER(D1859)),D1859&lt;0),"매출을 확인하세요",IF(COUNTIFS(메뉴_월,"&gt;="&amp;DATE(YEAR(A1859),MONTH(A1859),1),메뉴_월,"&lt;="&amp;DATE(YEAR(A1859),MONTH(A1859)+1,0),메뉴_이름,B1859)&gt;1,"같은 달·같은 메뉴가 또 있어요",""))))))</f>
        <v/>
      </c>
    </row>
    <row r="1860">
      <c r="A1860" s="49" t="n"/>
      <c r="B1860" s="17" t="n"/>
      <c r="C1860" s="14" t="n"/>
      <c r="D1860" s="14" t="n"/>
      <c r="E1860" s="18">
        <f>IF(COUNTA(A1860:D1860)=0,"",IF(NOT(ISNUMBER(A1860)),"월을 2026-09-01 처럼",IF(ISNA(MATCH(B1860,메뉴판이름,0)),"메뉴판에 없는 이름",IF(OR(NOT(ISNUMBER(C1860)),C1860&lt;0,C1860&lt;&gt;INT(N(C1860))),"수량을 확인하세요",IF(OR(NOT(ISNUMBER(D1860)),D1860&lt;0),"매출을 확인하세요",IF(COUNTIFS(메뉴_월,"&gt;="&amp;DATE(YEAR(A1860),MONTH(A1860),1),메뉴_월,"&lt;="&amp;DATE(YEAR(A1860),MONTH(A1860)+1,0),메뉴_이름,B1860)&gt;1,"같은 달·같은 메뉴가 또 있어요",""))))))</f>
        <v/>
      </c>
    </row>
    <row r="1861">
      <c r="A1861" s="49" t="n"/>
      <c r="B1861" s="17" t="n"/>
      <c r="C1861" s="14" t="n"/>
      <c r="D1861" s="14" t="n"/>
      <c r="E1861" s="18">
        <f>IF(COUNTA(A1861:D1861)=0,"",IF(NOT(ISNUMBER(A1861)),"월을 2026-09-01 처럼",IF(ISNA(MATCH(B1861,메뉴판이름,0)),"메뉴판에 없는 이름",IF(OR(NOT(ISNUMBER(C1861)),C1861&lt;0,C1861&lt;&gt;INT(N(C1861))),"수량을 확인하세요",IF(OR(NOT(ISNUMBER(D1861)),D1861&lt;0),"매출을 확인하세요",IF(COUNTIFS(메뉴_월,"&gt;="&amp;DATE(YEAR(A1861),MONTH(A1861),1),메뉴_월,"&lt;="&amp;DATE(YEAR(A1861),MONTH(A1861)+1,0),메뉴_이름,B1861)&gt;1,"같은 달·같은 메뉴가 또 있어요",""))))))</f>
        <v/>
      </c>
    </row>
    <row r="1862">
      <c r="A1862" s="49" t="n"/>
      <c r="B1862" s="17" t="n"/>
      <c r="C1862" s="14" t="n"/>
      <c r="D1862" s="14" t="n"/>
      <c r="E1862" s="18">
        <f>IF(COUNTA(A1862:D1862)=0,"",IF(NOT(ISNUMBER(A1862)),"월을 2026-09-01 처럼",IF(ISNA(MATCH(B1862,메뉴판이름,0)),"메뉴판에 없는 이름",IF(OR(NOT(ISNUMBER(C1862)),C1862&lt;0,C1862&lt;&gt;INT(N(C1862))),"수량을 확인하세요",IF(OR(NOT(ISNUMBER(D1862)),D1862&lt;0),"매출을 확인하세요",IF(COUNTIFS(메뉴_월,"&gt;="&amp;DATE(YEAR(A1862),MONTH(A1862),1),메뉴_월,"&lt;="&amp;DATE(YEAR(A1862),MONTH(A1862)+1,0),메뉴_이름,B1862)&gt;1,"같은 달·같은 메뉴가 또 있어요",""))))))</f>
        <v/>
      </c>
    </row>
    <row r="1863">
      <c r="A1863" s="49" t="n"/>
      <c r="B1863" s="17" t="n"/>
      <c r="C1863" s="14" t="n"/>
      <c r="D1863" s="14" t="n"/>
      <c r="E1863" s="18">
        <f>IF(COUNTA(A1863:D1863)=0,"",IF(NOT(ISNUMBER(A1863)),"월을 2026-09-01 처럼",IF(ISNA(MATCH(B1863,메뉴판이름,0)),"메뉴판에 없는 이름",IF(OR(NOT(ISNUMBER(C1863)),C1863&lt;0,C1863&lt;&gt;INT(N(C1863))),"수량을 확인하세요",IF(OR(NOT(ISNUMBER(D1863)),D1863&lt;0),"매출을 확인하세요",IF(COUNTIFS(메뉴_월,"&gt;="&amp;DATE(YEAR(A1863),MONTH(A1863),1),메뉴_월,"&lt;="&amp;DATE(YEAR(A1863),MONTH(A1863)+1,0),메뉴_이름,B1863)&gt;1,"같은 달·같은 메뉴가 또 있어요",""))))))</f>
        <v/>
      </c>
    </row>
    <row r="1864">
      <c r="A1864" s="49" t="n"/>
      <c r="B1864" s="17" t="n"/>
      <c r="C1864" s="14" t="n"/>
      <c r="D1864" s="14" t="n"/>
      <c r="E1864" s="18">
        <f>IF(COUNTA(A1864:D1864)=0,"",IF(NOT(ISNUMBER(A1864)),"월을 2026-09-01 처럼",IF(ISNA(MATCH(B1864,메뉴판이름,0)),"메뉴판에 없는 이름",IF(OR(NOT(ISNUMBER(C1864)),C1864&lt;0,C1864&lt;&gt;INT(N(C1864))),"수량을 확인하세요",IF(OR(NOT(ISNUMBER(D1864)),D1864&lt;0),"매출을 확인하세요",IF(COUNTIFS(메뉴_월,"&gt;="&amp;DATE(YEAR(A1864),MONTH(A1864),1),메뉴_월,"&lt;="&amp;DATE(YEAR(A1864),MONTH(A1864)+1,0),메뉴_이름,B1864)&gt;1,"같은 달·같은 메뉴가 또 있어요",""))))))</f>
        <v/>
      </c>
    </row>
    <row r="1865">
      <c r="A1865" s="49" t="n"/>
      <c r="B1865" s="17" t="n"/>
      <c r="C1865" s="14" t="n"/>
      <c r="D1865" s="14" t="n"/>
      <c r="E1865" s="18">
        <f>IF(COUNTA(A1865:D1865)=0,"",IF(NOT(ISNUMBER(A1865)),"월을 2026-09-01 처럼",IF(ISNA(MATCH(B1865,메뉴판이름,0)),"메뉴판에 없는 이름",IF(OR(NOT(ISNUMBER(C1865)),C1865&lt;0,C1865&lt;&gt;INT(N(C1865))),"수량을 확인하세요",IF(OR(NOT(ISNUMBER(D1865)),D1865&lt;0),"매출을 확인하세요",IF(COUNTIFS(메뉴_월,"&gt;="&amp;DATE(YEAR(A1865),MONTH(A1865),1),메뉴_월,"&lt;="&amp;DATE(YEAR(A1865),MONTH(A1865)+1,0),메뉴_이름,B1865)&gt;1,"같은 달·같은 메뉴가 또 있어요",""))))))</f>
        <v/>
      </c>
    </row>
    <row r="1866">
      <c r="A1866" s="49" t="n"/>
      <c r="B1866" s="17" t="n"/>
      <c r="C1866" s="14" t="n"/>
      <c r="D1866" s="14" t="n"/>
      <c r="E1866" s="18">
        <f>IF(COUNTA(A1866:D1866)=0,"",IF(NOT(ISNUMBER(A1866)),"월을 2026-09-01 처럼",IF(ISNA(MATCH(B1866,메뉴판이름,0)),"메뉴판에 없는 이름",IF(OR(NOT(ISNUMBER(C1866)),C1866&lt;0,C1866&lt;&gt;INT(N(C1866))),"수량을 확인하세요",IF(OR(NOT(ISNUMBER(D1866)),D1866&lt;0),"매출을 확인하세요",IF(COUNTIFS(메뉴_월,"&gt;="&amp;DATE(YEAR(A1866),MONTH(A1866),1),메뉴_월,"&lt;="&amp;DATE(YEAR(A1866),MONTH(A1866)+1,0),메뉴_이름,B1866)&gt;1,"같은 달·같은 메뉴가 또 있어요",""))))))</f>
        <v/>
      </c>
    </row>
    <row r="1867">
      <c r="A1867" s="49" t="n"/>
      <c r="B1867" s="17" t="n"/>
      <c r="C1867" s="14" t="n"/>
      <c r="D1867" s="14" t="n"/>
      <c r="E1867" s="18">
        <f>IF(COUNTA(A1867:D1867)=0,"",IF(NOT(ISNUMBER(A1867)),"월을 2026-09-01 처럼",IF(ISNA(MATCH(B1867,메뉴판이름,0)),"메뉴판에 없는 이름",IF(OR(NOT(ISNUMBER(C1867)),C1867&lt;0,C1867&lt;&gt;INT(N(C1867))),"수량을 확인하세요",IF(OR(NOT(ISNUMBER(D1867)),D1867&lt;0),"매출을 확인하세요",IF(COUNTIFS(메뉴_월,"&gt;="&amp;DATE(YEAR(A1867),MONTH(A1867),1),메뉴_월,"&lt;="&amp;DATE(YEAR(A1867),MONTH(A1867)+1,0),메뉴_이름,B1867)&gt;1,"같은 달·같은 메뉴가 또 있어요",""))))))</f>
        <v/>
      </c>
    </row>
    <row r="1868">
      <c r="A1868" s="49" t="n"/>
      <c r="B1868" s="17" t="n"/>
      <c r="C1868" s="14" t="n"/>
      <c r="D1868" s="14" t="n"/>
      <c r="E1868" s="18">
        <f>IF(COUNTA(A1868:D1868)=0,"",IF(NOT(ISNUMBER(A1868)),"월을 2026-09-01 처럼",IF(ISNA(MATCH(B1868,메뉴판이름,0)),"메뉴판에 없는 이름",IF(OR(NOT(ISNUMBER(C1868)),C1868&lt;0,C1868&lt;&gt;INT(N(C1868))),"수량을 확인하세요",IF(OR(NOT(ISNUMBER(D1868)),D1868&lt;0),"매출을 확인하세요",IF(COUNTIFS(메뉴_월,"&gt;="&amp;DATE(YEAR(A1868),MONTH(A1868),1),메뉴_월,"&lt;="&amp;DATE(YEAR(A1868),MONTH(A1868)+1,0),메뉴_이름,B1868)&gt;1,"같은 달·같은 메뉴가 또 있어요",""))))))</f>
        <v/>
      </c>
    </row>
    <row r="1869">
      <c r="A1869" s="49" t="n"/>
      <c r="B1869" s="17" t="n"/>
      <c r="C1869" s="14" t="n"/>
      <c r="D1869" s="14" t="n"/>
      <c r="E1869" s="18">
        <f>IF(COUNTA(A1869:D1869)=0,"",IF(NOT(ISNUMBER(A1869)),"월을 2026-09-01 처럼",IF(ISNA(MATCH(B1869,메뉴판이름,0)),"메뉴판에 없는 이름",IF(OR(NOT(ISNUMBER(C1869)),C1869&lt;0,C1869&lt;&gt;INT(N(C1869))),"수량을 확인하세요",IF(OR(NOT(ISNUMBER(D1869)),D1869&lt;0),"매출을 확인하세요",IF(COUNTIFS(메뉴_월,"&gt;="&amp;DATE(YEAR(A1869),MONTH(A1869),1),메뉴_월,"&lt;="&amp;DATE(YEAR(A1869),MONTH(A1869)+1,0),메뉴_이름,B1869)&gt;1,"같은 달·같은 메뉴가 또 있어요",""))))))</f>
        <v/>
      </c>
    </row>
    <row r="1870">
      <c r="A1870" s="49" t="n"/>
      <c r="B1870" s="17" t="n"/>
      <c r="C1870" s="14" t="n"/>
      <c r="D1870" s="14" t="n"/>
      <c r="E1870" s="18">
        <f>IF(COUNTA(A1870:D1870)=0,"",IF(NOT(ISNUMBER(A1870)),"월을 2026-09-01 처럼",IF(ISNA(MATCH(B1870,메뉴판이름,0)),"메뉴판에 없는 이름",IF(OR(NOT(ISNUMBER(C1870)),C1870&lt;0,C1870&lt;&gt;INT(N(C1870))),"수량을 확인하세요",IF(OR(NOT(ISNUMBER(D1870)),D1870&lt;0),"매출을 확인하세요",IF(COUNTIFS(메뉴_월,"&gt;="&amp;DATE(YEAR(A1870),MONTH(A1870),1),메뉴_월,"&lt;="&amp;DATE(YEAR(A1870),MONTH(A1870)+1,0),메뉴_이름,B1870)&gt;1,"같은 달·같은 메뉴가 또 있어요",""))))))</f>
        <v/>
      </c>
    </row>
    <row r="1871">
      <c r="A1871" s="49" t="n"/>
      <c r="B1871" s="17" t="n"/>
      <c r="C1871" s="14" t="n"/>
      <c r="D1871" s="14" t="n"/>
      <c r="E1871" s="18">
        <f>IF(COUNTA(A1871:D1871)=0,"",IF(NOT(ISNUMBER(A1871)),"월을 2026-09-01 처럼",IF(ISNA(MATCH(B1871,메뉴판이름,0)),"메뉴판에 없는 이름",IF(OR(NOT(ISNUMBER(C1871)),C1871&lt;0,C1871&lt;&gt;INT(N(C1871))),"수량을 확인하세요",IF(OR(NOT(ISNUMBER(D1871)),D1871&lt;0),"매출을 확인하세요",IF(COUNTIFS(메뉴_월,"&gt;="&amp;DATE(YEAR(A1871),MONTH(A1871),1),메뉴_월,"&lt;="&amp;DATE(YEAR(A1871),MONTH(A1871)+1,0),메뉴_이름,B1871)&gt;1,"같은 달·같은 메뉴가 또 있어요",""))))))</f>
        <v/>
      </c>
    </row>
    <row r="1872">
      <c r="A1872" s="49" t="n"/>
      <c r="B1872" s="17" t="n"/>
      <c r="C1872" s="14" t="n"/>
      <c r="D1872" s="14" t="n"/>
      <c r="E1872" s="18">
        <f>IF(COUNTA(A1872:D1872)=0,"",IF(NOT(ISNUMBER(A1872)),"월을 2026-09-01 처럼",IF(ISNA(MATCH(B1872,메뉴판이름,0)),"메뉴판에 없는 이름",IF(OR(NOT(ISNUMBER(C1872)),C1872&lt;0,C1872&lt;&gt;INT(N(C1872))),"수량을 확인하세요",IF(OR(NOT(ISNUMBER(D1872)),D1872&lt;0),"매출을 확인하세요",IF(COUNTIFS(메뉴_월,"&gt;="&amp;DATE(YEAR(A1872),MONTH(A1872),1),메뉴_월,"&lt;="&amp;DATE(YEAR(A1872),MONTH(A1872)+1,0),메뉴_이름,B1872)&gt;1,"같은 달·같은 메뉴가 또 있어요",""))))))</f>
        <v/>
      </c>
    </row>
    <row r="1873">
      <c r="A1873" s="49" t="n"/>
      <c r="B1873" s="17" t="n"/>
      <c r="C1873" s="14" t="n"/>
      <c r="D1873" s="14" t="n"/>
      <c r="E1873" s="18">
        <f>IF(COUNTA(A1873:D1873)=0,"",IF(NOT(ISNUMBER(A1873)),"월을 2026-09-01 처럼",IF(ISNA(MATCH(B1873,메뉴판이름,0)),"메뉴판에 없는 이름",IF(OR(NOT(ISNUMBER(C1873)),C1873&lt;0,C1873&lt;&gt;INT(N(C1873))),"수량을 확인하세요",IF(OR(NOT(ISNUMBER(D1873)),D1873&lt;0),"매출을 확인하세요",IF(COUNTIFS(메뉴_월,"&gt;="&amp;DATE(YEAR(A1873),MONTH(A1873),1),메뉴_월,"&lt;="&amp;DATE(YEAR(A1873),MONTH(A1873)+1,0),메뉴_이름,B1873)&gt;1,"같은 달·같은 메뉴가 또 있어요",""))))))</f>
        <v/>
      </c>
    </row>
    <row r="1874">
      <c r="A1874" s="49" t="n"/>
      <c r="B1874" s="17" t="n"/>
      <c r="C1874" s="14" t="n"/>
      <c r="D1874" s="14" t="n"/>
      <c r="E1874" s="18">
        <f>IF(COUNTA(A1874:D1874)=0,"",IF(NOT(ISNUMBER(A1874)),"월을 2026-09-01 처럼",IF(ISNA(MATCH(B1874,메뉴판이름,0)),"메뉴판에 없는 이름",IF(OR(NOT(ISNUMBER(C1874)),C1874&lt;0,C1874&lt;&gt;INT(N(C1874))),"수량을 확인하세요",IF(OR(NOT(ISNUMBER(D1874)),D1874&lt;0),"매출을 확인하세요",IF(COUNTIFS(메뉴_월,"&gt;="&amp;DATE(YEAR(A1874),MONTH(A1874),1),메뉴_월,"&lt;="&amp;DATE(YEAR(A1874),MONTH(A1874)+1,0),메뉴_이름,B1874)&gt;1,"같은 달·같은 메뉴가 또 있어요",""))))))</f>
        <v/>
      </c>
    </row>
    <row r="1875">
      <c r="A1875" s="49" t="n"/>
      <c r="B1875" s="17" t="n"/>
      <c r="C1875" s="14" t="n"/>
      <c r="D1875" s="14" t="n"/>
      <c r="E1875" s="18">
        <f>IF(COUNTA(A1875:D1875)=0,"",IF(NOT(ISNUMBER(A1875)),"월을 2026-09-01 처럼",IF(ISNA(MATCH(B1875,메뉴판이름,0)),"메뉴판에 없는 이름",IF(OR(NOT(ISNUMBER(C1875)),C1875&lt;0,C1875&lt;&gt;INT(N(C1875))),"수량을 확인하세요",IF(OR(NOT(ISNUMBER(D1875)),D1875&lt;0),"매출을 확인하세요",IF(COUNTIFS(메뉴_월,"&gt;="&amp;DATE(YEAR(A1875),MONTH(A1875),1),메뉴_월,"&lt;="&amp;DATE(YEAR(A1875),MONTH(A1875)+1,0),메뉴_이름,B1875)&gt;1,"같은 달·같은 메뉴가 또 있어요",""))))))</f>
        <v/>
      </c>
    </row>
    <row r="1876">
      <c r="A1876" s="49" t="n"/>
      <c r="B1876" s="17" t="n"/>
      <c r="C1876" s="14" t="n"/>
      <c r="D1876" s="14" t="n"/>
      <c r="E1876" s="18">
        <f>IF(COUNTA(A1876:D1876)=0,"",IF(NOT(ISNUMBER(A1876)),"월을 2026-09-01 처럼",IF(ISNA(MATCH(B1876,메뉴판이름,0)),"메뉴판에 없는 이름",IF(OR(NOT(ISNUMBER(C1876)),C1876&lt;0,C1876&lt;&gt;INT(N(C1876))),"수량을 확인하세요",IF(OR(NOT(ISNUMBER(D1876)),D1876&lt;0),"매출을 확인하세요",IF(COUNTIFS(메뉴_월,"&gt;="&amp;DATE(YEAR(A1876),MONTH(A1876),1),메뉴_월,"&lt;="&amp;DATE(YEAR(A1876),MONTH(A1876)+1,0),메뉴_이름,B1876)&gt;1,"같은 달·같은 메뉴가 또 있어요",""))))))</f>
        <v/>
      </c>
    </row>
    <row r="1877">
      <c r="A1877" s="49" t="n"/>
      <c r="B1877" s="17" t="n"/>
      <c r="C1877" s="14" t="n"/>
      <c r="D1877" s="14" t="n"/>
      <c r="E1877" s="18">
        <f>IF(COUNTA(A1877:D1877)=0,"",IF(NOT(ISNUMBER(A1877)),"월을 2026-09-01 처럼",IF(ISNA(MATCH(B1877,메뉴판이름,0)),"메뉴판에 없는 이름",IF(OR(NOT(ISNUMBER(C1877)),C1877&lt;0,C1877&lt;&gt;INT(N(C1877))),"수량을 확인하세요",IF(OR(NOT(ISNUMBER(D1877)),D1877&lt;0),"매출을 확인하세요",IF(COUNTIFS(메뉴_월,"&gt;="&amp;DATE(YEAR(A1877),MONTH(A1877),1),메뉴_월,"&lt;="&amp;DATE(YEAR(A1877),MONTH(A1877)+1,0),메뉴_이름,B1877)&gt;1,"같은 달·같은 메뉴가 또 있어요",""))))))</f>
        <v/>
      </c>
    </row>
    <row r="1878">
      <c r="A1878" s="49" t="n"/>
      <c r="B1878" s="17" t="n"/>
      <c r="C1878" s="14" t="n"/>
      <c r="D1878" s="14" t="n"/>
      <c r="E1878" s="18">
        <f>IF(COUNTA(A1878:D1878)=0,"",IF(NOT(ISNUMBER(A1878)),"월을 2026-09-01 처럼",IF(ISNA(MATCH(B1878,메뉴판이름,0)),"메뉴판에 없는 이름",IF(OR(NOT(ISNUMBER(C1878)),C1878&lt;0,C1878&lt;&gt;INT(N(C1878))),"수량을 확인하세요",IF(OR(NOT(ISNUMBER(D1878)),D1878&lt;0),"매출을 확인하세요",IF(COUNTIFS(메뉴_월,"&gt;="&amp;DATE(YEAR(A1878),MONTH(A1878),1),메뉴_월,"&lt;="&amp;DATE(YEAR(A1878),MONTH(A1878)+1,0),메뉴_이름,B1878)&gt;1,"같은 달·같은 메뉴가 또 있어요",""))))))</f>
        <v/>
      </c>
    </row>
    <row r="1879">
      <c r="A1879" s="49" t="n"/>
      <c r="B1879" s="17" t="n"/>
      <c r="C1879" s="14" t="n"/>
      <c r="D1879" s="14" t="n"/>
      <c r="E1879" s="18">
        <f>IF(COUNTA(A1879:D1879)=0,"",IF(NOT(ISNUMBER(A1879)),"월을 2026-09-01 처럼",IF(ISNA(MATCH(B1879,메뉴판이름,0)),"메뉴판에 없는 이름",IF(OR(NOT(ISNUMBER(C1879)),C1879&lt;0,C1879&lt;&gt;INT(N(C1879))),"수량을 확인하세요",IF(OR(NOT(ISNUMBER(D1879)),D1879&lt;0),"매출을 확인하세요",IF(COUNTIFS(메뉴_월,"&gt;="&amp;DATE(YEAR(A1879),MONTH(A1879),1),메뉴_월,"&lt;="&amp;DATE(YEAR(A1879),MONTH(A1879)+1,0),메뉴_이름,B1879)&gt;1,"같은 달·같은 메뉴가 또 있어요",""))))))</f>
        <v/>
      </c>
    </row>
    <row r="1880">
      <c r="A1880" s="49" t="n"/>
      <c r="B1880" s="17" t="n"/>
      <c r="C1880" s="14" t="n"/>
      <c r="D1880" s="14" t="n"/>
      <c r="E1880" s="18">
        <f>IF(COUNTA(A1880:D1880)=0,"",IF(NOT(ISNUMBER(A1880)),"월을 2026-09-01 처럼",IF(ISNA(MATCH(B1880,메뉴판이름,0)),"메뉴판에 없는 이름",IF(OR(NOT(ISNUMBER(C1880)),C1880&lt;0,C1880&lt;&gt;INT(N(C1880))),"수량을 확인하세요",IF(OR(NOT(ISNUMBER(D1880)),D1880&lt;0),"매출을 확인하세요",IF(COUNTIFS(메뉴_월,"&gt;="&amp;DATE(YEAR(A1880),MONTH(A1880),1),메뉴_월,"&lt;="&amp;DATE(YEAR(A1880),MONTH(A1880)+1,0),메뉴_이름,B1880)&gt;1,"같은 달·같은 메뉴가 또 있어요",""))))))</f>
        <v/>
      </c>
    </row>
    <row r="1881">
      <c r="A1881" s="49" t="n"/>
      <c r="B1881" s="17" t="n"/>
      <c r="C1881" s="14" t="n"/>
      <c r="D1881" s="14" t="n"/>
      <c r="E1881" s="18">
        <f>IF(COUNTA(A1881:D1881)=0,"",IF(NOT(ISNUMBER(A1881)),"월을 2026-09-01 처럼",IF(ISNA(MATCH(B1881,메뉴판이름,0)),"메뉴판에 없는 이름",IF(OR(NOT(ISNUMBER(C1881)),C1881&lt;0,C1881&lt;&gt;INT(N(C1881))),"수량을 확인하세요",IF(OR(NOT(ISNUMBER(D1881)),D1881&lt;0),"매출을 확인하세요",IF(COUNTIFS(메뉴_월,"&gt;="&amp;DATE(YEAR(A1881),MONTH(A1881),1),메뉴_월,"&lt;="&amp;DATE(YEAR(A1881),MONTH(A1881)+1,0),메뉴_이름,B1881)&gt;1,"같은 달·같은 메뉴가 또 있어요",""))))))</f>
        <v/>
      </c>
    </row>
    <row r="1882">
      <c r="A1882" s="49" t="n"/>
      <c r="B1882" s="17" t="n"/>
      <c r="C1882" s="14" t="n"/>
      <c r="D1882" s="14" t="n"/>
      <c r="E1882" s="18">
        <f>IF(COUNTA(A1882:D1882)=0,"",IF(NOT(ISNUMBER(A1882)),"월을 2026-09-01 처럼",IF(ISNA(MATCH(B1882,메뉴판이름,0)),"메뉴판에 없는 이름",IF(OR(NOT(ISNUMBER(C1882)),C1882&lt;0,C1882&lt;&gt;INT(N(C1882))),"수량을 확인하세요",IF(OR(NOT(ISNUMBER(D1882)),D1882&lt;0),"매출을 확인하세요",IF(COUNTIFS(메뉴_월,"&gt;="&amp;DATE(YEAR(A1882),MONTH(A1882),1),메뉴_월,"&lt;="&amp;DATE(YEAR(A1882),MONTH(A1882)+1,0),메뉴_이름,B1882)&gt;1,"같은 달·같은 메뉴가 또 있어요",""))))))</f>
        <v/>
      </c>
    </row>
    <row r="1883">
      <c r="A1883" s="49" t="n"/>
      <c r="B1883" s="17" t="n"/>
      <c r="C1883" s="14" t="n"/>
      <c r="D1883" s="14" t="n"/>
      <c r="E1883" s="18">
        <f>IF(COUNTA(A1883:D1883)=0,"",IF(NOT(ISNUMBER(A1883)),"월을 2026-09-01 처럼",IF(ISNA(MATCH(B1883,메뉴판이름,0)),"메뉴판에 없는 이름",IF(OR(NOT(ISNUMBER(C1883)),C1883&lt;0,C1883&lt;&gt;INT(N(C1883))),"수량을 확인하세요",IF(OR(NOT(ISNUMBER(D1883)),D1883&lt;0),"매출을 확인하세요",IF(COUNTIFS(메뉴_월,"&gt;="&amp;DATE(YEAR(A1883),MONTH(A1883),1),메뉴_월,"&lt;="&amp;DATE(YEAR(A1883),MONTH(A1883)+1,0),메뉴_이름,B1883)&gt;1,"같은 달·같은 메뉴가 또 있어요",""))))))</f>
        <v/>
      </c>
    </row>
    <row r="1884">
      <c r="A1884" s="49" t="n"/>
      <c r="B1884" s="17" t="n"/>
      <c r="C1884" s="14" t="n"/>
      <c r="D1884" s="14" t="n"/>
      <c r="E1884" s="18">
        <f>IF(COUNTA(A1884:D1884)=0,"",IF(NOT(ISNUMBER(A1884)),"월을 2026-09-01 처럼",IF(ISNA(MATCH(B1884,메뉴판이름,0)),"메뉴판에 없는 이름",IF(OR(NOT(ISNUMBER(C1884)),C1884&lt;0,C1884&lt;&gt;INT(N(C1884))),"수량을 확인하세요",IF(OR(NOT(ISNUMBER(D1884)),D1884&lt;0),"매출을 확인하세요",IF(COUNTIFS(메뉴_월,"&gt;="&amp;DATE(YEAR(A1884),MONTH(A1884),1),메뉴_월,"&lt;="&amp;DATE(YEAR(A1884),MONTH(A1884)+1,0),메뉴_이름,B1884)&gt;1,"같은 달·같은 메뉴가 또 있어요",""))))))</f>
        <v/>
      </c>
    </row>
    <row r="1885">
      <c r="A1885" s="49" t="n"/>
      <c r="B1885" s="17" t="n"/>
      <c r="C1885" s="14" t="n"/>
      <c r="D1885" s="14" t="n"/>
      <c r="E1885" s="18">
        <f>IF(COUNTA(A1885:D1885)=0,"",IF(NOT(ISNUMBER(A1885)),"월을 2026-09-01 처럼",IF(ISNA(MATCH(B1885,메뉴판이름,0)),"메뉴판에 없는 이름",IF(OR(NOT(ISNUMBER(C1885)),C1885&lt;0,C1885&lt;&gt;INT(N(C1885))),"수량을 확인하세요",IF(OR(NOT(ISNUMBER(D1885)),D1885&lt;0),"매출을 확인하세요",IF(COUNTIFS(메뉴_월,"&gt;="&amp;DATE(YEAR(A1885),MONTH(A1885),1),메뉴_월,"&lt;="&amp;DATE(YEAR(A1885),MONTH(A1885)+1,0),메뉴_이름,B1885)&gt;1,"같은 달·같은 메뉴가 또 있어요",""))))))</f>
        <v/>
      </c>
    </row>
    <row r="1886">
      <c r="A1886" s="49" t="n"/>
      <c r="B1886" s="17" t="n"/>
      <c r="C1886" s="14" t="n"/>
      <c r="D1886" s="14" t="n"/>
      <c r="E1886" s="18">
        <f>IF(COUNTA(A1886:D1886)=0,"",IF(NOT(ISNUMBER(A1886)),"월을 2026-09-01 처럼",IF(ISNA(MATCH(B1886,메뉴판이름,0)),"메뉴판에 없는 이름",IF(OR(NOT(ISNUMBER(C1886)),C1886&lt;0,C1886&lt;&gt;INT(N(C1886))),"수량을 확인하세요",IF(OR(NOT(ISNUMBER(D1886)),D1886&lt;0),"매출을 확인하세요",IF(COUNTIFS(메뉴_월,"&gt;="&amp;DATE(YEAR(A1886),MONTH(A1886),1),메뉴_월,"&lt;="&amp;DATE(YEAR(A1886),MONTH(A1886)+1,0),메뉴_이름,B1886)&gt;1,"같은 달·같은 메뉴가 또 있어요",""))))))</f>
        <v/>
      </c>
    </row>
    <row r="1887">
      <c r="A1887" s="49" t="n"/>
      <c r="B1887" s="17" t="n"/>
      <c r="C1887" s="14" t="n"/>
      <c r="D1887" s="14" t="n"/>
      <c r="E1887" s="18">
        <f>IF(COUNTA(A1887:D1887)=0,"",IF(NOT(ISNUMBER(A1887)),"월을 2026-09-01 처럼",IF(ISNA(MATCH(B1887,메뉴판이름,0)),"메뉴판에 없는 이름",IF(OR(NOT(ISNUMBER(C1887)),C1887&lt;0,C1887&lt;&gt;INT(N(C1887))),"수량을 확인하세요",IF(OR(NOT(ISNUMBER(D1887)),D1887&lt;0),"매출을 확인하세요",IF(COUNTIFS(메뉴_월,"&gt;="&amp;DATE(YEAR(A1887),MONTH(A1887),1),메뉴_월,"&lt;="&amp;DATE(YEAR(A1887),MONTH(A1887)+1,0),메뉴_이름,B1887)&gt;1,"같은 달·같은 메뉴가 또 있어요",""))))))</f>
        <v/>
      </c>
    </row>
    <row r="1888">
      <c r="A1888" s="49" t="n"/>
      <c r="B1888" s="17" t="n"/>
      <c r="C1888" s="14" t="n"/>
      <c r="D1888" s="14" t="n"/>
      <c r="E1888" s="18">
        <f>IF(COUNTA(A1888:D1888)=0,"",IF(NOT(ISNUMBER(A1888)),"월을 2026-09-01 처럼",IF(ISNA(MATCH(B1888,메뉴판이름,0)),"메뉴판에 없는 이름",IF(OR(NOT(ISNUMBER(C1888)),C1888&lt;0,C1888&lt;&gt;INT(N(C1888))),"수량을 확인하세요",IF(OR(NOT(ISNUMBER(D1888)),D1888&lt;0),"매출을 확인하세요",IF(COUNTIFS(메뉴_월,"&gt;="&amp;DATE(YEAR(A1888),MONTH(A1888),1),메뉴_월,"&lt;="&amp;DATE(YEAR(A1888),MONTH(A1888)+1,0),메뉴_이름,B1888)&gt;1,"같은 달·같은 메뉴가 또 있어요",""))))))</f>
        <v/>
      </c>
    </row>
    <row r="1889">
      <c r="A1889" s="49" t="n"/>
      <c r="B1889" s="17" t="n"/>
      <c r="C1889" s="14" t="n"/>
      <c r="D1889" s="14" t="n"/>
      <c r="E1889" s="18">
        <f>IF(COUNTA(A1889:D1889)=0,"",IF(NOT(ISNUMBER(A1889)),"월을 2026-09-01 처럼",IF(ISNA(MATCH(B1889,메뉴판이름,0)),"메뉴판에 없는 이름",IF(OR(NOT(ISNUMBER(C1889)),C1889&lt;0,C1889&lt;&gt;INT(N(C1889))),"수량을 확인하세요",IF(OR(NOT(ISNUMBER(D1889)),D1889&lt;0),"매출을 확인하세요",IF(COUNTIFS(메뉴_월,"&gt;="&amp;DATE(YEAR(A1889),MONTH(A1889),1),메뉴_월,"&lt;="&amp;DATE(YEAR(A1889),MONTH(A1889)+1,0),메뉴_이름,B1889)&gt;1,"같은 달·같은 메뉴가 또 있어요",""))))))</f>
        <v/>
      </c>
    </row>
    <row r="1890">
      <c r="A1890" s="49" t="n"/>
      <c r="B1890" s="17" t="n"/>
      <c r="C1890" s="14" t="n"/>
      <c r="D1890" s="14" t="n"/>
      <c r="E1890" s="18">
        <f>IF(COUNTA(A1890:D1890)=0,"",IF(NOT(ISNUMBER(A1890)),"월을 2026-09-01 처럼",IF(ISNA(MATCH(B1890,메뉴판이름,0)),"메뉴판에 없는 이름",IF(OR(NOT(ISNUMBER(C1890)),C1890&lt;0,C1890&lt;&gt;INT(N(C1890))),"수량을 확인하세요",IF(OR(NOT(ISNUMBER(D1890)),D1890&lt;0),"매출을 확인하세요",IF(COUNTIFS(메뉴_월,"&gt;="&amp;DATE(YEAR(A1890),MONTH(A1890),1),메뉴_월,"&lt;="&amp;DATE(YEAR(A1890),MONTH(A1890)+1,0),메뉴_이름,B1890)&gt;1,"같은 달·같은 메뉴가 또 있어요",""))))))</f>
        <v/>
      </c>
    </row>
    <row r="1891">
      <c r="A1891" s="49" t="n"/>
      <c r="B1891" s="17" t="n"/>
      <c r="C1891" s="14" t="n"/>
      <c r="D1891" s="14" t="n"/>
      <c r="E1891" s="18">
        <f>IF(COUNTA(A1891:D1891)=0,"",IF(NOT(ISNUMBER(A1891)),"월을 2026-09-01 처럼",IF(ISNA(MATCH(B1891,메뉴판이름,0)),"메뉴판에 없는 이름",IF(OR(NOT(ISNUMBER(C1891)),C1891&lt;0,C1891&lt;&gt;INT(N(C1891))),"수량을 확인하세요",IF(OR(NOT(ISNUMBER(D1891)),D1891&lt;0),"매출을 확인하세요",IF(COUNTIFS(메뉴_월,"&gt;="&amp;DATE(YEAR(A1891),MONTH(A1891),1),메뉴_월,"&lt;="&amp;DATE(YEAR(A1891),MONTH(A1891)+1,0),메뉴_이름,B1891)&gt;1,"같은 달·같은 메뉴가 또 있어요",""))))))</f>
        <v/>
      </c>
    </row>
    <row r="1892">
      <c r="A1892" s="49" t="n"/>
      <c r="B1892" s="17" t="n"/>
      <c r="C1892" s="14" t="n"/>
      <c r="D1892" s="14" t="n"/>
      <c r="E1892" s="18">
        <f>IF(COUNTA(A1892:D1892)=0,"",IF(NOT(ISNUMBER(A1892)),"월을 2026-09-01 처럼",IF(ISNA(MATCH(B1892,메뉴판이름,0)),"메뉴판에 없는 이름",IF(OR(NOT(ISNUMBER(C1892)),C1892&lt;0,C1892&lt;&gt;INT(N(C1892))),"수량을 확인하세요",IF(OR(NOT(ISNUMBER(D1892)),D1892&lt;0),"매출을 확인하세요",IF(COUNTIFS(메뉴_월,"&gt;="&amp;DATE(YEAR(A1892),MONTH(A1892),1),메뉴_월,"&lt;="&amp;DATE(YEAR(A1892),MONTH(A1892)+1,0),메뉴_이름,B1892)&gt;1,"같은 달·같은 메뉴가 또 있어요",""))))))</f>
        <v/>
      </c>
    </row>
    <row r="1893">
      <c r="A1893" s="49" t="n"/>
      <c r="B1893" s="17" t="n"/>
      <c r="C1893" s="14" t="n"/>
      <c r="D1893" s="14" t="n"/>
      <c r="E1893" s="18">
        <f>IF(COUNTA(A1893:D1893)=0,"",IF(NOT(ISNUMBER(A1893)),"월을 2026-09-01 처럼",IF(ISNA(MATCH(B1893,메뉴판이름,0)),"메뉴판에 없는 이름",IF(OR(NOT(ISNUMBER(C1893)),C1893&lt;0,C1893&lt;&gt;INT(N(C1893))),"수량을 확인하세요",IF(OR(NOT(ISNUMBER(D1893)),D1893&lt;0),"매출을 확인하세요",IF(COUNTIFS(메뉴_월,"&gt;="&amp;DATE(YEAR(A1893),MONTH(A1893),1),메뉴_월,"&lt;="&amp;DATE(YEAR(A1893),MONTH(A1893)+1,0),메뉴_이름,B1893)&gt;1,"같은 달·같은 메뉴가 또 있어요",""))))))</f>
        <v/>
      </c>
    </row>
    <row r="1894">
      <c r="A1894" s="49" t="n"/>
      <c r="B1894" s="17" t="n"/>
      <c r="C1894" s="14" t="n"/>
      <c r="D1894" s="14" t="n"/>
      <c r="E1894" s="18">
        <f>IF(COUNTA(A1894:D1894)=0,"",IF(NOT(ISNUMBER(A1894)),"월을 2026-09-01 처럼",IF(ISNA(MATCH(B1894,메뉴판이름,0)),"메뉴판에 없는 이름",IF(OR(NOT(ISNUMBER(C1894)),C1894&lt;0,C1894&lt;&gt;INT(N(C1894))),"수량을 확인하세요",IF(OR(NOT(ISNUMBER(D1894)),D1894&lt;0),"매출을 확인하세요",IF(COUNTIFS(메뉴_월,"&gt;="&amp;DATE(YEAR(A1894),MONTH(A1894),1),메뉴_월,"&lt;="&amp;DATE(YEAR(A1894),MONTH(A1894)+1,0),메뉴_이름,B1894)&gt;1,"같은 달·같은 메뉴가 또 있어요",""))))))</f>
        <v/>
      </c>
    </row>
    <row r="1895">
      <c r="A1895" s="49" t="n"/>
      <c r="B1895" s="17" t="n"/>
      <c r="C1895" s="14" t="n"/>
      <c r="D1895" s="14" t="n"/>
      <c r="E1895" s="18">
        <f>IF(COUNTA(A1895:D1895)=0,"",IF(NOT(ISNUMBER(A1895)),"월을 2026-09-01 처럼",IF(ISNA(MATCH(B1895,메뉴판이름,0)),"메뉴판에 없는 이름",IF(OR(NOT(ISNUMBER(C1895)),C1895&lt;0,C1895&lt;&gt;INT(N(C1895))),"수량을 확인하세요",IF(OR(NOT(ISNUMBER(D1895)),D1895&lt;0),"매출을 확인하세요",IF(COUNTIFS(메뉴_월,"&gt;="&amp;DATE(YEAR(A1895),MONTH(A1895),1),메뉴_월,"&lt;="&amp;DATE(YEAR(A1895),MONTH(A1895)+1,0),메뉴_이름,B1895)&gt;1,"같은 달·같은 메뉴가 또 있어요",""))))))</f>
        <v/>
      </c>
    </row>
    <row r="1896">
      <c r="A1896" s="49" t="n"/>
      <c r="B1896" s="17" t="n"/>
      <c r="C1896" s="14" t="n"/>
      <c r="D1896" s="14" t="n"/>
      <c r="E1896" s="18">
        <f>IF(COUNTA(A1896:D1896)=0,"",IF(NOT(ISNUMBER(A1896)),"월을 2026-09-01 처럼",IF(ISNA(MATCH(B1896,메뉴판이름,0)),"메뉴판에 없는 이름",IF(OR(NOT(ISNUMBER(C1896)),C1896&lt;0,C1896&lt;&gt;INT(N(C1896))),"수량을 확인하세요",IF(OR(NOT(ISNUMBER(D1896)),D1896&lt;0),"매출을 확인하세요",IF(COUNTIFS(메뉴_월,"&gt;="&amp;DATE(YEAR(A1896),MONTH(A1896),1),메뉴_월,"&lt;="&amp;DATE(YEAR(A1896),MONTH(A1896)+1,0),메뉴_이름,B1896)&gt;1,"같은 달·같은 메뉴가 또 있어요",""))))))</f>
        <v/>
      </c>
    </row>
    <row r="1897">
      <c r="A1897" s="49" t="n"/>
      <c r="B1897" s="17" t="n"/>
      <c r="C1897" s="14" t="n"/>
      <c r="D1897" s="14" t="n"/>
      <c r="E1897" s="18">
        <f>IF(COUNTA(A1897:D1897)=0,"",IF(NOT(ISNUMBER(A1897)),"월을 2026-09-01 처럼",IF(ISNA(MATCH(B1897,메뉴판이름,0)),"메뉴판에 없는 이름",IF(OR(NOT(ISNUMBER(C1897)),C1897&lt;0,C1897&lt;&gt;INT(N(C1897))),"수량을 확인하세요",IF(OR(NOT(ISNUMBER(D1897)),D1897&lt;0),"매출을 확인하세요",IF(COUNTIFS(메뉴_월,"&gt;="&amp;DATE(YEAR(A1897),MONTH(A1897),1),메뉴_월,"&lt;="&amp;DATE(YEAR(A1897),MONTH(A1897)+1,0),메뉴_이름,B1897)&gt;1,"같은 달·같은 메뉴가 또 있어요",""))))))</f>
        <v/>
      </c>
    </row>
    <row r="1898">
      <c r="A1898" s="49" t="n"/>
      <c r="B1898" s="17" t="n"/>
      <c r="C1898" s="14" t="n"/>
      <c r="D1898" s="14" t="n"/>
      <c r="E1898" s="18">
        <f>IF(COUNTA(A1898:D1898)=0,"",IF(NOT(ISNUMBER(A1898)),"월을 2026-09-01 처럼",IF(ISNA(MATCH(B1898,메뉴판이름,0)),"메뉴판에 없는 이름",IF(OR(NOT(ISNUMBER(C1898)),C1898&lt;0,C1898&lt;&gt;INT(N(C1898))),"수량을 확인하세요",IF(OR(NOT(ISNUMBER(D1898)),D1898&lt;0),"매출을 확인하세요",IF(COUNTIFS(메뉴_월,"&gt;="&amp;DATE(YEAR(A1898),MONTH(A1898),1),메뉴_월,"&lt;="&amp;DATE(YEAR(A1898),MONTH(A1898)+1,0),메뉴_이름,B1898)&gt;1,"같은 달·같은 메뉴가 또 있어요",""))))))</f>
        <v/>
      </c>
    </row>
    <row r="1899">
      <c r="A1899" s="49" t="n"/>
      <c r="B1899" s="17" t="n"/>
      <c r="C1899" s="14" t="n"/>
      <c r="D1899" s="14" t="n"/>
      <c r="E1899" s="18">
        <f>IF(COUNTA(A1899:D1899)=0,"",IF(NOT(ISNUMBER(A1899)),"월을 2026-09-01 처럼",IF(ISNA(MATCH(B1899,메뉴판이름,0)),"메뉴판에 없는 이름",IF(OR(NOT(ISNUMBER(C1899)),C1899&lt;0,C1899&lt;&gt;INT(N(C1899))),"수량을 확인하세요",IF(OR(NOT(ISNUMBER(D1899)),D1899&lt;0),"매출을 확인하세요",IF(COUNTIFS(메뉴_월,"&gt;="&amp;DATE(YEAR(A1899),MONTH(A1899),1),메뉴_월,"&lt;="&amp;DATE(YEAR(A1899),MONTH(A1899)+1,0),메뉴_이름,B1899)&gt;1,"같은 달·같은 메뉴가 또 있어요",""))))))</f>
        <v/>
      </c>
    </row>
    <row r="1900">
      <c r="A1900" s="49" t="n"/>
      <c r="B1900" s="17" t="n"/>
      <c r="C1900" s="14" t="n"/>
      <c r="D1900" s="14" t="n"/>
      <c r="E1900" s="18">
        <f>IF(COUNTA(A1900:D1900)=0,"",IF(NOT(ISNUMBER(A1900)),"월을 2026-09-01 처럼",IF(ISNA(MATCH(B1900,메뉴판이름,0)),"메뉴판에 없는 이름",IF(OR(NOT(ISNUMBER(C1900)),C1900&lt;0,C1900&lt;&gt;INT(N(C1900))),"수량을 확인하세요",IF(OR(NOT(ISNUMBER(D1900)),D1900&lt;0),"매출을 확인하세요",IF(COUNTIFS(메뉴_월,"&gt;="&amp;DATE(YEAR(A1900),MONTH(A1900),1),메뉴_월,"&lt;="&amp;DATE(YEAR(A1900),MONTH(A1900)+1,0),메뉴_이름,B1900)&gt;1,"같은 달·같은 메뉴가 또 있어요",""))))))</f>
        <v/>
      </c>
    </row>
    <row r="1901">
      <c r="A1901" s="49" t="n"/>
      <c r="B1901" s="17" t="n"/>
      <c r="C1901" s="14" t="n"/>
      <c r="D1901" s="14" t="n"/>
      <c r="E1901" s="18">
        <f>IF(COUNTA(A1901:D1901)=0,"",IF(NOT(ISNUMBER(A1901)),"월을 2026-09-01 처럼",IF(ISNA(MATCH(B1901,메뉴판이름,0)),"메뉴판에 없는 이름",IF(OR(NOT(ISNUMBER(C1901)),C1901&lt;0,C1901&lt;&gt;INT(N(C1901))),"수량을 확인하세요",IF(OR(NOT(ISNUMBER(D1901)),D1901&lt;0),"매출을 확인하세요",IF(COUNTIFS(메뉴_월,"&gt;="&amp;DATE(YEAR(A1901),MONTH(A1901),1),메뉴_월,"&lt;="&amp;DATE(YEAR(A1901),MONTH(A1901)+1,0),메뉴_이름,B1901)&gt;1,"같은 달·같은 메뉴가 또 있어요",""))))))</f>
        <v/>
      </c>
    </row>
    <row r="1902">
      <c r="A1902" s="49" t="n"/>
      <c r="B1902" s="17" t="n"/>
      <c r="C1902" s="14" t="n"/>
      <c r="D1902" s="14" t="n"/>
      <c r="E1902" s="18">
        <f>IF(COUNTA(A1902:D1902)=0,"",IF(NOT(ISNUMBER(A1902)),"월을 2026-09-01 처럼",IF(ISNA(MATCH(B1902,메뉴판이름,0)),"메뉴판에 없는 이름",IF(OR(NOT(ISNUMBER(C1902)),C1902&lt;0,C1902&lt;&gt;INT(N(C1902))),"수량을 확인하세요",IF(OR(NOT(ISNUMBER(D1902)),D1902&lt;0),"매출을 확인하세요",IF(COUNTIFS(메뉴_월,"&gt;="&amp;DATE(YEAR(A1902),MONTH(A1902),1),메뉴_월,"&lt;="&amp;DATE(YEAR(A1902),MONTH(A1902)+1,0),메뉴_이름,B1902)&gt;1,"같은 달·같은 메뉴가 또 있어요",""))))))</f>
        <v/>
      </c>
    </row>
    <row r="1903">
      <c r="A1903" s="49" t="n"/>
      <c r="B1903" s="17" t="n"/>
      <c r="C1903" s="14" t="n"/>
      <c r="D1903" s="14" t="n"/>
      <c r="E1903" s="18">
        <f>IF(COUNTA(A1903:D1903)=0,"",IF(NOT(ISNUMBER(A1903)),"월을 2026-09-01 처럼",IF(ISNA(MATCH(B1903,메뉴판이름,0)),"메뉴판에 없는 이름",IF(OR(NOT(ISNUMBER(C1903)),C1903&lt;0,C1903&lt;&gt;INT(N(C1903))),"수량을 확인하세요",IF(OR(NOT(ISNUMBER(D1903)),D1903&lt;0),"매출을 확인하세요",IF(COUNTIFS(메뉴_월,"&gt;="&amp;DATE(YEAR(A1903),MONTH(A1903),1),메뉴_월,"&lt;="&amp;DATE(YEAR(A1903),MONTH(A1903)+1,0),메뉴_이름,B1903)&gt;1,"같은 달·같은 메뉴가 또 있어요",""))))))</f>
        <v/>
      </c>
    </row>
    <row r="1904">
      <c r="A1904" s="49" t="n"/>
      <c r="B1904" s="17" t="n"/>
      <c r="C1904" s="14" t="n"/>
      <c r="D1904" s="14" t="n"/>
      <c r="E1904" s="18">
        <f>IF(COUNTA(A1904:D1904)=0,"",IF(NOT(ISNUMBER(A1904)),"월을 2026-09-01 처럼",IF(ISNA(MATCH(B1904,메뉴판이름,0)),"메뉴판에 없는 이름",IF(OR(NOT(ISNUMBER(C1904)),C1904&lt;0,C1904&lt;&gt;INT(N(C1904))),"수량을 확인하세요",IF(OR(NOT(ISNUMBER(D1904)),D1904&lt;0),"매출을 확인하세요",IF(COUNTIFS(메뉴_월,"&gt;="&amp;DATE(YEAR(A1904),MONTH(A1904),1),메뉴_월,"&lt;="&amp;DATE(YEAR(A1904),MONTH(A1904)+1,0),메뉴_이름,B1904)&gt;1,"같은 달·같은 메뉴가 또 있어요",""))))))</f>
        <v/>
      </c>
    </row>
    <row r="1905">
      <c r="A1905" s="49" t="n"/>
      <c r="B1905" s="17" t="n"/>
      <c r="C1905" s="14" t="n"/>
      <c r="D1905" s="14" t="n"/>
      <c r="E1905" s="18">
        <f>IF(COUNTA(A1905:D1905)=0,"",IF(NOT(ISNUMBER(A1905)),"월을 2026-09-01 처럼",IF(ISNA(MATCH(B1905,메뉴판이름,0)),"메뉴판에 없는 이름",IF(OR(NOT(ISNUMBER(C1905)),C1905&lt;0,C1905&lt;&gt;INT(N(C1905))),"수량을 확인하세요",IF(OR(NOT(ISNUMBER(D1905)),D1905&lt;0),"매출을 확인하세요",IF(COUNTIFS(메뉴_월,"&gt;="&amp;DATE(YEAR(A1905),MONTH(A1905),1),메뉴_월,"&lt;="&amp;DATE(YEAR(A1905),MONTH(A1905)+1,0),메뉴_이름,B1905)&gt;1,"같은 달·같은 메뉴가 또 있어요",""))))))</f>
        <v/>
      </c>
    </row>
    <row r="1906">
      <c r="A1906" s="49" t="n"/>
      <c r="B1906" s="17" t="n"/>
      <c r="C1906" s="14" t="n"/>
      <c r="D1906" s="14" t="n"/>
      <c r="E1906" s="18">
        <f>IF(COUNTA(A1906:D1906)=0,"",IF(NOT(ISNUMBER(A1906)),"월을 2026-09-01 처럼",IF(ISNA(MATCH(B1906,메뉴판이름,0)),"메뉴판에 없는 이름",IF(OR(NOT(ISNUMBER(C1906)),C1906&lt;0,C1906&lt;&gt;INT(N(C1906))),"수량을 확인하세요",IF(OR(NOT(ISNUMBER(D1906)),D1906&lt;0),"매출을 확인하세요",IF(COUNTIFS(메뉴_월,"&gt;="&amp;DATE(YEAR(A1906),MONTH(A1906),1),메뉴_월,"&lt;="&amp;DATE(YEAR(A1906),MONTH(A1906)+1,0),메뉴_이름,B1906)&gt;1,"같은 달·같은 메뉴가 또 있어요",""))))))</f>
        <v/>
      </c>
    </row>
    <row r="1907">
      <c r="A1907" s="49" t="n"/>
      <c r="B1907" s="17" t="n"/>
      <c r="C1907" s="14" t="n"/>
      <c r="D1907" s="14" t="n"/>
      <c r="E1907" s="18">
        <f>IF(COUNTA(A1907:D1907)=0,"",IF(NOT(ISNUMBER(A1907)),"월을 2026-09-01 처럼",IF(ISNA(MATCH(B1907,메뉴판이름,0)),"메뉴판에 없는 이름",IF(OR(NOT(ISNUMBER(C1907)),C1907&lt;0,C1907&lt;&gt;INT(N(C1907))),"수량을 확인하세요",IF(OR(NOT(ISNUMBER(D1907)),D1907&lt;0),"매출을 확인하세요",IF(COUNTIFS(메뉴_월,"&gt;="&amp;DATE(YEAR(A1907),MONTH(A1907),1),메뉴_월,"&lt;="&amp;DATE(YEAR(A1907),MONTH(A1907)+1,0),메뉴_이름,B1907)&gt;1,"같은 달·같은 메뉴가 또 있어요",""))))))</f>
        <v/>
      </c>
    </row>
    <row r="1908">
      <c r="A1908" s="49" t="n"/>
      <c r="B1908" s="17" t="n"/>
      <c r="C1908" s="14" t="n"/>
      <c r="D1908" s="14" t="n"/>
      <c r="E1908" s="18">
        <f>IF(COUNTA(A1908:D1908)=0,"",IF(NOT(ISNUMBER(A1908)),"월을 2026-09-01 처럼",IF(ISNA(MATCH(B1908,메뉴판이름,0)),"메뉴판에 없는 이름",IF(OR(NOT(ISNUMBER(C1908)),C1908&lt;0,C1908&lt;&gt;INT(N(C1908))),"수량을 확인하세요",IF(OR(NOT(ISNUMBER(D1908)),D1908&lt;0),"매출을 확인하세요",IF(COUNTIFS(메뉴_월,"&gt;="&amp;DATE(YEAR(A1908),MONTH(A1908),1),메뉴_월,"&lt;="&amp;DATE(YEAR(A1908),MONTH(A1908)+1,0),메뉴_이름,B1908)&gt;1,"같은 달·같은 메뉴가 또 있어요",""))))))</f>
        <v/>
      </c>
    </row>
    <row r="1909">
      <c r="A1909" s="49" t="n"/>
      <c r="B1909" s="17" t="n"/>
      <c r="C1909" s="14" t="n"/>
      <c r="D1909" s="14" t="n"/>
      <c r="E1909" s="18">
        <f>IF(COUNTA(A1909:D1909)=0,"",IF(NOT(ISNUMBER(A1909)),"월을 2026-09-01 처럼",IF(ISNA(MATCH(B1909,메뉴판이름,0)),"메뉴판에 없는 이름",IF(OR(NOT(ISNUMBER(C1909)),C1909&lt;0,C1909&lt;&gt;INT(N(C1909))),"수량을 확인하세요",IF(OR(NOT(ISNUMBER(D1909)),D1909&lt;0),"매출을 확인하세요",IF(COUNTIFS(메뉴_월,"&gt;="&amp;DATE(YEAR(A1909),MONTH(A1909),1),메뉴_월,"&lt;="&amp;DATE(YEAR(A1909),MONTH(A1909)+1,0),메뉴_이름,B1909)&gt;1,"같은 달·같은 메뉴가 또 있어요",""))))))</f>
        <v/>
      </c>
    </row>
    <row r="1910">
      <c r="A1910" s="49" t="n"/>
      <c r="B1910" s="17" t="n"/>
      <c r="C1910" s="14" t="n"/>
      <c r="D1910" s="14" t="n"/>
      <c r="E1910" s="18">
        <f>IF(COUNTA(A1910:D1910)=0,"",IF(NOT(ISNUMBER(A1910)),"월을 2026-09-01 처럼",IF(ISNA(MATCH(B1910,메뉴판이름,0)),"메뉴판에 없는 이름",IF(OR(NOT(ISNUMBER(C1910)),C1910&lt;0,C1910&lt;&gt;INT(N(C1910))),"수량을 확인하세요",IF(OR(NOT(ISNUMBER(D1910)),D1910&lt;0),"매출을 확인하세요",IF(COUNTIFS(메뉴_월,"&gt;="&amp;DATE(YEAR(A1910),MONTH(A1910),1),메뉴_월,"&lt;="&amp;DATE(YEAR(A1910),MONTH(A1910)+1,0),메뉴_이름,B1910)&gt;1,"같은 달·같은 메뉴가 또 있어요",""))))))</f>
        <v/>
      </c>
    </row>
    <row r="1911">
      <c r="A1911" s="49" t="n"/>
      <c r="B1911" s="17" t="n"/>
      <c r="C1911" s="14" t="n"/>
      <c r="D1911" s="14" t="n"/>
      <c r="E1911" s="18">
        <f>IF(COUNTA(A1911:D1911)=0,"",IF(NOT(ISNUMBER(A1911)),"월을 2026-09-01 처럼",IF(ISNA(MATCH(B1911,메뉴판이름,0)),"메뉴판에 없는 이름",IF(OR(NOT(ISNUMBER(C1911)),C1911&lt;0,C1911&lt;&gt;INT(N(C1911))),"수량을 확인하세요",IF(OR(NOT(ISNUMBER(D1911)),D1911&lt;0),"매출을 확인하세요",IF(COUNTIFS(메뉴_월,"&gt;="&amp;DATE(YEAR(A1911),MONTH(A1911),1),메뉴_월,"&lt;="&amp;DATE(YEAR(A1911),MONTH(A1911)+1,0),메뉴_이름,B1911)&gt;1,"같은 달·같은 메뉴가 또 있어요",""))))))</f>
        <v/>
      </c>
    </row>
    <row r="1912">
      <c r="A1912" s="49" t="n"/>
      <c r="B1912" s="17" t="n"/>
      <c r="C1912" s="14" t="n"/>
      <c r="D1912" s="14" t="n"/>
      <c r="E1912" s="18">
        <f>IF(COUNTA(A1912:D1912)=0,"",IF(NOT(ISNUMBER(A1912)),"월을 2026-09-01 처럼",IF(ISNA(MATCH(B1912,메뉴판이름,0)),"메뉴판에 없는 이름",IF(OR(NOT(ISNUMBER(C1912)),C1912&lt;0,C1912&lt;&gt;INT(N(C1912))),"수량을 확인하세요",IF(OR(NOT(ISNUMBER(D1912)),D1912&lt;0),"매출을 확인하세요",IF(COUNTIFS(메뉴_월,"&gt;="&amp;DATE(YEAR(A1912),MONTH(A1912),1),메뉴_월,"&lt;="&amp;DATE(YEAR(A1912),MONTH(A1912)+1,0),메뉴_이름,B1912)&gt;1,"같은 달·같은 메뉴가 또 있어요",""))))))</f>
        <v/>
      </c>
    </row>
    <row r="1913">
      <c r="A1913" s="49" t="n"/>
      <c r="B1913" s="17" t="n"/>
      <c r="C1913" s="14" t="n"/>
      <c r="D1913" s="14" t="n"/>
      <c r="E1913" s="18">
        <f>IF(COUNTA(A1913:D1913)=0,"",IF(NOT(ISNUMBER(A1913)),"월을 2026-09-01 처럼",IF(ISNA(MATCH(B1913,메뉴판이름,0)),"메뉴판에 없는 이름",IF(OR(NOT(ISNUMBER(C1913)),C1913&lt;0,C1913&lt;&gt;INT(N(C1913))),"수량을 확인하세요",IF(OR(NOT(ISNUMBER(D1913)),D1913&lt;0),"매출을 확인하세요",IF(COUNTIFS(메뉴_월,"&gt;="&amp;DATE(YEAR(A1913),MONTH(A1913),1),메뉴_월,"&lt;="&amp;DATE(YEAR(A1913),MONTH(A1913)+1,0),메뉴_이름,B1913)&gt;1,"같은 달·같은 메뉴가 또 있어요",""))))))</f>
        <v/>
      </c>
    </row>
    <row r="1914">
      <c r="A1914" s="49" t="n"/>
      <c r="B1914" s="17" t="n"/>
      <c r="C1914" s="14" t="n"/>
      <c r="D1914" s="14" t="n"/>
      <c r="E1914" s="18">
        <f>IF(COUNTA(A1914:D1914)=0,"",IF(NOT(ISNUMBER(A1914)),"월을 2026-09-01 처럼",IF(ISNA(MATCH(B1914,메뉴판이름,0)),"메뉴판에 없는 이름",IF(OR(NOT(ISNUMBER(C1914)),C1914&lt;0,C1914&lt;&gt;INT(N(C1914))),"수량을 확인하세요",IF(OR(NOT(ISNUMBER(D1914)),D1914&lt;0),"매출을 확인하세요",IF(COUNTIFS(메뉴_월,"&gt;="&amp;DATE(YEAR(A1914),MONTH(A1914),1),메뉴_월,"&lt;="&amp;DATE(YEAR(A1914),MONTH(A1914)+1,0),메뉴_이름,B1914)&gt;1,"같은 달·같은 메뉴가 또 있어요",""))))))</f>
        <v/>
      </c>
    </row>
    <row r="1915">
      <c r="A1915" s="49" t="n"/>
      <c r="B1915" s="17" t="n"/>
      <c r="C1915" s="14" t="n"/>
      <c r="D1915" s="14" t="n"/>
      <c r="E1915" s="18">
        <f>IF(COUNTA(A1915:D1915)=0,"",IF(NOT(ISNUMBER(A1915)),"월을 2026-09-01 처럼",IF(ISNA(MATCH(B1915,메뉴판이름,0)),"메뉴판에 없는 이름",IF(OR(NOT(ISNUMBER(C1915)),C1915&lt;0,C1915&lt;&gt;INT(N(C1915))),"수량을 확인하세요",IF(OR(NOT(ISNUMBER(D1915)),D1915&lt;0),"매출을 확인하세요",IF(COUNTIFS(메뉴_월,"&gt;="&amp;DATE(YEAR(A1915),MONTH(A1915),1),메뉴_월,"&lt;="&amp;DATE(YEAR(A1915),MONTH(A1915)+1,0),메뉴_이름,B1915)&gt;1,"같은 달·같은 메뉴가 또 있어요",""))))))</f>
        <v/>
      </c>
    </row>
    <row r="1916">
      <c r="A1916" s="49" t="n"/>
      <c r="B1916" s="17" t="n"/>
      <c r="C1916" s="14" t="n"/>
      <c r="D1916" s="14" t="n"/>
      <c r="E1916" s="18">
        <f>IF(COUNTA(A1916:D1916)=0,"",IF(NOT(ISNUMBER(A1916)),"월을 2026-09-01 처럼",IF(ISNA(MATCH(B1916,메뉴판이름,0)),"메뉴판에 없는 이름",IF(OR(NOT(ISNUMBER(C1916)),C1916&lt;0,C1916&lt;&gt;INT(N(C1916))),"수량을 확인하세요",IF(OR(NOT(ISNUMBER(D1916)),D1916&lt;0),"매출을 확인하세요",IF(COUNTIFS(메뉴_월,"&gt;="&amp;DATE(YEAR(A1916),MONTH(A1916),1),메뉴_월,"&lt;="&amp;DATE(YEAR(A1916),MONTH(A1916)+1,0),메뉴_이름,B1916)&gt;1,"같은 달·같은 메뉴가 또 있어요",""))))))</f>
        <v/>
      </c>
    </row>
    <row r="1917">
      <c r="A1917" s="49" t="n"/>
      <c r="B1917" s="17" t="n"/>
      <c r="C1917" s="14" t="n"/>
      <c r="D1917" s="14" t="n"/>
      <c r="E1917" s="18">
        <f>IF(COUNTA(A1917:D1917)=0,"",IF(NOT(ISNUMBER(A1917)),"월을 2026-09-01 처럼",IF(ISNA(MATCH(B1917,메뉴판이름,0)),"메뉴판에 없는 이름",IF(OR(NOT(ISNUMBER(C1917)),C1917&lt;0,C1917&lt;&gt;INT(N(C1917))),"수량을 확인하세요",IF(OR(NOT(ISNUMBER(D1917)),D1917&lt;0),"매출을 확인하세요",IF(COUNTIFS(메뉴_월,"&gt;="&amp;DATE(YEAR(A1917),MONTH(A1917),1),메뉴_월,"&lt;="&amp;DATE(YEAR(A1917),MONTH(A1917)+1,0),메뉴_이름,B1917)&gt;1,"같은 달·같은 메뉴가 또 있어요",""))))))</f>
        <v/>
      </c>
    </row>
    <row r="1918">
      <c r="A1918" s="49" t="n"/>
      <c r="B1918" s="17" t="n"/>
      <c r="C1918" s="14" t="n"/>
      <c r="D1918" s="14" t="n"/>
      <c r="E1918" s="18">
        <f>IF(COUNTA(A1918:D1918)=0,"",IF(NOT(ISNUMBER(A1918)),"월을 2026-09-01 처럼",IF(ISNA(MATCH(B1918,메뉴판이름,0)),"메뉴판에 없는 이름",IF(OR(NOT(ISNUMBER(C1918)),C1918&lt;0,C1918&lt;&gt;INT(N(C1918))),"수량을 확인하세요",IF(OR(NOT(ISNUMBER(D1918)),D1918&lt;0),"매출을 확인하세요",IF(COUNTIFS(메뉴_월,"&gt;="&amp;DATE(YEAR(A1918),MONTH(A1918),1),메뉴_월,"&lt;="&amp;DATE(YEAR(A1918),MONTH(A1918)+1,0),메뉴_이름,B1918)&gt;1,"같은 달·같은 메뉴가 또 있어요",""))))))</f>
        <v/>
      </c>
    </row>
    <row r="1919">
      <c r="A1919" s="49" t="n"/>
      <c r="B1919" s="17" t="n"/>
      <c r="C1919" s="14" t="n"/>
      <c r="D1919" s="14" t="n"/>
      <c r="E1919" s="18">
        <f>IF(COUNTA(A1919:D1919)=0,"",IF(NOT(ISNUMBER(A1919)),"월을 2026-09-01 처럼",IF(ISNA(MATCH(B1919,메뉴판이름,0)),"메뉴판에 없는 이름",IF(OR(NOT(ISNUMBER(C1919)),C1919&lt;0,C1919&lt;&gt;INT(N(C1919))),"수량을 확인하세요",IF(OR(NOT(ISNUMBER(D1919)),D1919&lt;0),"매출을 확인하세요",IF(COUNTIFS(메뉴_월,"&gt;="&amp;DATE(YEAR(A1919),MONTH(A1919),1),메뉴_월,"&lt;="&amp;DATE(YEAR(A1919),MONTH(A1919)+1,0),메뉴_이름,B1919)&gt;1,"같은 달·같은 메뉴가 또 있어요",""))))))</f>
        <v/>
      </c>
    </row>
    <row r="1920">
      <c r="A1920" s="49" t="n"/>
      <c r="B1920" s="17" t="n"/>
      <c r="C1920" s="14" t="n"/>
      <c r="D1920" s="14" t="n"/>
      <c r="E1920" s="18">
        <f>IF(COUNTA(A1920:D1920)=0,"",IF(NOT(ISNUMBER(A1920)),"월을 2026-09-01 처럼",IF(ISNA(MATCH(B1920,메뉴판이름,0)),"메뉴판에 없는 이름",IF(OR(NOT(ISNUMBER(C1920)),C1920&lt;0,C1920&lt;&gt;INT(N(C1920))),"수량을 확인하세요",IF(OR(NOT(ISNUMBER(D1920)),D1920&lt;0),"매출을 확인하세요",IF(COUNTIFS(메뉴_월,"&gt;="&amp;DATE(YEAR(A1920),MONTH(A1920),1),메뉴_월,"&lt;="&amp;DATE(YEAR(A1920),MONTH(A1920)+1,0),메뉴_이름,B1920)&gt;1,"같은 달·같은 메뉴가 또 있어요",""))))))</f>
        <v/>
      </c>
    </row>
    <row r="1921">
      <c r="A1921" s="49" t="n"/>
      <c r="B1921" s="17" t="n"/>
      <c r="C1921" s="14" t="n"/>
      <c r="D1921" s="14" t="n"/>
      <c r="E1921" s="18">
        <f>IF(COUNTA(A1921:D1921)=0,"",IF(NOT(ISNUMBER(A1921)),"월을 2026-09-01 처럼",IF(ISNA(MATCH(B1921,메뉴판이름,0)),"메뉴판에 없는 이름",IF(OR(NOT(ISNUMBER(C1921)),C1921&lt;0,C1921&lt;&gt;INT(N(C1921))),"수량을 확인하세요",IF(OR(NOT(ISNUMBER(D1921)),D1921&lt;0),"매출을 확인하세요",IF(COUNTIFS(메뉴_월,"&gt;="&amp;DATE(YEAR(A1921),MONTH(A1921),1),메뉴_월,"&lt;="&amp;DATE(YEAR(A1921),MONTH(A1921)+1,0),메뉴_이름,B1921)&gt;1,"같은 달·같은 메뉴가 또 있어요",""))))))</f>
        <v/>
      </c>
    </row>
    <row r="1922">
      <c r="A1922" s="49" t="n"/>
      <c r="B1922" s="17" t="n"/>
      <c r="C1922" s="14" t="n"/>
      <c r="D1922" s="14" t="n"/>
      <c r="E1922" s="18">
        <f>IF(COUNTA(A1922:D1922)=0,"",IF(NOT(ISNUMBER(A1922)),"월을 2026-09-01 처럼",IF(ISNA(MATCH(B1922,메뉴판이름,0)),"메뉴판에 없는 이름",IF(OR(NOT(ISNUMBER(C1922)),C1922&lt;0,C1922&lt;&gt;INT(N(C1922))),"수량을 확인하세요",IF(OR(NOT(ISNUMBER(D1922)),D1922&lt;0),"매출을 확인하세요",IF(COUNTIFS(메뉴_월,"&gt;="&amp;DATE(YEAR(A1922),MONTH(A1922),1),메뉴_월,"&lt;="&amp;DATE(YEAR(A1922),MONTH(A1922)+1,0),메뉴_이름,B1922)&gt;1,"같은 달·같은 메뉴가 또 있어요",""))))))</f>
        <v/>
      </c>
    </row>
    <row r="1923">
      <c r="A1923" s="49" t="n"/>
      <c r="B1923" s="17" t="n"/>
      <c r="C1923" s="14" t="n"/>
      <c r="D1923" s="14" t="n"/>
      <c r="E1923" s="18">
        <f>IF(COUNTA(A1923:D1923)=0,"",IF(NOT(ISNUMBER(A1923)),"월을 2026-09-01 처럼",IF(ISNA(MATCH(B1923,메뉴판이름,0)),"메뉴판에 없는 이름",IF(OR(NOT(ISNUMBER(C1923)),C1923&lt;0,C1923&lt;&gt;INT(N(C1923))),"수량을 확인하세요",IF(OR(NOT(ISNUMBER(D1923)),D1923&lt;0),"매출을 확인하세요",IF(COUNTIFS(메뉴_월,"&gt;="&amp;DATE(YEAR(A1923),MONTH(A1923),1),메뉴_월,"&lt;="&amp;DATE(YEAR(A1923),MONTH(A1923)+1,0),메뉴_이름,B1923)&gt;1,"같은 달·같은 메뉴가 또 있어요",""))))))</f>
        <v/>
      </c>
    </row>
    <row r="1924">
      <c r="A1924" s="49" t="n"/>
      <c r="B1924" s="17" t="n"/>
      <c r="C1924" s="14" t="n"/>
      <c r="D1924" s="14" t="n"/>
      <c r="E1924" s="18">
        <f>IF(COUNTA(A1924:D1924)=0,"",IF(NOT(ISNUMBER(A1924)),"월을 2026-09-01 처럼",IF(ISNA(MATCH(B1924,메뉴판이름,0)),"메뉴판에 없는 이름",IF(OR(NOT(ISNUMBER(C1924)),C1924&lt;0,C1924&lt;&gt;INT(N(C1924))),"수량을 확인하세요",IF(OR(NOT(ISNUMBER(D1924)),D1924&lt;0),"매출을 확인하세요",IF(COUNTIFS(메뉴_월,"&gt;="&amp;DATE(YEAR(A1924),MONTH(A1924),1),메뉴_월,"&lt;="&amp;DATE(YEAR(A1924),MONTH(A1924)+1,0),메뉴_이름,B1924)&gt;1,"같은 달·같은 메뉴가 또 있어요",""))))))</f>
        <v/>
      </c>
    </row>
    <row r="1925">
      <c r="A1925" s="49" t="n"/>
      <c r="B1925" s="17" t="n"/>
      <c r="C1925" s="14" t="n"/>
      <c r="D1925" s="14" t="n"/>
      <c r="E1925" s="18">
        <f>IF(COUNTA(A1925:D1925)=0,"",IF(NOT(ISNUMBER(A1925)),"월을 2026-09-01 처럼",IF(ISNA(MATCH(B1925,메뉴판이름,0)),"메뉴판에 없는 이름",IF(OR(NOT(ISNUMBER(C1925)),C1925&lt;0,C1925&lt;&gt;INT(N(C1925))),"수량을 확인하세요",IF(OR(NOT(ISNUMBER(D1925)),D1925&lt;0),"매출을 확인하세요",IF(COUNTIFS(메뉴_월,"&gt;="&amp;DATE(YEAR(A1925),MONTH(A1925),1),메뉴_월,"&lt;="&amp;DATE(YEAR(A1925),MONTH(A1925)+1,0),메뉴_이름,B1925)&gt;1,"같은 달·같은 메뉴가 또 있어요",""))))))</f>
        <v/>
      </c>
    </row>
    <row r="1926">
      <c r="A1926" s="49" t="n"/>
      <c r="B1926" s="17" t="n"/>
      <c r="C1926" s="14" t="n"/>
      <c r="D1926" s="14" t="n"/>
      <c r="E1926" s="18">
        <f>IF(COUNTA(A1926:D1926)=0,"",IF(NOT(ISNUMBER(A1926)),"월을 2026-09-01 처럼",IF(ISNA(MATCH(B1926,메뉴판이름,0)),"메뉴판에 없는 이름",IF(OR(NOT(ISNUMBER(C1926)),C1926&lt;0,C1926&lt;&gt;INT(N(C1926))),"수량을 확인하세요",IF(OR(NOT(ISNUMBER(D1926)),D1926&lt;0),"매출을 확인하세요",IF(COUNTIFS(메뉴_월,"&gt;="&amp;DATE(YEAR(A1926),MONTH(A1926),1),메뉴_월,"&lt;="&amp;DATE(YEAR(A1926),MONTH(A1926)+1,0),메뉴_이름,B1926)&gt;1,"같은 달·같은 메뉴가 또 있어요",""))))))</f>
        <v/>
      </c>
    </row>
    <row r="1927">
      <c r="A1927" s="49" t="n"/>
      <c r="B1927" s="17" t="n"/>
      <c r="C1927" s="14" t="n"/>
      <c r="D1927" s="14" t="n"/>
      <c r="E1927" s="18">
        <f>IF(COUNTA(A1927:D1927)=0,"",IF(NOT(ISNUMBER(A1927)),"월을 2026-09-01 처럼",IF(ISNA(MATCH(B1927,메뉴판이름,0)),"메뉴판에 없는 이름",IF(OR(NOT(ISNUMBER(C1927)),C1927&lt;0,C1927&lt;&gt;INT(N(C1927))),"수량을 확인하세요",IF(OR(NOT(ISNUMBER(D1927)),D1927&lt;0),"매출을 확인하세요",IF(COUNTIFS(메뉴_월,"&gt;="&amp;DATE(YEAR(A1927),MONTH(A1927),1),메뉴_월,"&lt;="&amp;DATE(YEAR(A1927),MONTH(A1927)+1,0),메뉴_이름,B1927)&gt;1,"같은 달·같은 메뉴가 또 있어요",""))))))</f>
        <v/>
      </c>
    </row>
    <row r="1928">
      <c r="A1928" s="49" t="n"/>
      <c r="B1928" s="17" t="n"/>
      <c r="C1928" s="14" t="n"/>
      <c r="D1928" s="14" t="n"/>
      <c r="E1928" s="18">
        <f>IF(COUNTA(A1928:D1928)=0,"",IF(NOT(ISNUMBER(A1928)),"월을 2026-09-01 처럼",IF(ISNA(MATCH(B1928,메뉴판이름,0)),"메뉴판에 없는 이름",IF(OR(NOT(ISNUMBER(C1928)),C1928&lt;0,C1928&lt;&gt;INT(N(C1928))),"수량을 확인하세요",IF(OR(NOT(ISNUMBER(D1928)),D1928&lt;0),"매출을 확인하세요",IF(COUNTIFS(메뉴_월,"&gt;="&amp;DATE(YEAR(A1928),MONTH(A1928),1),메뉴_월,"&lt;="&amp;DATE(YEAR(A1928),MONTH(A1928)+1,0),메뉴_이름,B1928)&gt;1,"같은 달·같은 메뉴가 또 있어요",""))))))</f>
        <v/>
      </c>
    </row>
    <row r="1929">
      <c r="A1929" s="49" t="n"/>
      <c r="B1929" s="17" t="n"/>
      <c r="C1929" s="14" t="n"/>
      <c r="D1929" s="14" t="n"/>
      <c r="E1929" s="18">
        <f>IF(COUNTA(A1929:D1929)=0,"",IF(NOT(ISNUMBER(A1929)),"월을 2026-09-01 처럼",IF(ISNA(MATCH(B1929,메뉴판이름,0)),"메뉴판에 없는 이름",IF(OR(NOT(ISNUMBER(C1929)),C1929&lt;0,C1929&lt;&gt;INT(N(C1929))),"수량을 확인하세요",IF(OR(NOT(ISNUMBER(D1929)),D1929&lt;0),"매출을 확인하세요",IF(COUNTIFS(메뉴_월,"&gt;="&amp;DATE(YEAR(A1929),MONTH(A1929),1),메뉴_월,"&lt;="&amp;DATE(YEAR(A1929),MONTH(A1929)+1,0),메뉴_이름,B1929)&gt;1,"같은 달·같은 메뉴가 또 있어요",""))))))</f>
        <v/>
      </c>
    </row>
    <row r="1930">
      <c r="A1930" s="49" t="n"/>
      <c r="B1930" s="17" t="n"/>
      <c r="C1930" s="14" t="n"/>
      <c r="D1930" s="14" t="n"/>
      <c r="E1930" s="18">
        <f>IF(COUNTA(A1930:D1930)=0,"",IF(NOT(ISNUMBER(A1930)),"월을 2026-09-01 처럼",IF(ISNA(MATCH(B1930,메뉴판이름,0)),"메뉴판에 없는 이름",IF(OR(NOT(ISNUMBER(C1930)),C1930&lt;0,C1930&lt;&gt;INT(N(C1930))),"수량을 확인하세요",IF(OR(NOT(ISNUMBER(D1930)),D1930&lt;0),"매출을 확인하세요",IF(COUNTIFS(메뉴_월,"&gt;="&amp;DATE(YEAR(A1930),MONTH(A1930),1),메뉴_월,"&lt;="&amp;DATE(YEAR(A1930),MONTH(A1930)+1,0),메뉴_이름,B1930)&gt;1,"같은 달·같은 메뉴가 또 있어요",""))))))</f>
        <v/>
      </c>
    </row>
    <row r="1931">
      <c r="A1931" s="49" t="n"/>
      <c r="B1931" s="17" t="n"/>
      <c r="C1931" s="14" t="n"/>
      <c r="D1931" s="14" t="n"/>
      <c r="E1931" s="18">
        <f>IF(COUNTA(A1931:D1931)=0,"",IF(NOT(ISNUMBER(A1931)),"월을 2026-09-01 처럼",IF(ISNA(MATCH(B1931,메뉴판이름,0)),"메뉴판에 없는 이름",IF(OR(NOT(ISNUMBER(C1931)),C1931&lt;0,C1931&lt;&gt;INT(N(C1931))),"수량을 확인하세요",IF(OR(NOT(ISNUMBER(D1931)),D1931&lt;0),"매출을 확인하세요",IF(COUNTIFS(메뉴_월,"&gt;="&amp;DATE(YEAR(A1931),MONTH(A1931),1),메뉴_월,"&lt;="&amp;DATE(YEAR(A1931),MONTH(A1931)+1,0),메뉴_이름,B1931)&gt;1,"같은 달·같은 메뉴가 또 있어요",""))))))</f>
        <v/>
      </c>
    </row>
    <row r="1932">
      <c r="A1932" s="49" t="n"/>
      <c r="B1932" s="17" t="n"/>
      <c r="C1932" s="14" t="n"/>
      <c r="D1932" s="14" t="n"/>
      <c r="E1932" s="18">
        <f>IF(COUNTA(A1932:D1932)=0,"",IF(NOT(ISNUMBER(A1932)),"월을 2026-09-01 처럼",IF(ISNA(MATCH(B1932,메뉴판이름,0)),"메뉴판에 없는 이름",IF(OR(NOT(ISNUMBER(C1932)),C1932&lt;0,C1932&lt;&gt;INT(N(C1932))),"수량을 확인하세요",IF(OR(NOT(ISNUMBER(D1932)),D1932&lt;0),"매출을 확인하세요",IF(COUNTIFS(메뉴_월,"&gt;="&amp;DATE(YEAR(A1932),MONTH(A1932),1),메뉴_월,"&lt;="&amp;DATE(YEAR(A1932),MONTH(A1932)+1,0),메뉴_이름,B1932)&gt;1,"같은 달·같은 메뉴가 또 있어요",""))))))</f>
        <v/>
      </c>
    </row>
    <row r="1933">
      <c r="A1933" s="49" t="n"/>
      <c r="B1933" s="17" t="n"/>
      <c r="C1933" s="14" t="n"/>
      <c r="D1933" s="14" t="n"/>
      <c r="E1933" s="18">
        <f>IF(COUNTA(A1933:D1933)=0,"",IF(NOT(ISNUMBER(A1933)),"월을 2026-09-01 처럼",IF(ISNA(MATCH(B1933,메뉴판이름,0)),"메뉴판에 없는 이름",IF(OR(NOT(ISNUMBER(C1933)),C1933&lt;0,C1933&lt;&gt;INT(N(C1933))),"수량을 확인하세요",IF(OR(NOT(ISNUMBER(D1933)),D1933&lt;0),"매출을 확인하세요",IF(COUNTIFS(메뉴_월,"&gt;="&amp;DATE(YEAR(A1933),MONTH(A1933),1),메뉴_월,"&lt;="&amp;DATE(YEAR(A1933),MONTH(A1933)+1,0),메뉴_이름,B1933)&gt;1,"같은 달·같은 메뉴가 또 있어요",""))))))</f>
        <v/>
      </c>
    </row>
    <row r="1934">
      <c r="A1934" s="49" t="n"/>
      <c r="B1934" s="17" t="n"/>
      <c r="C1934" s="14" t="n"/>
      <c r="D1934" s="14" t="n"/>
      <c r="E1934" s="18">
        <f>IF(COUNTA(A1934:D1934)=0,"",IF(NOT(ISNUMBER(A1934)),"월을 2026-09-01 처럼",IF(ISNA(MATCH(B1934,메뉴판이름,0)),"메뉴판에 없는 이름",IF(OR(NOT(ISNUMBER(C1934)),C1934&lt;0,C1934&lt;&gt;INT(N(C1934))),"수량을 확인하세요",IF(OR(NOT(ISNUMBER(D1934)),D1934&lt;0),"매출을 확인하세요",IF(COUNTIFS(메뉴_월,"&gt;="&amp;DATE(YEAR(A1934),MONTH(A1934),1),메뉴_월,"&lt;="&amp;DATE(YEAR(A1934),MONTH(A1934)+1,0),메뉴_이름,B1934)&gt;1,"같은 달·같은 메뉴가 또 있어요",""))))))</f>
        <v/>
      </c>
    </row>
    <row r="1935">
      <c r="A1935" s="49" t="n"/>
      <c r="B1935" s="17" t="n"/>
      <c r="C1935" s="14" t="n"/>
      <c r="D1935" s="14" t="n"/>
      <c r="E1935" s="18">
        <f>IF(COUNTA(A1935:D1935)=0,"",IF(NOT(ISNUMBER(A1935)),"월을 2026-09-01 처럼",IF(ISNA(MATCH(B1935,메뉴판이름,0)),"메뉴판에 없는 이름",IF(OR(NOT(ISNUMBER(C1935)),C1935&lt;0,C1935&lt;&gt;INT(N(C1935))),"수량을 확인하세요",IF(OR(NOT(ISNUMBER(D1935)),D1935&lt;0),"매출을 확인하세요",IF(COUNTIFS(메뉴_월,"&gt;="&amp;DATE(YEAR(A1935),MONTH(A1935),1),메뉴_월,"&lt;="&amp;DATE(YEAR(A1935),MONTH(A1935)+1,0),메뉴_이름,B1935)&gt;1,"같은 달·같은 메뉴가 또 있어요",""))))))</f>
        <v/>
      </c>
    </row>
    <row r="1936">
      <c r="A1936" s="49" t="n"/>
      <c r="B1936" s="17" t="n"/>
      <c r="C1936" s="14" t="n"/>
      <c r="D1936" s="14" t="n"/>
      <c r="E1936" s="18">
        <f>IF(COUNTA(A1936:D1936)=0,"",IF(NOT(ISNUMBER(A1936)),"월을 2026-09-01 처럼",IF(ISNA(MATCH(B1936,메뉴판이름,0)),"메뉴판에 없는 이름",IF(OR(NOT(ISNUMBER(C1936)),C1936&lt;0,C1936&lt;&gt;INT(N(C1936))),"수량을 확인하세요",IF(OR(NOT(ISNUMBER(D1936)),D1936&lt;0),"매출을 확인하세요",IF(COUNTIFS(메뉴_월,"&gt;="&amp;DATE(YEAR(A1936),MONTH(A1936),1),메뉴_월,"&lt;="&amp;DATE(YEAR(A1936),MONTH(A1936)+1,0),메뉴_이름,B1936)&gt;1,"같은 달·같은 메뉴가 또 있어요",""))))))</f>
        <v/>
      </c>
    </row>
    <row r="1937">
      <c r="A1937" s="49" t="n"/>
      <c r="B1937" s="17" t="n"/>
      <c r="C1937" s="14" t="n"/>
      <c r="D1937" s="14" t="n"/>
      <c r="E1937" s="18">
        <f>IF(COUNTA(A1937:D1937)=0,"",IF(NOT(ISNUMBER(A1937)),"월을 2026-09-01 처럼",IF(ISNA(MATCH(B1937,메뉴판이름,0)),"메뉴판에 없는 이름",IF(OR(NOT(ISNUMBER(C1937)),C1937&lt;0,C1937&lt;&gt;INT(N(C1937))),"수량을 확인하세요",IF(OR(NOT(ISNUMBER(D1937)),D1937&lt;0),"매출을 확인하세요",IF(COUNTIFS(메뉴_월,"&gt;="&amp;DATE(YEAR(A1937),MONTH(A1937),1),메뉴_월,"&lt;="&amp;DATE(YEAR(A1937),MONTH(A1937)+1,0),메뉴_이름,B1937)&gt;1,"같은 달·같은 메뉴가 또 있어요",""))))))</f>
        <v/>
      </c>
    </row>
    <row r="1938">
      <c r="A1938" s="49" t="n"/>
      <c r="B1938" s="17" t="n"/>
      <c r="C1938" s="14" t="n"/>
      <c r="D1938" s="14" t="n"/>
      <c r="E1938" s="18">
        <f>IF(COUNTA(A1938:D1938)=0,"",IF(NOT(ISNUMBER(A1938)),"월을 2026-09-01 처럼",IF(ISNA(MATCH(B1938,메뉴판이름,0)),"메뉴판에 없는 이름",IF(OR(NOT(ISNUMBER(C1938)),C1938&lt;0,C1938&lt;&gt;INT(N(C1938))),"수량을 확인하세요",IF(OR(NOT(ISNUMBER(D1938)),D1938&lt;0),"매출을 확인하세요",IF(COUNTIFS(메뉴_월,"&gt;="&amp;DATE(YEAR(A1938),MONTH(A1938),1),메뉴_월,"&lt;="&amp;DATE(YEAR(A1938),MONTH(A1938)+1,0),메뉴_이름,B1938)&gt;1,"같은 달·같은 메뉴가 또 있어요",""))))))</f>
        <v/>
      </c>
    </row>
    <row r="1939">
      <c r="A1939" s="49" t="n"/>
      <c r="B1939" s="17" t="n"/>
      <c r="C1939" s="14" t="n"/>
      <c r="D1939" s="14" t="n"/>
      <c r="E1939" s="18">
        <f>IF(COUNTA(A1939:D1939)=0,"",IF(NOT(ISNUMBER(A1939)),"월을 2026-09-01 처럼",IF(ISNA(MATCH(B1939,메뉴판이름,0)),"메뉴판에 없는 이름",IF(OR(NOT(ISNUMBER(C1939)),C1939&lt;0,C1939&lt;&gt;INT(N(C1939))),"수량을 확인하세요",IF(OR(NOT(ISNUMBER(D1939)),D1939&lt;0),"매출을 확인하세요",IF(COUNTIFS(메뉴_월,"&gt;="&amp;DATE(YEAR(A1939),MONTH(A1939),1),메뉴_월,"&lt;="&amp;DATE(YEAR(A1939),MONTH(A1939)+1,0),메뉴_이름,B1939)&gt;1,"같은 달·같은 메뉴가 또 있어요",""))))))</f>
        <v/>
      </c>
    </row>
    <row r="1940">
      <c r="A1940" s="49" t="n"/>
      <c r="B1940" s="17" t="n"/>
      <c r="C1940" s="14" t="n"/>
      <c r="D1940" s="14" t="n"/>
      <c r="E1940" s="18">
        <f>IF(COUNTA(A1940:D1940)=0,"",IF(NOT(ISNUMBER(A1940)),"월을 2026-09-01 처럼",IF(ISNA(MATCH(B1940,메뉴판이름,0)),"메뉴판에 없는 이름",IF(OR(NOT(ISNUMBER(C1940)),C1940&lt;0,C1940&lt;&gt;INT(N(C1940))),"수량을 확인하세요",IF(OR(NOT(ISNUMBER(D1940)),D1940&lt;0),"매출을 확인하세요",IF(COUNTIFS(메뉴_월,"&gt;="&amp;DATE(YEAR(A1940),MONTH(A1940),1),메뉴_월,"&lt;="&amp;DATE(YEAR(A1940),MONTH(A1940)+1,0),메뉴_이름,B1940)&gt;1,"같은 달·같은 메뉴가 또 있어요",""))))))</f>
        <v/>
      </c>
    </row>
    <row r="1941">
      <c r="A1941" s="49" t="n"/>
      <c r="B1941" s="17" t="n"/>
      <c r="C1941" s="14" t="n"/>
      <c r="D1941" s="14" t="n"/>
      <c r="E1941" s="18">
        <f>IF(COUNTA(A1941:D1941)=0,"",IF(NOT(ISNUMBER(A1941)),"월을 2026-09-01 처럼",IF(ISNA(MATCH(B1941,메뉴판이름,0)),"메뉴판에 없는 이름",IF(OR(NOT(ISNUMBER(C1941)),C1941&lt;0,C1941&lt;&gt;INT(N(C1941))),"수량을 확인하세요",IF(OR(NOT(ISNUMBER(D1941)),D1941&lt;0),"매출을 확인하세요",IF(COUNTIFS(메뉴_월,"&gt;="&amp;DATE(YEAR(A1941),MONTH(A1941),1),메뉴_월,"&lt;="&amp;DATE(YEAR(A1941),MONTH(A1941)+1,0),메뉴_이름,B1941)&gt;1,"같은 달·같은 메뉴가 또 있어요",""))))))</f>
        <v/>
      </c>
    </row>
    <row r="1942">
      <c r="A1942" s="49" t="n"/>
      <c r="B1942" s="17" t="n"/>
      <c r="C1942" s="14" t="n"/>
      <c r="D1942" s="14" t="n"/>
      <c r="E1942" s="18">
        <f>IF(COUNTA(A1942:D1942)=0,"",IF(NOT(ISNUMBER(A1942)),"월을 2026-09-01 처럼",IF(ISNA(MATCH(B1942,메뉴판이름,0)),"메뉴판에 없는 이름",IF(OR(NOT(ISNUMBER(C1942)),C1942&lt;0,C1942&lt;&gt;INT(N(C1942))),"수량을 확인하세요",IF(OR(NOT(ISNUMBER(D1942)),D1942&lt;0),"매출을 확인하세요",IF(COUNTIFS(메뉴_월,"&gt;="&amp;DATE(YEAR(A1942),MONTH(A1942),1),메뉴_월,"&lt;="&amp;DATE(YEAR(A1942),MONTH(A1942)+1,0),메뉴_이름,B1942)&gt;1,"같은 달·같은 메뉴가 또 있어요",""))))))</f>
        <v/>
      </c>
    </row>
    <row r="1943">
      <c r="A1943" s="49" t="n"/>
      <c r="B1943" s="17" t="n"/>
      <c r="C1943" s="14" t="n"/>
      <c r="D1943" s="14" t="n"/>
      <c r="E1943" s="18">
        <f>IF(COUNTA(A1943:D1943)=0,"",IF(NOT(ISNUMBER(A1943)),"월을 2026-09-01 처럼",IF(ISNA(MATCH(B1943,메뉴판이름,0)),"메뉴판에 없는 이름",IF(OR(NOT(ISNUMBER(C1943)),C1943&lt;0,C1943&lt;&gt;INT(N(C1943))),"수량을 확인하세요",IF(OR(NOT(ISNUMBER(D1943)),D1943&lt;0),"매출을 확인하세요",IF(COUNTIFS(메뉴_월,"&gt;="&amp;DATE(YEAR(A1943),MONTH(A1943),1),메뉴_월,"&lt;="&amp;DATE(YEAR(A1943),MONTH(A1943)+1,0),메뉴_이름,B1943)&gt;1,"같은 달·같은 메뉴가 또 있어요",""))))))</f>
        <v/>
      </c>
    </row>
    <row r="1944">
      <c r="A1944" s="49" t="n"/>
      <c r="B1944" s="17" t="n"/>
      <c r="C1944" s="14" t="n"/>
      <c r="D1944" s="14" t="n"/>
      <c r="E1944" s="18">
        <f>IF(COUNTA(A1944:D1944)=0,"",IF(NOT(ISNUMBER(A1944)),"월을 2026-09-01 처럼",IF(ISNA(MATCH(B1944,메뉴판이름,0)),"메뉴판에 없는 이름",IF(OR(NOT(ISNUMBER(C1944)),C1944&lt;0,C1944&lt;&gt;INT(N(C1944))),"수량을 확인하세요",IF(OR(NOT(ISNUMBER(D1944)),D1944&lt;0),"매출을 확인하세요",IF(COUNTIFS(메뉴_월,"&gt;="&amp;DATE(YEAR(A1944),MONTH(A1944),1),메뉴_월,"&lt;="&amp;DATE(YEAR(A1944),MONTH(A1944)+1,0),메뉴_이름,B1944)&gt;1,"같은 달·같은 메뉴가 또 있어요",""))))))</f>
        <v/>
      </c>
    </row>
    <row r="1945">
      <c r="A1945" s="49" t="n"/>
      <c r="B1945" s="17" t="n"/>
      <c r="C1945" s="14" t="n"/>
      <c r="D1945" s="14" t="n"/>
      <c r="E1945" s="18">
        <f>IF(COUNTA(A1945:D1945)=0,"",IF(NOT(ISNUMBER(A1945)),"월을 2026-09-01 처럼",IF(ISNA(MATCH(B1945,메뉴판이름,0)),"메뉴판에 없는 이름",IF(OR(NOT(ISNUMBER(C1945)),C1945&lt;0,C1945&lt;&gt;INT(N(C1945))),"수량을 확인하세요",IF(OR(NOT(ISNUMBER(D1945)),D1945&lt;0),"매출을 확인하세요",IF(COUNTIFS(메뉴_월,"&gt;="&amp;DATE(YEAR(A1945),MONTH(A1945),1),메뉴_월,"&lt;="&amp;DATE(YEAR(A1945),MONTH(A1945)+1,0),메뉴_이름,B1945)&gt;1,"같은 달·같은 메뉴가 또 있어요",""))))))</f>
        <v/>
      </c>
    </row>
    <row r="1946">
      <c r="A1946" s="49" t="n"/>
      <c r="B1946" s="17" t="n"/>
      <c r="C1946" s="14" t="n"/>
      <c r="D1946" s="14" t="n"/>
      <c r="E1946" s="18">
        <f>IF(COUNTA(A1946:D1946)=0,"",IF(NOT(ISNUMBER(A1946)),"월을 2026-09-01 처럼",IF(ISNA(MATCH(B1946,메뉴판이름,0)),"메뉴판에 없는 이름",IF(OR(NOT(ISNUMBER(C1946)),C1946&lt;0,C1946&lt;&gt;INT(N(C1946))),"수량을 확인하세요",IF(OR(NOT(ISNUMBER(D1946)),D1946&lt;0),"매출을 확인하세요",IF(COUNTIFS(메뉴_월,"&gt;="&amp;DATE(YEAR(A1946),MONTH(A1946),1),메뉴_월,"&lt;="&amp;DATE(YEAR(A1946),MONTH(A1946)+1,0),메뉴_이름,B1946)&gt;1,"같은 달·같은 메뉴가 또 있어요",""))))))</f>
        <v/>
      </c>
    </row>
    <row r="1947">
      <c r="A1947" s="49" t="n"/>
      <c r="B1947" s="17" t="n"/>
      <c r="C1947" s="14" t="n"/>
      <c r="D1947" s="14" t="n"/>
      <c r="E1947" s="18">
        <f>IF(COUNTA(A1947:D1947)=0,"",IF(NOT(ISNUMBER(A1947)),"월을 2026-09-01 처럼",IF(ISNA(MATCH(B1947,메뉴판이름,0)),"메뉴판에 없는 이름",IF(OR(NOT(ISNUMBER(C1947)),C1947&lt;0,C1947&lt;&gt;INT(N(C1947))),"수량을 확인하세요",IF(OR(NOT(ISNUMBER(D1947)),D1947&lt;0),"매출을 확인하세요",IF(COUNTIFS(메뉴_월,"&gt;="&amp;DATE(YEAR(A1947),MONTH(A1947),1),메뉴_월,"&lt;="&amp;DATE(YEAR(A1947),MONTH(A1947)+1,0),메뉴_이름,B1947)&gt;1,"같은 달·같은 메뉴가 또 있어요",""))))))</f>
        <v/>
      </c>
    </row>
    <row r="1948">
      <c r="A1948" s="49" t="n"/>
      <c r="B1948" s="17" t="n"/>
      <c r="C1948" s="14" t="n"/>
      <c r="D1948" s="14" t="n"/>
      <c r="E1948" s="18">
        <f>IF(COUNTA(A1948:D1948)=0,"",IF(NOT(ISNUMBER(A1948)),"월을 2026-09-01 처럼",IF(ISNA(MATCH(B1948,메뉴판이름,0)),"메뉴판에 없는 이름",IF(OR(NOT(ISNUMBER(C1948)),C1948&lt;0,C1948&lt;&gt;INT(N(C1948))),"수량을 확인하세요",IF(OR(NOT(ISNUMBER(D1948)),D1948&lt;0),"매출을 확인하세요",IF(COUNTIFS(메뉴_월,"&gt;="&amp;DATE(YEAR(A1948),MONTH(A1948),1),메뉴_월,"&lt;="&amp;DATE(YEAR(A1948),MONTH(A1948)+1,0),메뉴_이름,B1948)&gt;1,"같은 달·같은 메뉴가 또 있어요",""))))))</f>
        <v/>
      </c>
    </row>
    <row r="1949">
      <c r="A1949" s="49" t="n"/>
      <c r="B1949" s="17" t="n"/>
      <c r="C1949" s="14" t="n"/>
      <c r="D1949" s="14" t="n"/>
      <c r="E1949" s="18">
        <f>IF(COUNTA(A1949:D1949)=0,"",IF(NOT(ISNUMBER(A1949)),"월을 2026-09-01 처럼",IF(ISNA(MATCH(B1949,메뉴판이름,0)),"메뉴판에 없는 이름",IF(OR(NOT(ISNUMBER(C1949)),C1949&lt;0,C1949&lt;&gt;INT(N(C1949))),"수량을 확인하세요",IF(OR(NOT(ISNUMBER(D1949)),D1949&lt;0),"매출을 확인하세요",IF(COUNTIFS(메뉴_월,"&gt;="&amp;DATE(YEAR(A1949),MONTH(A1949),1),메뉴_월,"&lt;="&amp;DATE(YEAR(A1949),MONTH(A1949)+1,0),메뉴_이름,B1949)&gt;1,"같은 달·같은 메뉴가 또 있어요",""))))))</f>
        <v/>
      </c>
    </row>
    <row r="1950">
      <c r="A1950" s="49" t="n"/>
      <c r="B1950" s="17" t="n"/>
      <c r="C1950" s="14" t="n"/>
      <c r="D1950" s="14" t="n"/>
      <c r="E1950" s="18">
        <f>IF(COUNTA(A1950:D1950)=0,"",IF(NOT(ISNUMBER(A1950)),"월을 2026-09-01 처럼",IF(ISNA(MATCH(B1950,메뉴판이름,0)),"메뉴판에 없는 이름",IF(OR(NOT(ISNUMBER(C1950)),C1950&lt;0,C1950&lt;&gt;INT(N(C1950))),"수량을 확인하세요",IF(OR(NOT(ISNUMBER(D1950)),D1950&lt;0),"매출을 확인하세요",IF(COUNTIFS(메뉴_월,"&gt;="&amp;DATE(YEAR(A1950),MONTH(A1950),1),메뉴_월,"&lt;="&amp;DATE(YEAR(A1950),MONTH(A1950)+1,0),메뉴_이름,B1950)&gt;1,"같은 달·같은 메뉴가 또 있어요",""))))))</f>
        <v/>
      </c>
    </row>
    <row r="1951">
      <c r="A1951" s="49" t="n"/>
      <c r="B1951" s="17" t="n"/>
      <c r="C1951" s="14" t="n"/>
      <c r="D1951" s="14" t="n"/>
      <c r="E1951" s="18">
        <f>IF(COUNTA(A1951:D1951)=0,"",IF(NOT(ISNUMBER(A1951)),"월을 2026-09-01 처럼",IF(ISNA(MATCH(B1951,메뉴판이름,0)),"메뉴판에 없는 이름",IF(OR(NOT(ISNUMBER(C1951)),C1951&lt;0,C1951&lt;&gt;INT(N(C1951))),"수량을 확인하세요",IF(OR(NOT(ISNUMBER(D1951)),D1951&lt;0),"매출을 확인하세요",IF(COUNTIFS(메뉴_월,"&gt;="&amp;DATE(YEAR(A1951),MONTH(A1951),1),메뉴_월,"&lt;="&amp;DATE(YEAR(A1951),MONTH(A1951)+1,0),메뉴_이름,B1951)&gt;1,"같은 달·같은 메뉴가 또 있어요",""))))))</f>
        <v/>
      </c>
    </row>
    <row r="1952">
      <c r="A1952" s="49" t="n"/>
      <c r="B1952" s="17" t="n"/>
      <c r="C1952" s="14" t="n"/>
      <c r="D1952" s="14" t="n"/>
      <c r="E1952" s="18">
        <f>IF(COUNTA(A1952:D1952)=0,"",IF(NOT(ISNUMBER(A1952)),"월을 2026-09-01 처럼",IF(ISNA(MATCH(B1952,메뉴판이름,0)),"메뉴판에 없는 이름",IF(OR(NOT(ISNUMBER(C1952)),C1952&lt;0,C1952&lt;&gt;INT(N(C1952))),"수량을 확인하세요",IF(OR(NOT(ISNUMBER(D1952)),D1952&lt;0),"매출을 확인하세요",IF(COUNTIFS(메뉴_월,"&gt;="&amp;DATE(YEAR(A1952),MONTH(A1952),1),메뉴_월,"&lt;="&amp;DATE(YEAR(A1952),MONTH(A1952)+1,0),메뉴_이름,B1952)&gt;1,"같은 달·같은 메뉴가 또 있어요",""))))))</f>
        <v/>
      </c>
    </row>
    <row r="1953">
      <c r="A1953" s="49" t="n"/>
      <c r="B1953" s="17" t="n"/>
      <c r="C1953" s="14" t="n"/>
      <c r="D1953" s="14" t="n"/>
      <c r="E1953" s="18">
        <f>IF(COUNTA(A1953:D1953)=0,"",IF(NOT(ISNUMBER(A1953)),"월을 2026-09-01 처럼",IF(ISNA(MATCH(B1953,메뉴판이름,0)),"메뉴판에 없는 이름",IF(OR(NOT(ISNUMBER(C1953)),C1953&lt;0,C1953&lt;&gt;INT(N(C1953))),"수량을 확인하세요",IF(OR(NOT(ISNUMBER(D1953)),D1953&lt;0),"매출을 확인하세요",IF(COUNTIFS(메뉴_월,"&gt;="&amp;DATE(YEAR(A1953),MONTH(A1953),1),메뉴_월,"&lt;="&amp;DATE(YEAR(A1953),MONTH(A1953)+1,0),메뉴_이름,B1953)&gt;1,"같은 달·같은 메뉴가 또 있어요",""))))))</f>
        <v/>
      </c>
    </row>
    <row r="1954">
      <c r="A1954" s="49" t="n"/>
      <c r="B1954" s="17" t="n"/>
      <c r="C1954" s="14" t="n"/>
      <c r="D1954" s="14" t="n"/>
      <c r="E1954" s="18">
        <f>IF(COUNTA(A1954:D1954)=0,"",IF(NOT(ISNUMBER(A1954)),"월을 2026-09-01 처럼",IF(ISNA(MATCH(B1954,메뉴판이름,0)),"메뉴판에 없는 이름",IF(OR(NOT(ISNUMBER(C1954)),C1954&lt;0,C1954&lt;&gt;INT(N(C1954))),"수량을 확인하세요",IF(OR(NOT(ISNUMBER(D1954)),D1954&lt;0),"매출을 확인하세요",IF(COUNTIFS(메뉴_월,"&gt;="&amp;DATE(YEAR(A1954),MONTH(A1954),1),메뉴_월,"&lt;="&amp;DATE(YEAR(A1954),MONTH(A1954)+1,0),메뉴_이름,B1954)&gt;1,"같은 달·같은 메뉴가 또 있어요",""))))))</f>
        <v/>
      </c>
    </row>
    <row r="1955">
      <c r="A1955" s="49" t="n"/>
      <c r="B1955" s="17" t="n"/>
      <c r="C1955" s="14" t="n"/>
      <c r="D1955" s="14" t="n"/>
      <c r="E1955" s="18">
        <f>IF(COUNTA(A1955:D1955)=0,"",IF(NOT(ISNUMBER(A1955)),"월을 2026-09-01 처럼",IF(ISNA(MATCH(B1955,메뉴판이름,0)),"메뉴판에 없는 이름",IF(OR(NOT(ISNUMBER(C1955)),C1955&lt;0,C1955&lt;&gt;INT(N(C1955))),"수량을 확인하세요",IF(OR(NOT(ISNUMBER(D1955)),D1955&lt;0),"매출을 확인하세요",IF(COUNTIFS(메뉴_월,"&gt;="&amp;DATE(YEAR(A1955),MONTH(A1955),1),메뉴_월,"&lt;="&amp;DATE(YEAR(A1955),MONTH(A1955)+1,0),메뉴_이름,B1955)&gt;1,"같은 달·같은 메뉴가 또 있어요",""))))))</f>
        <v/>
      </c>
    </row>
    <row r="1956">
      <c r="A1956" s="49" t="n"/>
      <c r="B1956" s="17" t="n"/>
      <c r="C1956" s="14" t="n"/>
      <c r="D1956" s="14" t="n"/>
      <c r="E1956" s="18">
        <f>IF(COUNTA(A1956:D1956)=0,"",IF(NOT(ISNUMBER(A1956)),"월을 2026-09-01 처럼",IF(ISNA(MATCH(B1956,메뉴판이름,0)),"메뉴판에 없는 이름",IF(OR(NOT(ISNUMBER(C1956)),C1956&lt;0,C1956&lt;&gt;INT(N(C1956))),"수량을 확인하세요",IF(OR(NOT(ISNUMBER(D1956)),D1956&lt;0),"매출을 확인하세요",IF(COUNTIFS(메뉴_월,"&gt;="&amp;DATE(YEAR(A1956),MONTH(A1956),1),메뉴_월,"&lt;="&amp;DATE(YEAR(A1956),MONTH(A1956)+1,0),메뉴_이름,B1956)&gt;1,"같은 달·같은 메뉴가 또 있어요",""))))))</f>
        <v/>
      </c>
    </row>
    <row r="1957">
      <c r="A1957" s="49" t="n"/>
      <c r="B1957" s="17" t="n"/>
      <c r="C1957" s="14" t="n"/>
      <c r="D1957" s="14" t="n"/>
      <c r="E1957" s="18">
        <f>IF(COUNTA(A1957:D1957)=0,"",IF(NOT(ISNUMBER(A1957)),"월을 2026-09-01 처럼",IF(ISNA(MATCH(B1957,메뉴판이름,0)),"메뉴판에 없는 이름",IF(OR(NOT(ISNUMBER(C1957)),C1957&lt;0,C1957&lt;&gt;INT(N(C1957))),"수량을 확인하세요",IF(OR(NOT(ISNUMBER(D1957)),D1957&lt;0),"매출을 확인하세요",IF(COUNTIFS(메뉴_월,"&gt;="&amp;DATE(YEAR(A1957),MONTH(A1957),1),메뉴_월,"&lt;="&amp;DATE(YEAR(A1957),MONTH(A1957)+1,0),메뉴_이름,B1957)&gt;1,"같은 달·같은 메뉴가 또 있어요",""))))))</f>
        <v/>
      </c>
    </row>
    <row r="1958">
      <c r="A1958" s="49" t="n"/>
      <c r="B1958" s="17" t="n"/>
      <c r="C1958" s="14" t="n"/>
      <c r="D1958" s="14" t="n"/>
      <c r="E1958" s="18">
        <f>IF(COUNTA(A1958:D1958)=0,"",IF(NOT(ISNUMBER(A1958)),"월을 2026-09-01 처럼",IF(ISNA(MATCH(B1958,메뉴판이름,0)),"메뉴판에 없는 이름",IF(OR(NOT(ISNUMBER(C1958)),C1958&lt;0,C1958&lt;&gt;INT(N(C1958))),"수량을 확인하세요",IF(OR(NOT(ISNUMBER(D1958)),D1958&lt;0),"매출을 확인하세요",IF(COUNTIFS(메뉴_월,"&gt;="&amp;DATE(YEAR(A1958),MONTH(A1958),1),메뉴_월,"&lt;="&amp;DATE(YEAR(A1958),MONTH(A1958)+1,0),메뉴_이름,B1958)&gt;1,"같은 달·같은 메뉴가 또 있어요",""))))))</f>
        <v/>
      </c>
    </row>
    <row r="1959">
      <c r="A1959" s="49" t="n"/>
      <c r="B1959" s="17" t="n"/>
      <c r="C1959" s="14" t="n"/>
      <c r="D1959" s="14" t="n"/>
      <c r="E1959" s="18">
        <f>IF(COUNTA(A1959:D1959)=0,"",IF(NOT(ISNUMBER(A1959)),"월을 2026-09-01 처럼",IF(ISNA(MATCH(B1959,메뉴판이름,0)),"메뉴판에 없는 이름",IF(OR(NOT(ISNUMBER(C1959)),C1959&lt;0,C1959&lt;&gt;INT(N(C1959))),"수량을 확인하세요",IF(OR(NOT(ISNUMBER(D1959)),D1959&lt;0),"매출을 확인하세요",IF(COUNTIFS(메뉴_월,"&gt;="&amp;DATE(YEAR(A1959),MONTH(A1959),1),메뉴_월,"&lt;="&amp;DATE(YEAR(A1959),MONTH(A1959)+1,0),메뉴_이름,B1959)&gt;1,"같은 달·같은 메뉴가 또 있어요",""))))))</f>
        <v/>
      </c>
    </row>
    <row r="1960">
      <c r="A1960" s="49" t="n"/>
      <c r="B1960" s="17" t="n"/>
      <c r="C1960" s="14" t="n"/>
      <c r="D1960" s="14" t="n"/>
      <c r="E1960" s="18">
        <f>IF(COUNTA(A1960:D1960)=0,"",IF(NOT(ISNUMBER(A1960)),"월을 2026-09-01 처럼",IF(ISNA(MATCH(B1960,메뉴판이름,0)),"메뉴판에 없는 이름",IF(OR(NOT(ISNUMBER(C1960)),C1960&lt;0,C1960&lt;&gt;INT(N(C1960))),"수량을 확인하세요",IF(OR(NOT(ISNUMBER(D1960)),D1960&lt;0),"매출을 확인하세요",IF(COUNTIFS(메뉴_월,"&gt;="&amp;DATE(YEAR(A1960),MONTH(A1960),1),메뉴_월,"&lt;="&amp;DATE(YEAR(A1960),MONTH(A1960)+1,0),메뉴_이름,B1960)&gt;1,"같은 달·같은 메뉴가 또 있어요",""))))))</f>
        <v/>
      </c>
    </row>
    <row r="1961">
      <c r="A1961" s="49" t="n"/>
      <c r="B1961" s="17" t="n"/>
      <c r="C1961" s="14" t="n"/>
      <c r="D1961" s="14" t="n"/>
      <c r="E1961" s="18">
        <f>IF(COUNTA(A1961:D1961)=0,"",IF(NOT(ISNUMBER(A1961)),"월을 2026-09-01 처럼",IF(ISNA(MATCH(B1961,메뉴판이름,0)),"메뉴판에 없는 이름",IF(OR(NOT(ISNUMBER(C1961)),C1961&lt;0,C1961&lt;&gt;INT(N(C1961))),"수량을 확인하세요",IF(OR(NOT(ISNUMBER(D1961)),D1961&lt;0),"매출을 확인하세요",IF(COUNTIFS(메뉴_월,"&gt;="&amp;DATE(YEAR(A1961),MONTH(A1961),1),메뉴_월,"&lt;="&amp;DATE(YEAR(A1961),MONTH(A1961)+1,0),메뉴_이름,B1961)&gt;1,"같은 달·같은 메뉴가 또 있어요",""))))))</f>
        <v/>
      </c>
    </row>
    <row r="1962">
      <c r="A1962" s="49" t="n"/>
      <c r="B1962" s="17" t="n"/>
      <c r="C1962" s="14" t="n"/>
      <c r="D1962" s="14" t="n"/>
      <c r="E1962" s="18">
        <f>IF(COUNTA(A1962:D1962)=0,"",IF(NOT(ISNUMBER(A1962)),"월을 2026-09-01 처럼",IF(ISNA(MATCH(B1962,메뉴판이름,0)),"메뉴판에 없는 이름",IF(OR(NOT(ISNUMBER(C1962)),C1962&lt;0,C1962&lt;&gt;INT(N(C1962))),"수량을 확인하세요",IF(OR(NOT(ISNUMBER(D1962)),D1962&lt;0),"매출을 확인하세요",IF(COUNTIFS(메뉴_월,"&gt;="&amp;DATE(YEAR(A1962),MONTH(A1962),1),메뉴_월,"&lt;="&amp;DATE(YEAR(A1962),MONTH(A1962)+1,0),메뉴_이름,B1962)&gt;1,"같은 달·같은 메뉴가 또 있어요",""))))))</f>
        <v/>
      </c>
    </row>
    <row r="1963">
      <c r="A1963" s="49" t="n"/>
      <c r="B1963" s="17" t="n"/>
      <c r="C1963" s="14" t="n"/>
      <c r="D1963" s="14" t="n"/>
      <c r="E1963" s="18">
        <f>IF(COUNTA(A1963:D1963)=0,"",IF(NOT(ISNUMBER(A1963)),"월을 2026-09-01 처럼",IF(ISNA(MATCH(B1963,메뉴판이름,0)),"메뉴판에 없는 이름",IF(OR(NOT(ISNUMBER(C1963)),C1963&lt;0,C1963&lt;&gt;INT(N(C1963))),"수량을 확인하세요",IF(OR(NOT(ISNUMBER(D1963)),D1963&lt;0),"매출을 확인하세요",IF(COUNTIFS(메뉴_월,"&gt;="&amp;DATE(YEAR(A1963),MONTH(A1963),1),메뉴_월,"&lt;="&amp;DATE(YEAR(A1963),MONTH(A1963)+1,0),메뉴_이름,B1963)&gt;1,"같은 달·같은 메뉴가 또 있어요",""))))))</f>
        <v/>
      </c>
    </row>
    <row r="1964">
      <c r="A1964" s="49" t="n"/>
      <c r="B1964" s="17" t="n"/>
      <c r="C1964" s="14" t="n"/>
      <c r="D1964" s="14" t="n"/>
      <c r="E1964" s="18">
        <f>IF(COUNTA(A1964:D1964)=0,"",IF(NOT(ISNUMBER(A1964)),"월을 2026-09-01 처럼",IF(ISNA(MATCH(B1964,메뉴판이름,0)),"메뉴판에 없는 이름",IF(OR(NOT(ISNUMBER(C1964)),C1964&lt;0,C1964&lt;&gt;INT(N(C1964))),"수량을 확인하세요",IF(OR(NOT(ISNUMBER(D1964)),D1964&lt;0),"매출을 확인하세요",IF(COUNTIFS(메뉴_월,"&gt;="&amp;DATE(YEAR(A1964),MONTH(A1964),1),메뉴_월,"&lt;="&amp;DATE(YEAR(A1964),MONTH(A1964)+1,0),메뉴_이름,B1964)&gt;1,"같은 달·같은 메뉴가 또 있어요",""))))))</f>
        <v/>
      </c>
    </row>
    <row r="1965">
      <c r="A1965" s="49" t="n"/>
      <c r="B1965" s="17" t="n"/>
      <c r="C1965" s="14" t="n"/>
      <c r="D1965" s="14" t="n"/>
      <c r="E1965" s="18">
        <f>IF(COUNTA(A1965:D1965)=0,"",IF(NOT(ISNUMBER(A1965)),"월을 2026-09-01 처럼",IF(ISNA(MATCH(B1965,메뉴판이름,0)),"메뉴판에 없는 이름",IF(OR(NOT(ISNUMBER(C1965)),C1965&lt;0,C1965&lt;&gt;INT(N(C1965))),"수량을 확인하세요",IF(OR(NOT(ISNUMBER(D1965)),D1965&lt;0),"매출을 확인하세요",IF(COUNTIFS(메뉴_월,"&gt;="&amp;DATE(YEAR(A1965),MONTH(A1965),1),메뉴_월,"&lt;="&amp;DATE(YEAR(A1965),MONTH(A1965)+1,0),메뉴_이름,B1965)&gt;1,"같은 달·같은 메뉴가 또 있어요",""))))))</f>
        <v/>
      </c>
    </row>
    <row r="1966">
      <c r="A1966" s="49" t="n"/>
      <c r="B1966" s="17" t="n"/>
      <c r="C1966" s="14" t="n"/>
      <c r="D1966" s="14" t="n"/>
      <c r="E1966" s="18">
        <f>IF(COUNTA(A1966:D1966)=0,"",IF(NOT(ISNUMBER(A1966)),"월을 2026-09-01 처럼",IF(ISNA(MATCH(B1966,메뉴판이름,0)),"메뉴판에 없는 이름",IF(OR(NOT(ISNUMBER(C1966)),C1966&lt;0,C1966&lt;&gt;INT(N(C1966))),"수량을 확인하세요",IF(OR(NOT(ISNUMBER(D1966)),D1966&lt;0),"매출을 확인하세요",IF(COUNTIFS(메뉴_월,"&gt;="&amp;DATE(YEAR(A1966),MONTH(A1966),1),메뉴_월,"&lt;="&amp;DATE(YEAR(A1966),MONTH(A1966)+1,0),메뉴_이름,B1966)&gt;1,"같은 달·같은 메뉴가 또 있어요",""))))))</f>
        <v/>
      </c>
    </row>
    <row r="1967">
      <c r="A1967" s="49" t="n"/>
      <c r="B1967" s="17" t="n"/>
      <c r="C1967" s="14" t="n"/>
      <c r="D1967" s="14" t="n"/>
      <c r="E1967" s="18">
        <f>IF(COUNTA(A1967:D1967)=0,"",IF(NOT(ISNUMBER(A1967)),"월을 2026-09-01 처럼",IF(ISNA(MATCH(B1967,메뉴판이름,0)),"메뉴판에 없는 이름",IF(OR(NOT(ISNUMBER(C1967)),C1967&lt;0,C1967&lt;&gt;INT(N(C1967))),"수량을 확인하세요",IF(OR(NOT(ISNUMBER(D1967)),D1967&lt;0),"매출을 확인하세요",IF(COUNTIFS(메뉴_월,"&gt;="&amp;DATE(YEAR(A1967),MONTH(A1967),1),메뉴_월,"&lt;="&amp;DATE(YEAR(A1967),MONTH(A1967)+1,0),메뉴_이름,B1967)&gt;1,"같은 달·같은 메뉴가 또 있어요",""))))))</f>
        <v/>
      </c>
    </row>
    <row r="1968">
      <c r="A1968" s="49" t="n"/>
      <c r="B1968" s="17" t="n"/>
      <c r="C1968" s="14" t="n"/>
      <c r="D1968" s="14" t="n"/>
      <c r="E1968" s="18">
        <f>IF(COUNTA(A1968:D1968)=0,"",IF(NOT(ISNUMBER(A1968)),"월을 2026-09-01 처럼",IF(ISNA(MATCH(B1968,메뉴판이름,0)),"메뉴판에 없는 이름",IF(OR(NOT(ISNUMBER(C1968)),C1968&lt;0,C1968&lt;&gt;INT(N(C1968))),"수량을 확인하세요",IF(OR(NOT(ISNUMBER(D1968)),D1968&lt;0),"매출을 확인하세요",IF(COUNTIFS(메뉴_월,"&gt;="&amp;DATE(YEAR(A1968),MONTH(A1968),1),메뉴_월,"&lt;="&amp;DATE(YEAR(A1968),MONTH(A1968)+1,0),메뉴_이름,B1968)&gt;1,"같은 달·같은 메뉴가 또 있어요",""))))))</f>
        <v/>
      </c>
    </row>
    <row r="1969">
      <c r="A1969" s="49" t="n"/>
      <c r="B1969" s="17" t="n"/>
      <c r="C1969" s="14" t="n"/>
      <c r="D1969" s="14" t="n"/>
      <c r="E1969" s="18">
        <f>IF(COUNTA(A1969:D1969)=0,"",IF(NOT(ISNUMBER(A1969)),"월을 2026-09-01 처럼",IF(ISNA(MATCH(B1969,메뉴판이름,0)),"메뉴판에 없는 이름",IF(OR(NOT(ISNUMBER(C1969)),C1969&lt;0,C1969&lt;&gt;INT(N(C1969))),"수량을 확인하세요",IF(OR(NOT(ISNUMBER(D1969)),D1969&lt;0),"매출을 확인하세요",IF(COUNTIFS(메뉴_월,"&gt;="&amp;DATE(YEAR(A1969),MONTH(A1969),1),메뉴_월,"&lt;="&amp;DATE(YEAR(A1969),MONTH(A1969)+1,0),메뉴_이름,B1969)&gt;1,"같은 달·같은 메뉴가 또 있어요",""))))))</f>
        <v/>
      </c>
    </row>
    <row r="1970">
      <c r="A1970" s="49" t="n"/>
      <c r="B1970" s="17" t="n"/>
      <c r="C1970" s="14" t="n"/>
      <c r="D1970" s="14" t="n"/>
      <c r="E1970" s="18">
        <f>IF(COUNTA(A1970:D1970)=0,"",IF(NOT(ISNUMBER(A1970)),"월을 2026-09-01 처럼",IF(ISNA(MATCH(B1970,메뉴판이름,0)),"메뉴판에 없는 이름",IF(OR(NOT(ISNUMBER(C1970)),C1970&lt;0,C1970&lt;&gt;INT(N(C1970))),"수량을 확인하세요",IF(OR(NOT(ISNUMBER(D1970)),D1970&lt;0),"매출을 확인하세요",IF(COUNTIFS(메뉴_월,"&gt;="&amp;DATE(YEAR(A1970),MONTH(A1970),1),메뉴_월,"&lt;="&amp;DATE(YEAR(A1970),MONTH(A1970)+1,0),메뉴_이름,B1970)&gt;1,"같은 달·같은 메뉴가 또 있어요",""))))))</f>
        <v/>
      </c>
    </row>
    <row r="1971">
      <c r="A1971" s="49" t="n"/>
      <c r="B1971" s="17" t="n"/>
      <c r="C1971" s="14" t="n"/>
      <c r="D1971" s="14" t="n"/>
      <c r="E1971" s="18">
        <f>IF(COUNTA(A1971:D1971)=0,"",IF(NOT(ISNUMBER(A1971)),"월을 2026-09-01 처럼",IF(ISNA(MATCH(B1971,메뉴판이름,0)),"메뉴판에 없는 이름",IF(OR(NOT(ISNUMBER(C1971)),C1971&lt;0,C1971&lt;&gt;INT(N(C1971))),"수량을 확인하세요",IF(OR(NOT(ISNUMBER(D1971)),D1971&lt;0),"매출을 확인하세요",IF(COUNTIFS(메뉴_월,"&gt;="&amp;DATE(YEAR(A1971),MONTH(A1971),1),메뉴_월,"&lt;="&amp;DATE(YEAR(A1971),MONTH(A1971)+1,0),메뉴_이름,B1971)&gt;1,"같은 달·같은 메뉴가 또 있어요",""))))))</f>
        <v/>
      </c>
    </row>
    <row r="1972">
      <c r="A1972" s="49" t="n"/>
      <c r="B1972" s="17" t="n"/>
      <c r="C1972" s="14" t="n"/>
      <c r="D1972" s="14" t="n"/>
      <c r="E1972" s="18">
        <f>IF(COUNTA(A1972:D1972)=0,"",IF(NOT(ISNUMBER(A1972)),"월을 2026-09-01 처럼",IF(ISNA(MATCH(B1972,메뉴판이름,0)),"메뉴판에 없는 이름",IF(OR(NOT(ISNUMBER(C1972)),C1972&lt;0,C1972&lt;&gt;INT(N(C1972))),"수량을 확인하세요",IF(OR(NOT(ISNUMBER(D1972)),D1972&lt;0),"매출을 확인하세요",IF(COUNTIFS(메뉴_월,"&gt;="&amp;DATE(YEAR(A1972),MONTH(A1972),1),메뉴_월,"&lt;="&amp;DATE(YEAR(A1972),MONTH(A1972)+1,0),메뉴_이름,B1972)&gt;1,"같은 달·같은 메뉴가 또 있어요",""))))))</f>
        <v/>
      </c>
    </row>
    <row r="1973">
      <c r="A1973" s="49" t="n"/>
      <c r="B1973" s="17" t="n"/>
      <c r="C1973" s="14" t="n"/>
      <c r="D1973" s="14" t="n"/>
      <c r="E1973" s="18">
        <f>IF(COUNTA(A1973:D1973)=0,"",IF(NOT(ISNUMBER(A1973)),"월을 2026-09-01 처럼",IF(ISNA(MATCH(B1973,메뉴판이름,0)),"메뉴판에 없는 이름",IF(OR(NOT(ISNUMBER(C1973)),C1973&lt;0,C1973&lt;&gt;INT(N(C1973))),"수량을 확인하세요",IF(OR(NOT(ISNUMBER(D1973)),D1973&lt;0),"매출을 확인하세요",IF(COUNTIFS(메뉴_월,"&gt;="&amp;DATE(YEAR(A1973),MONTH(A1973),1),메뉴_월,"&lt;="&amp;DATE(YEAR(A1973),MONTH(A1973)+1,0),메뉴_이름,B1973)&gt;1,"같은 달·같은 메뉴가 또 있어요",""))))))</f>
        <v/>
      </c>
    </row>
    <row r="1974">
      <c r="A1974" s="49" t="n"/>
      <c r="B1974" s="17" t="n"/>
      <c r="C1974" s="14" t="n"/>
      <c r="D1974" s="14" t="n"/>
      <c r="E1974" s="18">
        <f>IF(COUNTA(A1974:D1974)=0,"",IF(NOT(ISNUMBER(A1974)),"월을 2026-09-01 처럼",IF(ISNA(MATCH(B1974,메뉴판이름,0)),"메뉴판에 없는 이름",IF(OR(NOT(ISNUMBER(C1974)),C1974&lt;0,C1974&lt;&gt;INT(N(C1974))),"수량을 확인하세요",IF(OR(NOT(ISNUMBER(D1974)),D1974&lt;0),"매출을 확인하세요",IF(COUNTIFS(메뉴_월,"&gt;="&amp;DATE(YEAR(A1974),MONTH(A1974),1),메뉴_월,"&lt;="&amp;DATE(YEAR(A1974),MONTH(A1974)+1,0),메뉴_이름,B1974)&gt;1,"같은 달·같은 메뉴가 또 있어요",""))))))</f>
        <v/>
      </c>
    </row>
    <row r="1975">
      <c r="A1975" s="49" t="n"/>
      <c r="B1975" s="17" t="n"/>
      <c r="C1975" s="14" t="n"/>
      <c r="D1975" s="14" t="n"/>
      <c r="E1975" s="18">
        <f>IF(COUNTA(A1975:D1975)=0,"",IF(NOT(ISNUMBER(A1975)),"월을 2026-09-01 처럼",IF(ISNA(MATCH(B1975,메뉴판이름,0)),"메뉴판에 없는 이름",IF(OR(NOT(ISNUMBER(C1975)),C1975&lt;0,C1975&lt;&gt;INT(N(C1975))),"수량을 확인하세요",IF(OR(NOT(ISNUMBER(D1975)),D1975&lt;0),"매출을 확인하세요",IF(COUNTIFS(메뉴_월,"&gt;="&amp;DATE(YEAR(A1975),MONTH(A1975),1),메뉴_월,"&lt;="&amp;DATE(YEAR(A1975),MONTH(A1975)+1,0),메뉴_이름,B1975)&gt;1,"같은 달·같은 메뉴가 또 있어요",""))))))</f>
        <v/>
      </c>
    </row>
    <row r="1976">
      <c r="A1976" s="49" t="n"/>
      <c r="B1976" s="17" t="n"/>
      <c r="C1976" s="14" t="n"/>
      <c r="D1976" s="14" t="n"/>
      <c r="E1976" s="18">
        <f>IF(COUNTA(A1976:D1976)=0,"",IF(NOT(ISNUMBER(A1976)),"월을 2026-09-01 처럼",IF(ISNA(MATCH(B1976,메뉴판이름,0)),"메뉴판에 없는 이름",IF(OR(NOT(ISNUMBER(C1976)),C1976&lt;0,C1976&lt;&gt;INT(N(C1976))),"수량을 확인하세요",IF(OR(NOT(ISNUMBER(D1976)),D1976&lt;0),"매출을 확인하세요",IF(COUNTIFS(메뉴_월,"&gt;="&amp;DATE(YEAR(A1976),MONTH(A1976),1),메뉴_월,"&lt;="&amp;DATE(YEAR(A1976),MONTH(A1976)+1,0),메뉴_이름,B1976)&gt;1,"같은 달·같은 메뉴가 또 있어요",""))))))</f>
        <v/>
      </c>
    </row>
    <row r="1977">
      <c r="A1977" s="49" t="n"/>
      <c r="B1977" s="17" t="n"/>
      <c r="C1977" s="14" t="n"/>
      <c r="D1977" s="14" t="n"/>
      <c r="E1977" s="18">
        <f>IF(COUNTA(A1977:D1977)=0,"",IF(NOT(ISNUMBER(A1977)),"월을 2026-09-01 처럼",IF(ISNA(MATCH(B1977,메뉴판이름,0)),"메뉴판에 없는 이름",IF(OR(NOT(ISNUMBER(C1977)),C1977&lt;0,C1977&lt;&gt;INT(N(C1977))),"수량을 확인하세요",IF(OR(NOT(ISNUMBER(D1977)),D1977&lt;0),"매출을 확인하세요",IF(COUNTIFS(메뉴_월,"&gt;="&amp;DATE(YEAR(A1977),MONTH(A1977),1),메뉴_월,"&lt;="&amp;DATE(YEAR(A1977),MONTH(A1977)+1,0),메뉴_이름,B1977)&gt;1,"같은 달·같은 메뉴가 또 있어요",""))))))</f>
        <v/>
      </c>
    </row>
    <row r="1978">
      <c r="A1978" s="49" t="n"/>
      <c r="B1978" s="17" t="n"/>
      <c r="C1978" s="14" t="n"/>
      <c r="D1978" s="14" t="n"/>
      <c r="E1978" s="18">
        <f>IF(COUNTA(A1978:D1978)=0,"",IF(NOT(ISNUMBER(A1978)),"월을 2026-09-01 처럼",IF(ISNA(MATCH(B1978,메뉴판이름,0)),"메뉴판에 없는 이름",IF(OR(NOT(ISNUMBER(C1978)),C1978&lt;0,C1978&lt;&gt;INT(N(C1978))),"수량을 확인하세요",IF(OR(NOT(ISNUMBER(D1978)),D1978&lt;0),"매출을 확인하세요",IF(COUNTIFS(메뉴_월,"&gt;="&amp;DATE(YEAR(A1978),MONTH(A1978),1),메뉴_월,"&lt;="&amp;DATE(YEAR(A1978),MONTH(A1978)+1,0),메뉴_이름,B1978)&gt;1,"같은 달·같은 메뉴가 또 있어요",""))))))</f>
        <v/>
      </c>
    </row>
    <row r="1979">
      <c r="A1979" s="49" t="n"/>
      <c r="B1979" s="17" t="n"/>
      <c r="C1979" s="14" t="n"/>
      <c r="D1979" s="14" t="n"/>
      <c r="E1979" s="18">
        <f>IF(COUNTA(A1979:D1979)=0,"",IF(NOT(ISNUMBER(A1979)),"월을 2026-09-01 처럼",IF(ISNA(MATCH(B1979,메뉴판이름,0)),"메뉴판에 없는 이름",IF(OR(NOT(ISNUMBER(C1979)),C1979&lt;0,C1979&lt;&gt;INT(N(C1979))),"수량을 확인하세요",IF(OR(NOT(ISNUMBER(D1979)),D1979&lt;0),"매출을 확인하세요",IF(COUNTIFS(메뉴_월,"&gt;="&amp;DATE(YEAR(A1979),MONTH(A1979),1),메뉴_월,"&lt;="&amp;DATE(YEAR(A1979),MONTH(A1979)+1,0),메뉴_이름,B1979)&gt;1,"같은 달·같은 메뉴가 또 있어요",""))))))</f>
        <v/>
      </c>
    </row>
    <row r="1980">
      <c r="A1980" s="49" t="n"/>
      <c r="B1980" s="17" t="n"/>
      <c r="C1980" s="14" t="n"/>
      <c r="D1980" s="14" t="n"/>
      <c r="E1980" s="18">
        <f>IF(COUNTA(A1980:D1980)=0,"",IF(NOT(ISNUMBER(A1980)),"월을 2026-09-01 처럼",IF(ISNA(MATCH(B1980,메뉴판이름,0)),"메뉴판에 없는 이름",IF(OR(NOT(ISNUMBER(C1980)),C1980&lt;0,C1980&lt;&gt;INT(N(C1980))),"수량을 확인하세요",IF(OR(NOT(ISNUMBER(D1980)),D1980&lt;0),"매출을 확인하세요",IF(COUNTIFS(메뉴_월,"&gt;="&amp;DATE(YEAR(A1980),MONTH(A1980),1),메뉴_월,"&lt;="&amp;DATE(YEAR(A1980),MONTH(A1980)+1,0),메뉴_이름,B1980)&gt;1,"같은 달·같은 메뉴가 또 있어요",""))))))</f>
        <v/>
      </c>
    </row>
    <row r="1981">
      <c r="A1981" s="49" t="n"/>
      <c r="B1981" s="17" t="n"/>
      <c r="C1981" s="14" t="n"/>
      <c r="D1981" s="14" t="n"/>
      <c r="E1981" s="18">
        <f>IF(COUNTA(A1981:D1981)=0,"",IF(NOT(ISNUMBER(A1981)),"월을 2026-09-01 처럼",IF(ISNA(MATCH(B1981,메뉴판이름,0)),"메뉴판에 없는 이름",IF(OR(NOT(ISNUMBER(C1981)),C1981&lt;0,C1981&lt;&gt;INT(N(C1981))),"수량을 확인하세요",IF(OR(NOT(ISNUMBER(D1981)),D1981&lt;0),"매출을 확인하세요",IF(COUNTIFS(메뉴_월,"&gt;="&amp;DATE(YEAR(A1981),MONTH(A1981),1),메뉴_월,"&lt;="&amp;DATE(YEAR(A1981),MONTH(A1981)+1,0),메뉴_이름,B1981)&gt;1,"같은 달·같은 메뉴가 또 있어요",""))))))</f>
        <v/>
      </c>
    </row>
    <row r="1982">
      <c r="A1982" s="49" t="n"/>
      <c r="B1982" s="17" t="n"/>
      <c r="C1982" s="14" t="n"/>
      <c r="D1982" s="14" t="n"/>
      <c r="E1982" s="18">
        <f>IF(COUNTA(A1982:D1982)=0,"",IF(NOT(ISNUMBER(A1982)),"월을 2026-09-01 처럼",IF(ISNA(MATCH(B1982,메뉴판이름,0)),"메뉴판에 없는 이름",IF(OR(NOT(ISNUMBER(C1982)),C1982&lt;0,C1982&lt;&gt;INT(N(C1982))),"수량을 확인하세요",IF(OR(NOT(ISNUMBER(D1982)),D1982&lt;0),"매출을 확인하세요",IF(COUNTIFS(메뉴_월,"&gt;="&amp;DATE(YEAR(A1982),MONTH(A1982),1),메뉴_월,"&lt;="&amp;DATE(YEAR(A1982),MONTH(A1982)+1,0),메뉴_이름,B1982)&gt;1,"같은 달·같은 메뉴가 또 있어요",""))))))</f>
        <v/>
      </c>
    </row>
    <row r="1983">
      <c r="A1983" s="49" t="n"/>
      <c r="B1983" s="17" t="n"/>
      <c r="C1983" s="14" t="n"/>
      <c r="D1983" s="14" t="n"/>
      <c r="E1983" s="18">
        <f>IF(COUNTA(A1983:D1983)=0,"",IF(NOT(ISNUMBER(A1983)),"월을 2026-09-01 처럼",IF(ISNA(MATCH(B1983,메뉴판이름,0)),"메뉴판에 없는 이름",IF(OR(NOT(ISNUMBER(C1983)),C1983&lt;0,C1983&lt;&gt;INT(N(C1983))),"수량을 확인하세요",IF(OR(NOT(ISNUMBER(D1983)),D1983&lt;0),"매출을 확인하세요",IF(COUNTIFS(메뉴_월,"&gt;="&amp;DATE(YEAR(A1983),MONTH(A1983),1),메뉴_월,"&lt;="&amp;DATE(YEAR(A1983),MONTH(A1983)+1,0),메뉴_이름,B1983)&gt;1,"같은 달·같은 메뉴가 또 있어요",""))))))</f>
        <v/>
      </c>
    </row>
    <row r="1984">
      <c r="A1984" s="49" t="n"/>
      <c r="B1984" s="17" t="n"/>
      <c r="C1984" s="14" t="n"/>
      <c r="D1984" s="14" t="n"/>
      <c r="E1984" s="18">
        <f>IF(COUNTA(A1984:D1984)=0,"",IF(NOT(ISNUMBER(A1984)),"월을 2026-09-01 처럼",IF(ISNA(MATCH(B1984,메뉴판이름,0)),"메뉴판에 없는 이름",IF(OR(NOT(ISNUMBER(C1984)),C1984&lt;0,C1984&lt;&gt;INT(N(C1984))),"수량을 확인하세요",IF(OR(NOT(ISNUMBER(D1984)),D1984&lt;0),"매출을 확인하세요",IF(COUNTIFS(메뉴_월,"&gt;="&amp;DATE(YEAR(A1984),MONTH(A1984),1),메뉴_월,"&lt;="&amp;DATE(YEAR(A1984),MONTH(A1984)+1,0),메뉴_이름,B1984)&gt;1,"같은 달·같은 메뉴가 또 있어요",""))))))</f>
        <v/>
      </c>
    </row>
    <row r="1985">
      <c r="A1985" s="49" t="n"/>
      <c r="B1985" s="17" t="n"/>
      <c r="C1985" s="14" t="n"/>
      <c r="D1985" s="14" t="n"/>
      <c r="E1985" s="18">
        <f>IF(COUNTA(A1985:D1985)=0,"",IF(NOT(ISNUMBER(A1985)),"월을 2026-09-01 처럼",IF(ISNA(MATCH(B1985,메뉴판이름,0)),"메뉴판에 없는 이름",IF(OR(NOT(ISNUMBER(C1985)),C1985&lt;0,C1985&lt;&gt;INT(N(C1985))),"수량을 확인하세요",IF(OR(NOT(ISNUMBER(D1985)),D1985&lt;0),"매출을 확인하세요",IF(COUNTIFS(메뉴_월,"&gt;="&amp;DATE(YEAR(A1985),MONTH(A1985),1),메뉴_월,"&lt;="&amp;DATE(YEAR(A1985),MONTH(A1985)+1,0),메뉴_이름,B1985)&gt;1,"같은 달·같은 메뉴가 또 있어요",""))))))</f>
        <v/>
      </c>
    </row>
    <row r="1986">
      <c r="A1986" s="49" t="n"/>
      <c r="B1986" s="17" t="n"/>
      <c r="C1986" s="14" t="n"/>
      <c r="D1986" s="14" t="n"/>
      <c r="E1986" s="18">
        <f>IF(COUNTA(A1986:D1986)=0,"",IF(NOT(ISNUMBER(A1986)),"월을 2026-09-01 처럼",IF(ISNA(MATCH(B1986,메뉴판이름,0)),"메뉴판에 없는 이름",IF(OR(NOT(ISNUMBER(C1986)),C1986&lt;0,C1986&lt;&gt;INT(N(C1986))),"수량을 확인하세요",IF(OR(NOT(ISNUMBER(D1986)),D1986&lt;0),"매출을 확인하세요",IF(COUNTIFS(메뉴_월,"&gt;="&amp;DATE(YEAR(A1986),MONTH(A1986),1),메뉴_월,"&lt;="&amp;DATE(YEAR(A1986),MONTH(A1986)+1,0),메뉴_이름,B1986)&gt;1,"같은 달·같은 메뉴가 또 있어요",""))))))</f>
        <v/>
      </c>
    </row>
    <row r="1987">
      <c r="A1987" s="49" t="n"/>
      <c r="B1987" s="17" t="n"/>
      <c r="C1987" s="14" t="n"/>
      <c r="D1987" s="14" t="n"/>
      <c r="E1987" s="18">
        <f>IF(COUNTA(A1987:D1987)=0,"",IF(NOT(ISNUMBER(A1987)),"월을 2026-09-01 처럼",IF(ISNA(MATCH(B1987,메뉴판이름,0)),"메뉴판에 없는 이름",IF(OR(NOT(ISNUMBER(C1987)),C1987&lt;0,C1987&lt;&gt;INT(N(C1987))),"수량을 확인하세요",IF(OR(NOT(ISNUMBER(D1987)),D1987&lt;0),"매출을 확인하세요",IF(COUNTIFS(메뉴_월,"&gt;="&amp;DATE(YEAR(A1987),MONTH(A1987),1),메뉴_월,"&lt;="&amp;DATE(YEAR(A1987),MONTH(A1987)+1,0),메뉴_이름,B1987)&gt;1,"같은 달·같은 메뉴가 또 있어요",""))))))</f>
        <v/>
      </c>
    </row>
    <row r="1988">
      <c r="A1988" s="49" t="n"/>
      <c r="B1988" s="17" t="n"/>
      <c r="C1988" s="14" t="n"/>
      <c r="D1988" s="14" t="n"/>
      <c r="E1988" s="18">
        <f>IF(COUNTA(A1988:D1988)=0,"",IF(NOT(ISNUMBER(A1988)),"월을 2026-09-01 처럼",IF(ISNA(MATCH(B1988,메뉴판이름,0)),"메뉴판에 없는 이름",IF(OR(NOT(ISNUMBER(C1988)),C1988&lt;0,C1988&lt;&gt;INT(N(C1988))),"수량을 확인하세요",IF(OR(NOT(ISNUMBER(D1988)),D1988&lt;0),"매출을 확인하세요",IF(COUNTIFS(메뉴_월,"&gt;="&amp;DATE(YEAR(A1988),MONTH(A1988),1),메뉴_월,"&lt;="&amp;DATE(YEAR(A1988),MONTH(A1988)+1,0),메뉴_이름,B1988)&gt;1,"같은 달·같은 메뉴가 또 있어요",""))))))</f>
        <v/>
      </c>
    </row>
    <row r="1989">
      <c r="A1989" s="49" t="n"/>
      <c r="B1989" s="17" t="n"/>
      <c r="C1989" s="14" t="n"/>
      <c r="D1989" s="14" t="n"/>
      <c r="E1989" s="18">
        <f>IF(COUNTA(A1989:D1989)=0,"",IF(NOT(ISNUMBER(A1989)),"월을 2026-09-01 처럼",IF(ISNA(MATCH(B1989,메뉴판이름,0)),"메뉴판에 없는 이름",IF(OR(NOT(ISNUMBER(C1989)),C1989&lt;0,C1989&lt;&gt;INT(N(C1989))),"수량을 확인하세요",IF(OR(NOT(ISNUMBER(D1989)),D1989&lt;0),"매출을 확인하세요",IF(COUNTIFS(메뉴_월,"&gt;="&amp;DATE(YEAR(A1989),MONTH(A1989),1),메뉴_월,"&lt;="&amp;DATE(YEAR(A1989),MONTH(A1989)+1,0),메뉴_이름,B1989)&gt;1,"같은 달·같은 메뉴가 또 있어요",""))))))</f>
        <v/>
      </c>
    </row>
    <row r="1990">
      <c r="A1990" s="49" t="n"/>
      <c r="B1990" s="17" t="n"/>
      <c r="C1990" s="14" t="n"/>
      <c r="D1990" s="14" t="n"/>
      <c r="E1990" s="18">
        <f>IF(COUNTA(A1990:D1990)=0,"",IF(NOT(ISNUMBER(A1990)),"월을 2026-09-01 처럼",IF(ISNA(MATCH(B1990,메뉴판이름,0)),"메뉴판에 없는 이름",IF(OR(NOT(ISNUMBER(C1990)),C1990&lt;0,C1990&lt;&gt;INT(N(C1990))),"수량을 확인하세요",IF(OR(NOT(ISNUMBER(D1990)),D1990&lt;0),"매출을 확인하세요",IF(COUNTIFS(메뉴_월,"&gt;="&amp;DATE(YEAR(A1990),MONTH(A1990),1),메뉴_월,"&lt;="&amp;DATE(YEAR(A1990),MONTH(A1990)+1,0),메뉴_이름,B1990)&gt;1,"같은 달·같은 메뉴가 또 있어요",""))))))</f>
        <v/>
      </c>
    </row>
    <row r="1991">
      <c r="A1991" s="49" t="n"/>
      <c r="B1991" s="17" t="n"/>
      <c r="C1991" s="14" t="n"/>
      <c r="D1991" s="14" t="n"/>
      <c r="E1991" s="18">
        <f>IF(COUNTA(A1991:D1991)=0,"",IF(NOT(ISNUMBER(A1991)),"월을 2026-09-01 처럼",IF(ISNA(MATCH(B1991,메뉴판이름,0)),"메뉴판에 없는 이름",IF(OR(NOT(ISNUMBER(C1991)),C1991&lt;0,C1991&lt;&gt;INT(N(C1991))),"수량을 확인하세요",IF(OR(NOT(ISNUMBER(D1991)),D1991&lt;0),"매출을 확인하세요",IF(COUNTIFS(메뉴_월,"&gt;="&amp;DATE(YEAR(A1991),MONTH(A1991),1),메뉴_월,"&lt;="&amp;DATE(YEAR(A1991),MONTH(A1991)+1,0),메뉴_이름,B1991)&gt;1,"같은 달·같은 메뉴가 또 있어요",""))))))</f>
        <v/>
      </c>
    </row>
    <row r="1992">
      <c r="A1992" s="49" t="n"/>
      <c r="B1992" s="17" t="n"/>
      <c r="C1992" s="14" t="n"/>
      <c r="D1992" s="14" t="n"/>
      <c r="E1992" s="18">
        <f>IF(COUNTA(A1992:D1992)=0,"",IF(NOT(ISNUMBER(A1992)),"월을 2026-09-01 처럼",IF(ISNA(MATCH(B1992,메뉴판이름,0)),"메뉴판에 없는 이름",IF(OR(NOT(ISNUMBER(C1992)),C1992&lt;0,C1992&lt;&gt;INT(N(C1992))),"수량을 확인하세요",IF(OR(NOT(ISNUMBER(D1992)),D1992&lt;0),"매출을 확인하세요",IF(COUNTIFS(메뉴_월,"&gt;="&amp;DATE(YEAR(A1992),MONTH(A1992),1),메뉴_월,"&lt;="&amp;DATE(YEAR(A1992),MONTH(A1992)+1,0),메뉴_이름,B1992)&gt;1,"같은 달·같은 메뉴가 또 있어요",""))))))</f>
        <v/>
      </c>
    </row>
    <row r="1993">
      <c r="A1993" s="49" t="n"/>
      <c r="B1993" s="17" t="n"/>
      <c r="C1993" s="14" t="n"/>
      <c r="D1993" s="14" t="n"/>
      <c r="E1993" s="18">
        <f>IF(COUNTA(A1993:D1993)=0,"",IF(NOT(ISNUMBER(A1993)),"월을 2026-09-01 처럼",IF(ISNA(MATCH(B1993,메뉴판이름,0)),"메뉴판에 없는 이름",IF(OR(NOT(ISNUMBER(C1993)),C1993&lt;0,C1993&lt;&gt;INT(N(C1993))),"수량을 확인하세요",IF(OR(NOT(ISNUMBER(D1993)),D1993&lt;0),"매출을 확인하세요",IF(COUNTIFS(메뉴_월,"&gt;="&amp;DATE(YEAR(A1993),MONTH(A1993),1),메뉴_월,"&lt;="&amp;DATE(YEAR(A1993),MONTH(A1993)+1,0),메뉴_이름,B1993)&gt;1,"같은 달·같은 메뉴가 또 있어요",""))))))</f>
        <v/>
      </c>
    </row>
    <row r="1994">
      <c r="A1994" s="49" t="n"/>
      <c r="B1994" s="17" t="n"/>
      <c r="C1994" s="14" t="n"/>
      <c r="D1994" s="14" t="n"/>
      <c r="E1994" s="18">
        <f>IF(COUNTA(A1994:D1994)=0,"",IF(NOT(ISNUMBER(A1994)),"월을 2026-09-01 처럼",IF(ISNA(MATCH(B1994,메뉴판이름,0)),"메뉴판에 없는 이름",IF(OR(NOT(ISNUMBER(C1994)),C1994&lt;0,C1994&lt;&gt;INT(N(C1994))),"수량을 확인하세요",IF(OR(NOT(ISNUMBER(D1994)),D1994&lt;0),"매출을 확인하세요",IF(COUNTIFS(메뉴_월,"&gt;="&amp;DATE(YEAR(A1994),MONTH(A1994),1),메뉴_월,"&lt;="&amp;DATE(YEAR(A1994),MONTH(A1994)+1,0),메뉴_이름,B1994)&gt;1,"같은 달·같은 메뉴가 또 있어요",""))))))</f>
        <v/>
      </c>
    </row>
    <row r="1995">
      <c r="A1995" s="49" t="n"/>
      <c r="B1995" s="17" t="n"/>
      <c r="C1995" s="14" t="n"/>
      <c r="D1995" s="14" t="n"/>
      <c r="E1995" s="18">
        <f>IF(COUNTA(A1995:D1995)=0,"",IF(NOT(ISNUMBER(A1995)),"월을 2026-09-01 처럼",IF(ISNA(MATCH(B1995,메뉴판이름,0)),"메뉴판에 없는 이름",IF(OR(NOT(ISNUMBER(C1995)),C1995&lt;0,C1995&lt;&gt;INT(N(C1995))),"수량을 확인하세요",IF(OR(NOT(ISNUMBER(D1995)),D1995&lt;0),"매출을 확인하세요",IF(COUNTIFS(메뉴_월,"&gt;="&amp;DATE(YEAR(A1995),MONTH(A1995),1),메뉴_월,"&lt;="&amp;DATE(YEAR(A1995),MONTH(A1995)+1,0),메뉴_이름,B1995)&gt;1,"같은 달·같은 메뉴가 또 있어요",""))))))</f>
        <v/>
      </c>
    </row>
    <row r="1996">
      <c r="A1996" s="49" t="n"/>
      <c r="B1996" s="17" t="n"/>
      <c r="C1996" s="14" t="n"/>
      <c r="D1996" s="14" t="n"/>
      <c r="E1996" s="18">
        <f>IF(COUNTA(A1996:D1996)=0,"",IF(NOT(ISNUMBER(A1996)),"월을 2026-09-01 처럼",IF(ISNA(MATCH(B1996,메뉴판이름,0)),"메뉴판에 없는 이름",IF(OR(NOT(ISNUMBER(C1996)),C1996&lt;0,C1996&lt;&gt;INT(N(C1996))),"수량을 확인하세요",IF(OR(NOT(ISNUMBER(D1996)),D1996&lt;0),"매출을 확인하세요",IF(COUNTIFS(메뉴_월,"&gt;="&amp;DATE(YEAR(A1996),MONTH(A1996),1),메뉴_월,"&lt;="&amp;DATE(YEAR(A1996),MONTH(A1996)+1,0),메뉴_이름,B1996)&gt;1,"같은 달·같은 메뉴가 또 있어요",""))))))</f>
        <v/>
      </c>
    </row>
    <row r="1997">
      <c r="A1997" s="49" t="n"/>
      <c r="B1997" s="17" t="n"/>
      <c r="C1997" s="14" t="n"/>
      <c r="D1997" s="14" t="n"/>
      <c r="E1997" s="18">
        <f>IF(COUNTA(A1997:D1997)=0,"",IF(NOT(ISNUMBER(A1997)),"월을 2026-09-01 처럼",IF(ISNA(MATCH(B1997,메뉴판이름,0)),"메뉴판에 없는 이름",IF(OR(NOT(ISNUMBER(C1997)),C1997&lt;0,C1997&lt;&gt;INT(N(C1997))),"수량을 확인하세요",IF(OR(NOT(ISNUMBER(D1997)),D1997&lt;0),"매출을 확인하세요",IF(COUNTIFS(메뉴_월,"&gt;="&amp;DATE(YEAR(A1997),MONTH(A1997),1),메뉴_월,"&lt;="&amp;DATE(YEAR(A1997),MONTH(A1997)+1,0),메뉴_이름,B1997)&gt;1,"같은 달·같은 메뉴가 또 있어요",""))))))</f>
        <v/>
      </c>
    </row>
    <row r="1998">
      <c r="A1998" s="49" t="n"/>
      <c r="B1998" s="17" t="n"/>
      <c r="C1998" s="14" t="n"/>
      <c r="D1998" s="14" t="n"/>
      <c r="E1998" s="18">
        <f>IF(COUNTA(A1998:D1998)=0,"",IF(NOT(ISNUMBER(A1998)),"월을 2026-09-01 처럼",IF(ISNA(MATCH(B1998,메뉴판이름,0)),"메뉴판에 없는 이름",IF(OR(NOT(ISNUMBER(C1998)),C1998&lt;0,C1998&lt;&gt;INT(N(C1998))),"수량을 확인하세요",IF(OR(NOT(ISNUMBER(D1998)),D1998&lt;0),"매출을 확인하세요",IF(COUNTIFS(메뉴_월,"&gt;="&amp;DATE(YEAR(A1998),MONTH(A1998),1),메뉴_월,"&lt;="&amp;DATE(YEAR(A1998),MONTH(A1998)+1,0),메뉴_이름,B1998)&gt;1,"같은 달·같은 메뉴가 또 있어요",""))))))</f>
        <v/>
      </c>
    </row>
    <row r="1999">
      <c r="A1999" s="49" t="n"/>
      <c r="B1999" s="17" t="n"/>
      <c r="C1999" s="14" t="n"/>
      <c r="D1999" s="14" t="n"/>
      <c r="E1999" s="18">
        <f>IF(COUNTA(A1999:D1999)=0,"",IF(NOT(ISNUMBER(A1999)),"월을 2026-09-01 처럼",IF(ISNA(MATCH(B1999,메뉴판이름,0)),"메뉴판에 없는 이름",IF(OR(NOT(ISNUMBER(C1999)),C1999&lt;0,C1999&lt;&gt;INT(N(C1999))),"수량을 확인하세요",IF(OR(NOT(ISNUMBER(D1999)),D1999&lt;0),"매출을 확인하세요",IF(COUNTIFS(메뉴_월,"&gt;="&amp;DATE(YEAR(A1999),MONTH(A1999),1),메뉴_월,"&lt;="&amp;DATE(YEAR(A1999),MONTH(A1999)+1,0),메뉴_이름,B1999)&gt;1,"같은 달·같은 메뉴가 또 있어요",""))))))</f>
        <v/>
      </c>
    </row>
    <row r="2000">
      <c r="A2000" s="49" t="n"/>
      <c r="B2000" s="17" t="n"/>
      <c r="C2000" s="14" t="n"/>
      <c r="D2000" s="14" t="n"/>
      <c r="E2000" s="18">
        <f>IF(COUNTA(A2000:D2000)=0,"",IF(NOT(ISNUMBER(A2000)),"월을 2026-09-01 처럼",IF(ISNA(MATCH(B2000,메뉴판이름,0)),"메뉴판에 없는 이름",IF(OR(NOT(ISNUMBER(C2000)),C2000&lt;0,C2000&lt;&gt;INT(N(C2000))),"수량을 확인하세요",IF(OR(NOT(ISNUMBER(D2000)),D2000&lt;0),"매출을 확인하세요",IF(COUNTIFS(메뉴_월,"&gt;="&amp;DATE(YEAR(A2000),MONTH(A2000),1),메뉴_월,"&lt;="&amp;DATE(YEAR(A2000),MONTH(A2000)+1,0),메뉴_이름,B2000)&gt;1,"같은 달·같은 메뉴가 또 있어요",""))))))</f>
        <v/>
      </c>
    </row>
    <row r="2001">
      <c r="A2001" s="49" t="n"/>
      <c r="B2001" s="17" t="n"/>
      <c r="C2001" s="14" t="n"/>
      <c r="D2001" s="14" t="n"/>
      <c r="E2001" s="18">
        <f>IF(COUNTA(A2001:D2001)=0,"",IF(NOT(ISNUMBER(A2001)),"월을 2026-09-01 처럼",IF(ISNA(MATCH(B2001,메뉴판이름,0)),"메뉴판에 없는 이름",IF(OR(NOT(ISNUMBER(C2001)),C2001&lt;0,C2001&lt;&gt;INT(N(C2001))),"수량을 확인하세요",IF(OR(NOT(ISNUMBER(D2001)),D2001&lt;0),"매출을 확인하세요",IF(COUNTIFS(메뉴_월,"&gt;="&amp;DATE(YEAR(A2001),MONTH(A2001),1),메뉴_월,"&lt;="&amp;DATE(YEAR(A2001),MONTH(A2001)+1,0),메뉴_이름,B2001)&gt;1,"같은 달·같은 메뉴가 또 있어요",""))))))</f>
        <v/>
      </c>
    </row>
    <row r="2002">
      <c r="A2002" s="49" t="n"/>
      <c r="B2002" s="17" t="n"/>
      <c r="C2002" s="14" t="n"/>
      <c r="D2002" s="14" t="n"/>
      <c r="E2002" s="18">
        <f>IF(COUNTA(A2002:D2002)=0,"",IF(NOT(ISNUMBER(A2002)),"월을 2026-09-01 처럼",IF(ISNA(MATCH(B2002,메뉴판이름,0)),"메뉴판에 없는 이름",IF(OR(NOT(ISNUMBER(C2002)),C2002&lt;0,C2002&lt;&gt;INT(N(C2002))),"수량을 확인하세요",IF(OR(NOT(ISNUMBER(D2002)),D2002&lt;0),"매출을 확인하세요",IF(COUNTIFS(메뉴_월,"&gt;="&amp;DATE(YEAR(A2002),MONTH(A2002),1),메뉴_월,"&lt;="&amp;DATE(YEAR(A2002),MONTH(A2002)+1,0),메뉴_이름,B2002)&gt;1,"같은 달·같은 메뉴가 또 있어요",""))))))</f>
        <v/>
      </c>
    </row>
    <row r="2003">
      <c r="A2003" s="49" t="n"/>
      <c r="B2003" s="17" t="n"/>
      <c r="C2003" s="14" t="n"/>
      <c r="D2003" s="14" t="n"/>
      <c r="E2003" s="18">
        <f>IF(COUNTA(A2003:D2003)=0,"",IF(NOT(ISNUMBER(A2003)),"월을 2026-09-01 처럼",IF(ISNA(MATCH(B2003,메뉴판이름,0)),"메뉴판에 없는 이름",IF(OR(NOT(ISNUMBER(C2003)),C2003&lt;0,C2003&lt;&gt;INT(N(C2003))),"수량을 확인하세요",IF(OR(NOT(ISNUMBER(D2003)),D2003&lt;0),"매출을 확인하세요",IF(COUNTIFS(메뉴_월,"&gt;="&amp;DATE(YEAR(A2003),MONTH(A2003),1),메뉴_월,"&lt;="&amp;DATE(YEAR(A2003),MONTH(A2003)+1,0),메뉴_이름,B2003)&gt;1,"같은 달·같은 메뉴가 또 있어요",""))))))</f>
        <v/>
      </c>
    </row>
    <row r="2004">
      <c r="A2004" s="49" t="n"/>
      <c r="B2004" s="17" t="n"/>
      <c r="C2004" s="14" t="n"/>
      <c r="D2004" s="14" t="n"/>
      <c r="E2004" s="18">
        <f>IF(COUNTA(A2004:D2004)=0,"",IF(NOT(ISNUMBER(A2004)),"월을 2026-09-01 처럼",IF(ISNA(MATCH(B2004,메뉴판이름,0)),"메뉴판에 없는 이름",IF(OR(NOT(ISNUMBER(C2004)),C2004&lt;0,C2004&lt;&gt;INT(N(C2004))),"수량을 확인하세요",IF(OR(NOT(ISNUMBER(D2004)),D2004&lt;0),"매출을 확인하세요",IF(COUNTIFS(메뉴_월,"&gt;="&amp;DATE(YEAR(A2004),MONTH(A2004),1),메뉴_월,"&lt;="&amp;DATE(YEAR(A2004),MONTH(A2004)+1,0),메뉴_이름,B2004)&gt;1,"같은 달·같은 메뉴가 또 있어요",""))))))</f>
        <v/>
      </c>
    </row>
    <row r="2005">
      <c r="A2005" s="49" t="n"/>
      <c r="B2005" s="17" t="n"/>
      <c r="C2005" s="14" t="n"/>
      <c r="D2005" s="14" t="n"/>
      <c r="E2005" s="18">
        <f>IF(COUNTA(A2005:D2005)=0,"",IF(NOT(ISNUMBER(A2005)),"월을 2026-09-01 처럼",IF(ISNA(MATCH(B2005,메뉴판이름,0)),"메뉴판에 없는 이름",IF(OR(NOT(ISNUMBER(C2005)),C2005&lt;0,C2005&lt;&gt;INT(N(C2005))),"수량을 확인하세요",IF(OR(NOT(ISNUMBER(D2005)),D2005&lt;0),"매출을 확인하세요",IF(COUNTIFS(메뉴_월,"&gt;="&amp;DATE(YEAR(A2005),MONTH(A2005),1),메뉴_월,"&lt;="&amp;DATE(YEAR(A2005),MONTH(A2005)+1,0),메뉴_이름,B2005)&gt;1,"같은 달·같은 메뉴가 또 있어요",""))))))</f>
        <v/>
      </c>
    </row>
    <row r="2006">
      <c r="A2006" s="49" t="n"/>
      <c r="B2006" s="17" t="n"/>
      <c r="C2006" s="14" t="n"/>
      <c r="D2006" s="14" t="n"/>
      <c r="E2006" s="18">
        <f>IF(COUNTA(A2006:D2006)=0,"",IF(NOT(ISNUMBER(A2006)),"월을 2026-09-01 처럼",IF(ISNA(MATCH(B2006,메뉴판이름,0)),"메뉴판에 없는 이름",IF(OR(NOT(ISNUMBER(C2006)),C2006&lt;0,C2006&lt;&gt;INT(N(C2006))),"수량을 확인하세요",IF(OR(NOT(ISNUMBER(D2006)),D2006&lt;0),"매출을 확인하세요",IF(COUNTIFS(메뉴_월,"&gt;="&amp;DATE(YEAR(A2006),MONTH(A2006),1),메뉴_월,"&lt;="&amp;DATE(YEAR(A2006),MONTH(A2006)+1,0),메뉴_이름,B2006)&gt;1,"같은 달·같은 메뉴가 또 있어요",""))))))</f>
        <v/>
      </c>
    </row>
    <row r="2007">
      <c r="A2007" s="49" t="n"/>
      <c r="B2007" s="17" t="n"/>
      <c r="C2007" s="14" t="n"/>
      <c r="D2007" s="14" t="n"/>
      <c r="E2007" s="18">
        <f>IF(COUNTA(A2007:D2007)=0,"",IF(NOT(ISNUMBER(A2007)),"월을 2026-09-01 처럼",IF(ISNA(MATCH(B2007,메뉴판이름,0)),"메뉴판에 없는 이름",IF(OR(NOT(ISNUMBER(C2007)),C2007&lt;0,C2007&lt;&gt;INT(N(C2007))),"수량을 확인하세요",IF(OR(NOT(ISNUMBER(D2007)),D2007&lt;0),"매출을 확인하세요",IF(COUNTIFS(메뉴_월,"&gt;="&amp;DATE(YEAR(A2007),MONTH(A2007),1),메뉴_월,"&lt;="&amp;DATE(YEAR(A2007),MONTH(A2007)+1,0),메뉴_이름,B2007)&gt;1,"같은 달·같은 메뉴가 또 있어요",""))))))</f>
        <v/>
      </c>
    </row>
    <row r="2008">
      <c r="A2008" s="49" t="n"/>
      <c r="B2008" s="17" t="n"/>
      <c r="C2008" s="14" t="n"/>
      <c r="D2008" s="14" t="n"/>
      <c r="E2008" s="18">
        <f>IF(COUNTA(A2008:D2008)=0,"",IF(NOT(ISNUMBER(A2008)),"월을 2026-09-01 처럼",IF(ISNA(MATCH(B2008,메뉴판이름,0)),"메뉴판에 없는 이름",IF(OR(NOT(ISNUMBER(C2008)),C2008&lt;0,C2008&lt;&gt;INT(N(C2008))),"수량을 확인하세요",IF(OR(NOT(ISNUMBER(D2008)),D2008&lt;0),"매출을 확인하세요",IF(COUNTIFS(메뉴_월,"&gt;="&amp;DATE(YEAR(A2008),MONTH(A2008),1),메뉴_월,"&lt;="&amp;DATE(YEAR(A2008),MONTH(A2008)+1,0),메뉴_이름,B2008)&gt;1,"같은 달·같은 메뉴가 또 있어요",""))))))</f>
        <v/>
      </c>
    </row>
    <row r="2009">
      <c r="A2009" s="49" t="n"/>
      <c r="B2009" s="17" t="n"/>
      <c r="C2009" s="14" t="n"/>
      <c r="D2009" s="14" t="n"/>
      <c r="E2009" s="18">
        <f>IF(COUNTA(A2009:D2009)=0,"",IF(NOT(ISNUMBER(A2009)),"월을 2026-09-01 처럼",IF(ISNA(MATCH(B2009,메뉴판이름,0)),"메뉴판에 없는 이름",IF(OR(NOT(ISNUMBER(C2009)),C2009&lt;0,C2009&lt;&gt;INT(N(C2009))),"수량을 확인하세요",IF(OR(NOT(ISNUMBER(D2009)),D2009&lt;0),"매출을 확인하세요",IF(COUNTIFS(메뉴_월,"&gt;="&amp;DATE(YEAR(A2009),MONTH(A2009),1),메뉴_월,"&lt;="&amp;DATE(YEAR(A2009),MONTH(A2009)+1,0),메뉴_이름,B2009)&gt;1,"같은 달·같은 메뉴가 또 있어요",""))))))</f>
        <v/>
      </c>
    </row>
    <row r="2010">
      <c r="A2010" s="49" t="n"/>
      <c r="B2010" s="17" t="n"/>
      <c r="C2010" s="14" t="n"/>
      <c r="D2010" s="14" t="n"/>
      <c r="E2010" s="18">
        <f>IF(COUNTA(A2010:D2010)=0,"",IF(NOT(ISNUMBER(A2010)),"월을 2026-09-01 처럼",IF(ISNA(MATCH(B2010,메뉴판이름,0)),"메뉴판에 없는 이름",IF(OR(NOT(ISNUMBER(C2010)),C2010&lt;0,C2010&lt;&gt;INT(N(C2010))),"수량을 확인하세요",IF(OR(NOT(ISNUMBER(D2010)),D2010&lt;0),"매출을 확인하세요",IF(COUNTIFS(메뉴_월,"&gt;="&amp;DATE(YEAR(A2010),MONTH(A2010),1),메뉴_월,"&lt;="&amp;DATE(YEAR(A2010),MONTH(A2010)+1,0),메뉴_이름,B2010)&gt;1,"같은 달·같은 메뉴가 또 있어요",""))))))</f>
        <v/>
      </c>
    </row>
    <row r="2011">
      <c r="A2011" s="49" t="n"/>
      <c r="B2011" s="17" t="n"/>
      <c r="C2011" s="14" t="n"/>
      <c r="D2011" s="14" t="n"/>
      <c r="E2011" s="18">
        <f>IF(COUNTA(A2011:D2011)=0,"",IF(NOT(ISNUMBER(A2011)),"월을 2026-09-01 처럼",IF(ISNA(MATCH(B2011,메뉴판이름,0)),"메뉴판에 없는 이름",IF(OR(NOT(ISNUMBER(C2011)),C2011&lt;0,C2011&lt;&gt;INT(N(C2011))),"수량을 확인하세요",IF(OR(NOT(ISNUMBER(D2011)),D2011&lt;0),"매출을 확인하세요",IF(COUNTIFS(메뉴_월,"&gt;="&amp;DATE(YEAR(A2011),MONTH(A2011),1),메뉴_월,"&lt;="&amp;DATE(YEAR(A2011),MONTH(A2011)+1,0),메뉴_이름,B2011)&gt;1,"같은 달·같은 메뉴가 또 있어요",""))))))</f>
        <v/>
      </c>
    </row>
    <row r="2012">
      <c r="A2012" s="49" t="n"/>
      <c r="B2012" s="17" t="n"/>
      <c r="C2012" s="14" t="n"/>
      <c r="D2012" s="14" t="n"/>
      <c r="E2012" s="18">
        <f>IF(COUNTA(A2012:D2012)=0,"",IF(NOT(ISNUMBER(A2012)),"월을 2026-09-01 처럼",IF(ISNA(MATCH(B2012,메뉴판이름,0)),"메뉴판에 없는 이름",IF(OR(NOT(ISNUMBER(C2012)),C2012&lt;0,C2012&lt;&gt;INT(N(C2012))),"수량을 확인하세요",IF(OR(NOT(ISNUMBER(D2012)),D2012&lt;0),"매출을 확인하세요",IF(COUNTIFS(메뉴_월,"&gt;="&amp;DATE(YEAR(A2012),MONTH(A2012),1),메뉴_월,"&lt;="&amp;DATE(YEAR(A2012),MONTH(A2012)+1,0),메뉴_이름,B2012)&gt;1,"같은 달·같은 메뉴가 또 있어요",""))))))</f>
        <v/>
      </c>
    </row>
    <row r="2013">
      <c r="A2013" s="49" t="n"/>
      <c r="B2013" s="17" t="n"/>
      <c r="C2013" s="14" t="n"/>
      <c r="D2013" s="14" t="n"/>
      <c r="E2013" s="18">
        <f>IF(COUNTA(A2013:D2013)=0,"",IF(NOT(ISNUMBER(A2013)),"월을 2026-09-01 처럼",IF(ISNA(MATCH(B2013,메뉴판이름,0)),"메뉴판에 없는 이름",IF(OR(NOT(ISNUMBER(C2013)),C2013&lt;0,C2013&lt;&gt;INT(N(C2013))),"수량을 확인하세요",IF(OR(NOT(ISNUMBER(D2013)),D2013&lt;0),"매출을 확인하세요",IF(COUNTIFS(메뉴_월,"&gt;="&amp;DATE(YEAR(A2013),MONTH(A2013),1),메뉴_월,"&lt;="&amp;DATE(YEAR(A2013),MONTH(A2013)+1,0),메뉴_이름,B2013)&gt;1,"같은 달·같은 메뉴가 또 있어요",""))))))</f>
        <v/>
      </c>
    </row>
    <row r="2014">
      <c r="A2014" s="49" t="n"/>
      <c r="B2014" s="17" t="n"/>
      <c r="C2014" s="14" t="n"/>
      <c r="D2014" s="14" t="n"/>
      <c r="E2014" s="18">
        <f>IF(COUNTA(A2014:D2014)=0,"",IF(NOT(ISNUMBER(A2014)),"월을 2026-09-01 처럼",IF(ISNA(MATCH(B2014,메뉴판이름,0)),"메뉴판에 없는 이름",IF(OR(NOT(ISNUMBER(C2014)),C2014&lt;0,C2014&lt;&gt;INT(N(C2014))),"수량을 확인하세요",IF(OR(NOT(ISNUMBER(D2014)),D2014&lt;0),"매출을 확인하세요",IF(COUNTIFS(메뉴_월,"&gt;="&amp;DATE(YEAR(A2014),MONTH(A2014),1),메뉴_월,"&lt;="&amp;DATE(YEAR(A2014),MONTH(A2014)+1,0),메뉴_이름,B2014)&gt;1,"같은 달·같은 메뉴가 또 있어요",""))))))</f>
        <v/>
      </c>
    </row>
    <row r="2015">
      <c r="A2015" s="49" t="n"/>
      <c r="B2015" s="17" t="n"/>
      <c r="C2015" s="14" t="n"/>
      <c r="D2015" s="14" t="n"/>
      <c r="E2015" s="18">
        <f>IF(COUNTA(A2015:D2015)=0,"",IF(NOT(ISNUMBER(A2015)),"월을 2026-09-01 처럼",IF(ISNA(MATCH(B2015,메뉴판이름,0)),"메뉴판에 없는 이름",IF(OR(NOT(ISNUMBER(C2015)),C2015&lt;0,C2015&lt;&gt;INT(N(C2015))),"수량을 확인하세요",IF(OR(NOT(ISNUMBER(D2015)),D2015&lt;0),"매출을 확인하세요",IF(COUNTIFS(메뉴_월,"&gt;="&amp;DATE(YEAR(A2015),MONTH(A2015),1),메뉴_월,"&lt;="&amp;DATE(YEAR(A2015),MONTH(A2015)+1,0),메뉴_이름,B2015)&gt;1,"같은 달·같은 메뉴가 또 있어요",""))))))</f>
        <v/>
      </c>
    </row>
    <row r="2016">
      <c r="A2016" s="49" t="n"/>
      <c r="B2016" s="17" t="n"/>
      <c r="C2016" s="14" t="n"/>
      <c r="D2016" s="14" t="n"/>
      <c r="E2016" s="18">
        <f>IF(COUNTA(A2016:D2016)=0,"",IF(NOT(ISNUMBER(A2016)),"월을 2026-09-01 처럼",IF(ISNA(MATCH(B2016,메뉴판이름,0)),"메뉴판에 없는 이름",IF(OR(NOT(ISNUMBER(C2016)),C2016&lt;0,C2016&lt;&gt;INT(N(C2016))),"수량을 확인하세요",IF(OR(NOT(ISNUMBER(D2016)),D2016&lt;0),"매출을 확인하세요",IF(COUNTIFS(메뉴_월,"&gt;="&amp;DATE(YEAR(A2016),MONTH(A2016),1),메뉴_월,"&lt;="&amp;DATE(YEAR(A2016),MONTH(A2016)+1,0),메뉴_이름,B2016)&gt;1,"같은 달·같은 메뉴가 또 있어요",""))))))</f>
        <v/>
      </c>
    </row>
    <row r="2017">
      <c r="A2017" s="49" t="n"/>
      <c r="B2017" s="17" t="n"/>
      <c r="C2017" s="14" t="n"/>
      <c r="D2017" s="14" t="n"/>
      <c r="E2017" s="18">
        <f>IF(COUNTA(A2017:D2017)=0,"",IF(NOT(ISNUMBER(A2017)),"월을 2026-09-01 처럼",IF(ISNA(MATCH(B2017,메뉴판이름,0)),"메뉴판에 없는 이름",IF(OR(NOT(ISNUMBER(C2017)),C2017&lt;0,C2017&lt;&gt;INT(N(C2017))),"수량을 확인하세요",IF(OR(NOT(ISNUMBER(D2017)),D2017&lt;0),"매출을 확인하세요",IF(COUNTIFS(메뉴_월,"&gt;="&amp;DATE(YEAR(A2017),MONTH(A2017),1),메뉴_월,"&lt;="&amp;DATE(YEAR(A2017),MONTH(A2017)+1,0),메뉴_이름,B2017)&gt;1,"같은 달·같은 메뉴가 또 있어요",""))))))</f>
        <v/>
      </c>
    </row>
    <row r="2018">
      <c r="A2018" s="49" t="n"/>
      <c r="B2018" s="17" t="n"/>
      <c r="C2018" s="14" t="n"/>
      <c r="D2018" s="14" t="n"/>
      <c r="E2018" s="18">
        <f>IF(COUNTA(A2018:D2018)=0,"",IF(NOT(ISNUMBER(A2018)),"월을 2026-09-01 처럼",IF(ISNA(MATCH(B2018,메뉴판이름,0)),"메뉴판에 없는 이름",IF(OR(NOT(ISNUMBER(C2018)),C2018&lt;0,C2018&lt;&gt;INT(N(C2018))),"수량을 확인하세요",IF(OR(NOT(ISNUMBER(D2018)),D2018&lt;0),"매출을 확인하세요",IF(COUNTIFS(메뉴_월,"&gt;="&amp;DATE(YEAR(A2018),MONTH(A2018),1),메뉴_월,"&lt;="&amp;DATE(YEAR(A2018),MONTH(A2018)+1,0),메뉴_이름,B2018)&gt;1,"같은 달·같은 메뉴가 또 있어요",""))))))</f>
        <v/>
      </c>
    </row>
    <row r="2019">
      <c r="A2019" s="49" t="n"/>
      <c r="B2019" s="17" t="n"/>
      <c r="C2019" s="14" t="n"/>
      <c r="D2019" s="14" t="n"/>
      <c r="E2019" s="18">
        <f>IF(COUNTA(A2019:D2019)=0,"",IF(NOT(ISNUMBER(A2019)),"월을 2026-09-01 처럼",IF(ISNA(MATCH(B2019,메뉴판이름,0)),"메뉴판에 없는 이름",IF(OR(NOT(ISNUMBER(C2019)),C2019&lt;0,C2019&lt;&gt;INT(N(C2019))),"수량을 확인하세요",IF(OR(NOT(ISNUMBER(D2019)),D2019&lt;0),"매출을 확인하세요",IF(COUNTIFS(메뉴_월,"&gt;="&amp;DATE(YEAR(A2019),MONTH(A2019),1),메뉴_월,"&lt;="&amp;DATE(YEAR(A2019),MONTH(A2019)+1,0),메뉴_이름,B2019)&gt;1,"같은 달·같은 메뉴가 또 있어요",""))))))</f>
        <v/>
      </c>
    </row>
    <row r="2020">
      <c r="A2020" s="49" t="n"/>
      <c r="B2020" s="17" t="n"/>
      <c r="C2020" s="14" t="n"/>
      <c r="D2020" s="14" t="n"/>
      <c r="E2020" s="18">
        <f>IF(COUNTA(A2020:D2020)=0,"",IF(NOT(ISNUMBER(A2020)),"월을 2026-09-01 처럼",IF(ISNA(MATCH(B2020,메뉴판이름,0)),"메뉴판에 없는 이름",IF(OR(NOT(ISNUMBER(C2020)),C2020&lt;0,C2020&lt;&gt;INT(N(C2020))),"수량을 확인하세요",IF(OR(NOT(ISNUMBER(D2020)),D2020&lt;0),"매출을 확인하세요",IF(COUNTIFS(메뉴_월,"&gt;="&amp;DATE(YEAR(A2020),MONTH(A2020),1),메뉴_월,"&lt;="&amp;DATE(YEAR(A2020),MONTH(A2020)+1,0),메뉴_이름,B2020)&gt;1,"같은 달·같은 메뉴가 또 있어요",""))))))</f>
        <v/>
      </c>
    </row>
    <row r="2021">
      <c r="A2021" s="49" t="n"/>
      <c r="B2021" s="17" t="n"/>
      <c r="C2021" s="14" t="n"/>
      <c r="D2021" s="14" t="n"/>
      <c r="E2021" s="18">
        <f>IF(COUNTA(A2021:D2021)=0,"",IF(NOT(ISNUMBER(A2021)),"월을 2026-09-01 처럼",IF(ISNA(MATCH(B2021,메뉴판이름,0)),"메뉴판에 없는 이름",IF(OR(NOT(ISNUMBER(C2021)),C2021&lt;0,C2021&lt;&gt;INT(N(C2021))),"수량을 확인하세요",IF(OR(NOT(ISNUMBER(D2021)),D2021&lt;0),"매출을 확인하세요",IF(COUNTIFS(메뉴_월,"&gt;="&amp;DATE(YEAR(A2021),MONTH(A2021),1),메뉴_월,"&lt;="&amp;DATE(YEAR(A2021),MONTH(A2021)+1,0),메뉴_이름,B2021)&gt;1,"같은 달·같은 메뉴가 또 있어요",""))))))</f>
        <v/>
      </c>
    </row>
    <row r="2022">
      <c r="A2022" s="49" t="n"/>
      <c r="B2022" s="17" t="n"/>
      <c r="C2022" s="14" t="n"/>
      <c r="D2022" s="14" t="n"/>
      <c r="E2022" s="18">
        <f>IF(COUNTA(A2022:D2022)=0,"",IF(NOT(ISNUMBER(A2022)),"월을 2026-09-01 처럼",IF(ISNA(MATCH(B2022,메뉴판이름,0)),"메뉴판에 없는 이름",IF(OR(NOT(ISNUMBER(C2022)),C2022&lt;0,C2022&lt;&gt;INT(N(C2022))),"수량을 확인하세요",IF(OR(NOT(ISNUMBER(D2022)),D2022&lt;0),"매출을 확인하세요",IF(COUNTIFS(메뉴_월,"&gt;="&amp;DATE(YEAR(A2022),MONTH(A2022),1),메뉴_월,"&lt;="&amp;DATE(YEAR(A2022),MONTH(A2022)+1,0),메뉴_이름,B2022)&gt;1,"같은 달·같은 메뉴가 또 있어요",""))))))</f>
        <v/>
      </c>
    </row>
    <row r="2023">
      <c r="A2023" s="49" t="n"/>
      <c r="B2023" s="17" t="n"/>
      <c r="C2023" s="14" t="n"/>
      <c r="D2023" s="14" t="n"/>
      <c r="E2023" s="18">
        <f>IF(COUNTA(A2023:D2023)=0,"",IF(NOT(ISNUMBER(A2023)),"월을 2026-09-01 처럼",IF(ISNA(MATCH(B2023,메뉴판이름,0)),"메뉴판에 없는 이름",IF(OR(NOT(ISNUMBER(C2023)),C2023&lt;0,C2023&lt;&gt;INT(N(C2023))),"수량을 확인하세요",IF(OR(NOT(ISNUMBER(D2023)),D2023&lt;0),"매출을 확인하세요",IF(COUNTIFS(메뉴_월,"&gt;="&amp;DATE(YEAR(A2023),MONTH(A2023),1),메뉴_월,"&lt;="&amp;DATE(YEAR(A2023),MONTH(A2023)+1,0),메뉴_이름,B2023)&gt;1,"같은 달·같은 메뉴가 또 있어요",""))))))</f>
        <v/>
      </c>
    </row>
    <row r="2024">
      <c r="A2024" s="49" t="n"/>
      <c r="B2024" s="17" t="n"/>
      <c r="C2024" s="14" t="n"/>
      <c r="D2024" s="14" t="n"/>
      <c r="E2024" s="18">
        <f>IF(COUNTA(A2024:D2024)=0,"",IF(NOT(ISNUMBER(A2024)),"월을 2026-09-01 처럼",IF(ISNA(MATCH(B2024,메뉴판이름,0)),"메뉴판에 없는 이름",IF(OR(NOT(ISNUMBER(C2024)),C2024&lt;0,C2024&lt;&gt;INT(N(C2024))),"수량을 확인하세요",IF(OR(NOT(ISNUMBER(D2024)),D2024&lt;0),"매출을 확인하세요",IF(COUNTIFS(메뉴_월,"&gt;="&amp;DATE(YEAR(A2024),MONTH(A2024),1),메뉴_월,"&lt;="&amp;DATE(YEAR(A2024),MONTH(A2024)+1,0),메뉴_이름,B2024)&gt;1,"같은 달·같은 메뉴가 또 있어요",""))))))</f>
        <v/>
      </c>
    </row>
    <row r="2025">
      <c r="A2025" s="49" t="n"/>
      <c r="B2025" s="17" t="n"/>
      <c r="C2025" s="14" t="n"/>
      <c r="D2025" s="14" t="n"/>
      <c r="E2025" s="18">
        <f>IF(COUNTA(A2025:D2025)=0,"",IF(NOT(ISNUMBER(A2025)),"월을 2026-09-01 처럼",IF(ISNA(MATCH(B2025,메뉴판이름,0)),"메뉴판에 없는 이름",IF(OR(NOT(ISNUMBER(C2025)),C2025&lt;0,C2025&lt;&gt;INT(N(C2025))),"수량을 확인하세요",IF(OR(NOT(ISNUMBER(D2025)),D2025&lt;0),"매출을 확인하세요",IF(COUNTIFS(메뉴_월,"&gt;="&amp;DATE(YEAR(A2025),MONTH(A2025),1),메뉴_월,"&lt;="&amp;DATE(YEAR(A2025),MONTH(A2025)+1,0),메뉴_이름,B2025)&gt;1,"같은 달·같은 메뉴가 또 있어요",""))))))</f>
        <v/>
      </c>
    </row>
    <row r="2026">
      <c r="A2026" s="49" t="n"/>
      <c r="B2026" s="17" t="n"/>
      <c r="C2026" s="14" t="n"/>
      <c r="D2026" s="14" t="n"/>
      <c r="E2026" s="18">
        <f>IF(COUNTA(A2026:D2026)=0,"",IF(NOT(ISNUMBER(A2026)),"월을 2026-09-01 처럼",IF(ISNA(MATCH(B2026,메뉴판이름,0)),"메뉴판에 없는 이름",IF(OR(NOT(ISNUMBER(C2026)),C2026&lt;0,C2026&lt;&gt;INT(N(C2026))),"수량을 확인하세요",IF(OR(NOT(ISNUMBER(D2026)),D2026&lt;0),"매출을 확인하세요",IF(COUNTIFS(메뉴_월,"&gt;="&amp;DATE(YEAR(A2026),MONTH(A2026),1),메뉴_월,"&lt;="&amp;DATE(YEAR(A2026),MONTH(A2026)+1,0),메뉴_이름,B2026)&gt;1,"같은 달·같은 메뉴가 또 있어요",""))))))</f>
        <v/>
      </c>
    </row>
    <row r="2027">
      <c r="A2027" s="49" t="n"/>
      <c r="B2027" s="17" t="n"/>
      <c r="C2027" s="14" t="n"/>
      <c r="D2027" s="14" t="n"/>
      <c r="E2027" s="18">
        <f>IF(COUNTA(A2027:D2027)=0,"",IF(NOT(ISNUMBER(A2027)),"월을 2026-09-01 처럼",IF(ISNA(MATCH(B2027,메뉴판이름,0)),"메뉴판에 없는 이름",IF(OR(NOT(ISNUMBER(C2027)),C2027&lt;0,C2027&lt;&gt;INT(N(C2027))),"수량을 확인하세요",IF(OR(NOT(ISNUMBER(D2027)),D2027&lt;0),"매출을 확인하세요",IF(COUNTIFS(메뉴_월,"&gt;="&amp;DATE(YEAR(A2027),MONTH(A2027),1),메뉴_월,"&lt;="&amp;DATE(YEAR(A2027),MONTH(A2027)+1,0),메뉴_이름,B2027)&gt;1,"같은 달·같은 메뉴가 또 있어요",""))))))</f>
        <v/>
      </c>
    </row>
    <row r="2028">
      <c r="A2028" s="49" t="n"/>
      <c r="B2028" s="17" t="n"/>
      <c r="C2028" s="14" t="n"/>
      <c r="D2028" s="14" t="n"/>
      <c r="E2028" s="18">
        <f>IF(COUNTA(A2028:D2028)=0,"",IF(NOT(ISNUMBER(A2028)),"월을 2026-09-01 처럼",IF(ISNA(MATCH(B2028,메뉴판이름,0)),"메뉴판에 없는 이름",IF(OR(NOT(ISNUMBER(C2028)),C2028&lt;0,C2028&lt;&gt;INT(N(C2028))),"수량을 확인하세요",IF(OR(NOT(ISNUMBER(D2028)),D2028&lt;0),"매출을 확인하세요",IF(COUNTIFS(메뉴_월,"&gt;="&amp;DATE(YEAR(A2028),MONTH(A2028),1),메뉴_월,"&lt;="&amp;DATE(YEAR(A2028),MONTH(A2028)+1,0),메뉴_이름,B2028)&gt;1,"같은 달·같은 메뉴가 또 있어요",""))))))</f>
        <v/>
      </c>
    </row>
    <row r="2029">
      <c r="A2029" s="49" t="n"/>
      <c r="B2029" s="17" t="n"/>
      <c r="C2029" s="14" t="n"/>
      <c r="D2029" s="14" t="n"/>
      <c r="E2029" s="18">
        <f>IF(COUNTA(A2029:D2029)=0,"",IF(NOT(ISNUMBER(A2029)),"월을 2026-09-01 처럼",IF(ISNA(MATCH(B2029,메뉴판이름,0)),"메뉴판에 없는 이름",IF(OR(NOT(ISNUMBER(C2029)),C2029&lt;0,C2029&lt;&gt;INT(N(C2029))),"수량을 확인하세요",IF(OR(NOT(ISNUMBER(D2029)),D2029&lt;0),"매출을 확인하세요",IF(COUNTIFS(메뉴_월,"&gt;="&amp;DATE(YEAR(A2029),MONTH(A2029),1),메뉴_월,"&lt;="&amp;DATE(YEAR(A2029),MONTH(A2029)+1,0),메뉴_이름,B2029)&gt;1,"같은 달·같은 메뉴가 또 있어요",""))))))</f>
        <v/>
      </c>
    </row>
    <row r="2030">
      <c r="A2030" s="49" t="n"/>
      <c r="B2030" s="17" t="n"/>
      <c r="C2030" s="14" t="n"/>
      <c r="D2030" s="14" t="n"/>
      <c r="E2030" s="18">
        <f>IF(COUNTA(A2030:D2030)=0,"",IF(NOT(ISNUMBER(A2030)),"월을 2026-09-01 처럼",IF(ISNA(MATCH(B2030,메뉴판이름,0)),"메뉴판에 없는 이름",IF(OR(NOT(ISNUMBER(C2030)),C2030&lt;0,C2030&lt;&gt;INT(N(C2030))),"수량을 확인하세요",IF(OR(NOT(ISNUMBER(D2030)),D2030&lt;0),"매출을 확인하세요",IF(COUNTIFS(메뉴_월,"&gt;="&amp;DATE(YEAR(A2030),MONTH(A2030),1),메뉴_월,"&lt;="&amp;DATE(YEAR(A2030),MONTH(A2030)+1,0),메뉴_이름,B2030)&gt;1,"같은 달·같은 메뉴가 또 있어요",""))))))</f>
        <v/>
      </c>
    </row>
    <row r="2031">
      <c r="A2031" s="49" t="n"/>
      <c r="B2031" s="17" t="n"/>
      <c r="C2031" s="14" t="n"/>
      <c r="D2031" s="14" t="n"/>
      <c r="E2031" s="18">
        <f>IF(COUNTA(A2031:D2031)=0,"",IF(NOT(ISNUMBER(A2031)),"월을 2026-09-01 처럼",IF(ISNA(MATCH(B2031,메뉴판이름,0)),"메뉴판에 없는 이름",IF(OR(NOT(ISNUMBER(C2031)),C2031&lt;0,C2031&lt;&gt;INT(N(C2031))),"수량을 확인하세요",IF(OR(NOT(ISNUMBER(D2031)),D2031&lt;0),"매출을 확인하세요",IF(COUNTIFS(메뉴_월,"&gt;="&amp;DATE(YEAR(A2031),MONTH(A2031),1),메뉴_월,"&lt;="&amp;DATE(YEAR(A2031),MONTH(A2031)+1,0),메뉴_이름,B2031)&gt;1,"같은 달·같은 메뉴가 또 있어요",""))))))</f>
        <v/>
      </c>
    </row>
    <row r="2032">
      <c r="A2032" s="49" t="n"/>
      <c r="B2032" s="17" t="n"/>
      <c r="C2032" s="14" t="n"/>
      <c r="D2032" s="14" t="n"/>
      <c r="E2032" s="18">
        <f>IF(COUNTA(A2032:D2032)=0,"",IF(NOT(ISNUMBER(A2032)),"월을 2026-09-01 처럼",IF(ISNA(MATCH(B2032,메뉴판이름,0)),"메뉴판에 없는 이름",IF(OR(NOT(ISNUMBER(C2032)),C2032&lt;0,C2032&lt;&gt;INT(N(C2032))),"수량을 확인하세요",IF(OR(NOT(ISNUMBER(D2032)),D2032&lt;0),"매출을 확인하세요",IF(COUNTIFS(메뉴_월,"&gt;="&amp;DATE(YEAR(A2032),MONTH(A2032),1),메뉴_월,"&lt;="&amp;DATE(YEAR(A2032),MONTH(A2032)+1,0),메뉴_이름,B2032)&gt;1,"같은 달·같은 메뉴가 또 있어요",""))))))</f>
        <v/>
      </c>
    </row>
    <row r="2033">
      <c r="A2033" s="49" t="n"/>
      <c r="B2033" s="17" t="n"/>
      <c r="C2033" s="14" t="n"/>
      <c r="D2033" s="14" t="n"/>
      <c r="E2033" s="18">
        <f>IF(COUNTA(A2033:D2033)=0,"",IF(NOT(ISNUMBER(A2033)),"월을 2026-09-01 처럼",IF(ISNA(MATCH(B2033,메뉴판이름,0)),"메뉴판에 없는 이름",IF(OR(NOT(ISNUMBER(C2033)),C2033&lt;0,C2033&lt;&gt;INT(N(C2033))),"수량을 확인하세요",IF(OR(NOT(ISNUMBER(D2033)),D2033&lt;0),"매출을 확인하세요",IF(COUNTIFS(메뉴_월,"&gt;="&amp;DATE(YEAR(A2033),MONTH(A2033),1),메뉴_월,"&lt;="&amp;DATE(YEAR(A2033),MONTH(A2033)+1,0),메뉴_이름,B2033)&gt;1,"같은 달·같은 메뉴가 또 있어요",""))))))</f>
        <v/>
      </c>
    </row>
    <row r="2034">
      <c r="A2034" s="49" t="n"/>
      <c r="B2034" s="17" t="n"/>
      <c r="C2034" s="14" t="n"/>
      <c r="D2034" s="14" t="n"/>
      <c r="E2034" s="18">
        <f>IF(COUNTA(A2034:D2034)=0,"",IF(NOT(ISNUMBER(A2034)),"월을 2026-09-01 처럼",IF(ISNA(MATCH(B2034,메뉴판이름,0)),"메뉴판에 없는 이름",IF(OR(NOT(ISNUMBER(C2034)),C2034&lt;0,C2034&lt;&gt;INT(N(C2034))),"수량을 확인하세요",IF(OR(NOT(ISNUMBER(D2034)),D2034&lt;0),"매출을 확인하세요",IF(COUNTIFS(메뉴_월,"&gt;="&amp;DATE(YEAR(A2034),MONTH(A2034),1),메뉴_월,"&lt;="&amp;DATE(YEAR(A2034),MONTH(A2034)+1,0),메뉴_이름,B2034)&gt;1,"같은 달·같은 메뉴가 또 있어요",""))))))</f>
        <v/>
      </c>
    </row>
    <row r="2035">
      <c r="A2035" s="49" t="n"/>
      <c r="B2035" s="17" t="n"/>
      <c r="C2035" s="14" t="n"/>
      <c r="D2035" s="14" t="n"/>
      <c r="E2035" s="18">
        <f>IF(COUNTA(A2035:D2035)=0,"",IF(NOT(ISNUMBER(A2035)),"월을 2026-09-01 처럼",IF(ISNA(MATCH(B2035,메뉴판이름,0)),"메뉴판에 없는 이름",IF(OR(NOT(ISNUMBER(C2035)),C2035&lt;0,C2035&lt;&gt;INT(N(C2035))),"수량을 확인하세요",IF(OR(NOT(ISNUMBER(D2035)),D2035&lt;0),"매출을 확인하세요",IF(COUNTIFS(메뉴_월,"&gt;="&amp;DATE(YEAR(A2035),MONTH(A2035),1),메뉴_월,"&lt;="&amp;DATE(YEAR(A2035),MONTH(A2035)+1,0),메뉴_이름,B2035)&gt;1,"같은 달·같은 메뉴가 또 있어요",""))))))</f>
        <v/>
      </c>
    </row>
    <row r="2036">
      <c r="A2036" s="49" t="n"/>
      <c r="B2036" s="17" t="n"/>
      <c r="C2036" s="14" t="n"/>
      <c r="D2036" s="14" t="n"/>
      <c r="E2036" s="18">
        <f>IF(COUNTA(A2036:D2036)=0,"",IF(NOT(ISNUMBER(A2036)),"월을 2026-09-01 처럼",IF(ISNA(MATCH(B2036,메뉴판이름,0)),"메뉴판에 없는 이름",IF(OR(NOT(ISNUMBER(C2036)),C2036&lt;0,C2036&lt;&gt;INT(N(C2036))),"수량을 확인하세요",IF(OR(NOT(ISNUMBER(D2036)),D2036&lt;0),"매출을 확인하세요",IF(COUNTIFS(메뉴_월,"&gt;="&amp;DATE(YEAR(A2036),MONTH(A2036),1),메뉴_월,"&lt;="&amp;DATE(YEAR(A2036),MONTH(A2036)+1,0),메뉴_이름,B2036)&gt;1,"같은 달·같은 메뉴가 또 있어요",""))))))</f>
        <v/>
      </c>
    </row>
    <row r="2037">
      <c r="A2037" s="49" t="n"/>
      <c r="B2037" s="17" t="n"/>
      <c r="C2037" s="14" t="n"/>
      <c r="D2037" s="14" t="n"/>
      <c r="E2037" s="18">
        <f>IF(COUNTA(A2037:D2037)=0,"",IF(NOT(ISNUMBER(A2037)),"월을 2026-09-01 처럼",IF(ISNA(MATCH(B2037,메뉴판이름,0)),"메뉴판에 없는 이름",IF(OR(NOT(ISNUMBER(C2037)),C2037&lt;0,C2037&lt;&gt;INT(N(C2037))),"수량을 확인하세요",IF(OR(NOT(ISNUMBER(D2037)),D2037&lt;0),"매출을 확인하세요",IF(COUNTIFS(메뉴_월,"&gt;="&amp;DATE(YEAR(A2037),MONTH(A2037),1),메뉴_월,"&lt;="&amp;DATE(YEAR(A2037),MONTH(A2037)+1,0),메뉴_이름,B2037)&gt;1,"같은 달·같은 메뉴가 또 있어요",""))))))</f>
        <v/>
      </c>
    </row>
    <row r="2038">
      <c r="A2038" s="49" t="n"/>
      <c r="B2038" s="17" t="n"/>
      <c r="C2038" s="14" t="n"/>
      <c r="D2038" s="14" t="n"/>
      <c r="E2038" s="18">
        <f>IF(COUNTA(A2038:D2038)=0,"",IF(NOT(ISNUMBER(A2038)),"월을 2026-09-01 처럼",IF(ISNA(MATCH(B2038,메뉴판이름,0)),"메뉴판에 없는 이름",IF(OR(NOT(ISNUMBER(C2038)),C2038&lt;0,C2038&lt;&gt;INT(N(C2038))),"수량을 확인하세요",IF(OR(NOT(ISNUMBER(D2038)),D2038&lt;0),"매출을 확인하세요",IF(COUNTIFS(메뉴_월,"&gt;="&amp;DATE(YEAR(A2038),MONTH(A2038),1),메뉴_월,"&lt;="&amp;DATE(YEAR(A2038),MONTH(A2038)+1,0),메뉴_이름,B2038)&gt;1,"같은 달·같은 메뉴가 또 있어요",""))))))</f>
        <v/>
      </c>
    </row>
    <row r="2039">
      <c r="A2039" s="49" t="n"/>
      <c r="B2039" s="17" t="n"/>
      <c r="C2039" s="14" t="n"/>
      <c r="D2039" s="14" t="n"/>
      <c r="E2039" s="18">
        <f>IF(COUNTA(A2039:D2039)=0,"",IF(NOT(ISNUMBER(A2039)),"월을 2026-09-01 처럼",IF(ISNA(MATCH(B2039,메뉴판이름,0)),"메뉴판에 없는 이름",IF(OR(NOT(ISNUMBER(C2039)),C2039&lt;0,C2039&lt;&gt;INT(N(C2039))),"수량을 확인하세요",IF(OR(NOT(ISNUMBER(D2039)),D2039&lt;0),"매출을 확인하세요",IF(COUNTIFS(메뉴_월,"&gt;="&amp;DATE(YEAR(A2039),MONTH(A2039),1),메뉴_월,"&lt;="&amp;DATE(YEAR(A2039),MONTH(A2039)+1,0),메뉴_이름,B2039)&gt;1,"같은 달·같은 메뉴가 또 있어요",""))))))</f>
        <v/>
      </c>
    </row>
    <row r="2040">
      <c r="A2040" s="49" t="n"/>
      <c r="B2040" s="17" t="n"/>
      <c r="C2040" s="14" t="n"/>
      <c r="D2040" s="14" t="n"/>
      <c r="E2040" s="18">
        <f>IF(COUNTA(A2040:D2040)=0,"",IF(NOT(ISNUMBER(A2040)),"월을 2026-09-01 처럼",IF(ISNA(MATCH(B2040,메뉴판이름,0)),"메뉴판에 없는 이름",IF(OR(NOT(ISNUMBER(C2040)),C2040&lt;0,C2040&lt;&gt;INT(N(C2040))),"수량을 확인하세요",IF(OR(NOT(ISNUMBER(D2040)),D2040&lt;0),"매출을 확인하세요",IF(COUNTIFS(메뉴_월,"&gt;="&amp;DATE(YEAR(A2040),MONTH(A2040),1),메뉴_월,"&lt;="&amp;DATE(YEAR(A2040),MONTH(A2040)+1,0),메뉴_이름,B2040)&gt;1,"같은 달·같은 메뉴가 또 있어요",""))))))</f>
        <v/>
      </c>
    </row>
    <row r="2041">
      <c r="A2041" s="49" t="n"/>
      <c r="B2041" s="17" t="n"/>
      <c r="C2041" s="14" t="n"/>
      <c r="D2041" s="14" t="n"/>
      <c r="E2041" s="18">
        <f>IF(COUNTA(A2041:D2041)=0,"",IF(NOT(ISNUMBER(A2041)),"월을 2026-09-01 처럼",IF(ISNA(MATCH(B2041,메뉴판이름,0)),"메뉴판에 없는 이름",IF(OR(NOT(ISNUMBER(C2041)),C2041&lt;0,C2041&lt;&gt;INT(N(C2041))),"수량을 확인하세요",IF(OR(NOT(ISNUMBER(D2041)),D2041&lt;0),"매출을 확인하세요",IF(COUNTIFS(메뉴_월,"&gt;="&amp;DATE(YEAR(A2041),MONTH(A2041),1),메뉴_월,"&lt;="&amp;DATE(YEAR(A2041),MONTH(A2041)+1,0),메뉴_이름,B2041)&gt;1,"같은 달·같은 메뉴가 또 있어요",""))))))</f>
        <v/>
      </c>
    </row>
    <row r="2042">
      <c r="A2042" s="49" t="n"/>
      <c r="B2042" s="17" t="n"/>
      <c r="C2042" s="14" t="n"/>
      <c r="D2042" s="14" t="n"/>
      <c r="E2042" s="18">
        <f>IF(COUNTA(A2042:D2042)=0,"",IF(NOT(ISNUMBER(A2042)),"월을 2026-09-01 처럼",IF(ISNA(MATCH(B2042,메뉴판이름,0)),"메뉴판에 없는 이름",IF(OR(NOT(ISNUMBER(C2042)),C2042&lt;0,C2042&lt;&gt;INT(N(C2042))),"수량을 확인하세요",IF(OR(NOT(ISNUMBER(D2042)),D2042&lt;0),"매출을 확인하세요",IF(COUNTIFS(메뉴_월,"&gt;="&amp;DATE(YEAR(A2042),MONTH(A2042),1),메뉴_월,"&lt;="&amp;DATE(YEAR(A2042),MONTH(A2042)+1,0),메뉴_이름,B2042)&gt;1,"같은 달·같은 메뉴가 또 있어요",""))))))</f>
        <v/>
      </c>
    </row>
    <row r="2043">
      <c r="A2043" s="49" t="n"/>
      <c r="B2043" s="17" t="n"/>
      <c r="C2043" s="14" t="n"/>
      <c r="D2043" s="14" t="n"/>
      <c r="E2043" s="18">
        <f>IF(COUNTA(A2043:D2043)=0,"",IF(NOT(ISNUMBER(A2043)),"월을 2026-09-01 처럼",IF(ISNA(MATCH(B2043,메뉴판이름,0)),"메뉴판에 없는 이름",IF(OR(NOT(ISNUMBER(C2043)),C2043&lt;0,C2043&lt;&gt;INT(N(C2043))),"수량을 확인하세요",IF(OR(NOT(ISNUMBER(D2043)),D2043&lt;0),"매출을 확인하세요",IF(COUNTIFS(메뉴_월,"&gt;="&amp;DATE(YEAR(A2043),MONTH(A2043),1),메뉴_월,"&lt;="&amp;DATE(YEAR(A2043),MONTH(A2043)+1,0),메뉴_이름,B2043)&gt;1,"같은 달·같은 메뉴가 또 있어요",""))))))</f>
        <v/>
      </c>
    </row>
    <row r="2044">
      <c r="A2044" s="49" t="n"/>
      <c r="B2044" s="17" t="n"/>
      <c r="C2044" s="14" t="n"/>
      <c r="D2044" s="14" t="n"/>
      <c r="E2044" s="18">
        <f>IF(COUNTA(A2044:D2044)=0,"",IF(NOT(ISNUMBER(A2044)),"월을 2026-09-01 처럼",IF(ISNA(MATCH(B2044,메뉴판이름,0)),"메뉴판에 없는 이름",IF(OR(NOT(ISNUMBER(C2044)),C2044&lt;0,C2044&lt;&gt;INT(N(C2044))),"수량을 확인하세요",IF(OR(NOT(ISNUMBER(D2044)),D2044&lt;0),"매출을 확인하세요",IF(COUNTIFS(메뉴_월,"&gt;="&amp;DATE(YEAR(A2044),MONTH(A2044),1),메뉴_월,"&lt;="&amp;DATE(YEAR(A2044),MONTH(A2044)+1,0),메뉴_이름,B2044)&gt;1,"같은 달·같은 메뉴가 또 있어요",""))))))</f>
        <v/>
      </c>
    </row>
    <row r="2045">
      <c r="A2045" s="49" t="n"/>
      <c r="B2045" s="17" t="n"/>
      <c r="C2045" s="14" t="n"/>
      <c r="D2045" s="14" t="n"/>
      <c r="E2045" s="18">
        <f>IF(COUNTA(A2045:D2045)=0,"",IF(NOT(ISNUMBER(A2045)),"월을 2026-09-01 처럼",IF(ISNA(MATCH(B2045,메뉴판이름,0)),"메뉴판에 없는 이름",IF(OR(NOT(ISNUMBER(C2045)),C2045&lt;0,C2045&lt;&gt;INT(N(C2045))),"수량을 확인하세요",IF(OR(NOT(ISNUMBER(D2045)),D2045&lt;0),"매출을 확인하세요",IF(COUNTIFS(메뉴_월,"&gt;="&amp;DATE(YEAR(A2045),MONTH(A2045),1),메뉴_월,"&lt;="&amp;DATE(YEAR(A2045),MONTH(A2045)+1,0),메뉴_이름,B2045)&gt;1,"같은 달·같은 메뉴가 또 있어요",""))))))</f>
        <v/>
      </c>
    </row>
    <row r="2046">
      <c r="A2046" s="49" t="n"/>
      <c r="B2046" s="17" t="n"/>
      <c r="C2046" s="14" t="n"/>
      <c r="D2046" s="14" t="n"/>
      <c r="E2046" s="18">
        <f>IF(COUNTA(A2046:D2046)=0,"",IF(NOT(ISNUMBER(A2046)),"월을 2026-09-01 처럼",IF(ISNA(MATCH(B2046,메뉴판이름,0)),"메뉴판에 없는 이름",IF(OR(NOT(ISNUMBER(C2046)),C2046&lt;0,C2046&lt;&gt;INT(N(C2046))),"수량을 확인하세요",IF(OR(NOT(ISNUMBER(D2046)),D2046&lt;0),"매출을 확인하세요",IF(COUNTIFS(메뉴_월,"&gt;="&amp;DATE(YEAR(A2046),MONTH(A2046),1),메뉴_월,"&lt;="&amp;DATE(YEAR(A2046),MONTH(A2046)+1,0),메뉴_이름,B2046)&gt;1,"같은 달·같은 메뉴가 또 있어요",""))))))</f>
        <v/>
      </c>
    </row>
    <row r="2047">
      <c r="A2047" s="49" t="n"/>
      <c r="B2047" s="17" t="n"/>
      <c r="C2047" s="14" t="n"/>
      <c r="D2047" s="14" t="n"/>
      <c r="E2047" s="18">
        <f>IF(COUNTA(A2047:D2047)=0,"",IF(NOT(ISNUMBER(A2047)),"월을 2026-09-01 처럼",IF(ISNA(MATCH(B2047,메뉴판이름,0)),"메뉴판에 없는 이름",IF(OR(NOT(ISNUMBER(C2047)),C2047&lt;0,C2047&lt;&gt;INT(N(C2047))),"수량을 확인하세요",IF(OR(NOT(ISNUMBER(D2047)),D2047&lt;0),"매출을 확인하세요",IF(COUNTIFS(메뉴_월,"&gt;="&amp;DATE(YEAR(A2047),MONTH(A2047),1),메뉴_월,"&lt;="&amp;DATE(YEAR(A2047),MONTH(A2047)+1,0),메뉴_이름,B2047)&gt;1,"같은 달·같은 메뉴가 또 있어요",""))))))</f>
        <v/>
      </c>
    </row>
    <row r="2048">
      <c r="A2048" s="49" t="n"/>
      <c r="B2048" s="17" t="n"/>
      <c r="C2048" s="14" t="n"/>
      <c r="D2048" s="14" t="n"/>
      <c r="E2048" s="18">
        <f>IF(COUNTA(A2048:D2048)=0,"",IF(NOT(ISNUMBER(A2048)),"월을 2026-09-01 처럼",IF(ISNA(MATCH(B2048,메뉴판이름,0)),"메뉴판에 없는 이름",IF(OR(NOT(ISNUMBER(C2048)),C2048&lt;0,C2048&lt;&gt;INT(N(C2048))),"수량을 확인하세요",IF(OR(NOT(ISNUMBER(D2048)),D2048&lt;0),"매출을 확인하세요",IF(COUNTIFS(메뉴_월,"&gt;="&amp;DATE(YEAR(A2048),MONTH(A2048),1),메뉴_월,"&lt;="&amp;DATE(YEAR(A2048),MONTH(A2048)+1,0),메뉴_이름,B2048)&gt;1,"같은 달·같은 메뉴가 또 있어요",""))))))</f>
        <v/>
      </c>
    </row>
    <row r="2049">
      <c r="A2049" s="49" t="n"/>
      <c r="B2049" s="17" t="n"/>
      <c r="C2049" s="14" t="n"/>
      <c r="D2049" s="14" t="n"/>
      <c r="E2049" s="18">
        <f>IF(COUNTA(A2049:D2049)=0,"",IF(NOT(ISNUMBER(A2049)),"월을 2026-09-01 처럼",IF(ISNA(MATCH(B2049,메뉴판이름,0)),"메뉴판에 없는 이름",IF(OR(NOT(ISNUMBER(C2049)),C2049&lt;0,C2049&lt;&gt;INT(N(C2049))),"수량을 확인하세요",IF(OR(NOT(ISNUMBER(D2049)),D2049&lt;0),"매출을 확인하세요",IF(COUNTIFS(메뉴_월,"&gt;="&amp;DATE(YEAR(A2049),MONTH(A2049),1),메뉴_월,"&lt;="&amp;DATE(YEAR(A2049),MONTH(A2049)+1,0),메뉴_이름,B2049)&gt;1,"같은 달·같은 메뉴가 또 있어요",""))))))</f>
        <v/>
      </c>
    </row>
    <row r="2050">
      <c r="A2050" s="49" t="n"/>
      <c r="B2050" s="17" t="n"/>
      <c r="C2050" s="14" t="n"/>
      <c r="D2050" s="14" t="n"/>
      <c r="E2050" s="18">
        <f>IF(COUNTA(A2050:D2050)=0,"",IF(NOT(ISNUMBER(A2050)),"월을 2026-09-01 처럼",IF(ISNA(MATCH(B2050,메뉴판이름,0)),"메뉴판에 없는 이름",IF(OR(NOT(ISNUMBER(C2050)),C2050&lt;0,C2050&lt;&gt;INT(N(C2050))),"수량을 확인하세요",IF(OR(NOT(ISNUMBER(D2050)),D2050&lt;0),"매출을 확인하세요",IF(COUNTIFS(메뉴_월,"&gt;="&amp;DATE(YEAR(A2050),MONTH(A2050),1),메뉴_월,"&lt;="&amp;DATE(YEAR(A2050),MONTH(A2050)+1,0),메뉴_이름,B2050)&gt;1,"같은 달·같은 메뉴가 또 있어요",""))))))</f>
        <v/>
      </c>
    </row>
    <row r="2051">
      <c r="A2051" s="49" t="n"/>
      <c r="B2051" s="17" t="n"/>
      <c r="C2051" s="14" t="n"/>
      <c r="D2051" s="14" t="n"/>
      <c r="E2051" s="18">
        <f>IF(COUNTA(A2051:D2051)=0,"",IF(NOT(ISNUMBER(A2051)),"월을 2026-09-01 처럼",IF(ISNA(MATCH(B2051,메뉴판이름,0)),"메뉴판에 없는 이름",IF(OR(NOT(ISNUMBER(C2051)),C2051&lt;0,C2051&lt;&gt;INT(N(C2051))),"수량을 확인하세요",IF(OR(NOT(ISNUMBER(D2051)),D2051&lt;0),"매출을 확인하세요",IF(COUNTIFS(메뉴_월,"&gt;="&amp;DATE(YEAR(A2051),MONTH(A2051),1),메뉴_월,"&lt;="&amp;DATE(YEAR(A2051),MONTH(A2051)+1,0),메뉴_이름,B2051)&gt;1,"같은 달·같은 메뉴가 또 있어요",""))))))</f>
        <v/>
      </c>
    </row>
    <row r="2052">
      <c r="A2052" s="49" t="n"/>
      <c r="B2052" s="17" t="n"/>
      <c r="C2052" s="14" t="n"/>
      <c r="D2052" s="14" t="n"/>
      <c r="E2052" s="18">
        <f>IF(COUNTA(A2052:D2052)=0,"",IF(NOT(ISNUMBER(A2052)),"월을 2026-09-01 처럼",IF(ISNA(MATCH(B2052,메뉴판이름,0)),"메뉴판에 없는 이름",IF(OR(NOT(ISNUMBER(C2052)),C2052&lt;0,C2052&lt;&gt;INT(N(C2052))),"수량을 확인하세요",IF(OR(NOT(ISNUMBER(D2052)),D2052&lt;0),"매출을 확인하세요",IF(COUNTIFS(메뉴_월,"&gt;="&amp;DATE(YEAR(A2052),MONTH(A2052),1),메뉴_월,"&lt;="&amp;DATE(YEAR(A2052),MONTH(A2052)+1,0),메뉴_이름,B2052)&gt;1,"같은 달·같은 메뉴가 또 있어요",""))))))</f>
        <v/>
      </c>
    </row>
    <row r="2053">
      <c r="A2053" s="49" t="n"/>
      <c r="B2053" s="17" t="n"/>
      <c r="C2053" s="14" t="n"/>
      <c r="D2053" s="14" t="n"/>
      <c r="E2053" s="18">
        <f>IF(COUNTA(A2053:D2053)=0,"",IF(NOT(ISNUMBER(A2053)),"월을 2026-09-01 처럼",IF(ISNA(MATCH(B2053,메뉴판이름,0)),"메뉴판에 없는 이름",IF(OR(NOT(ISNUMBER(C2053)),C2053&lt;0,C2053&lt;&gt;INT(N(C2053))),"수량을 확인하세요",IF(OR(NOT(ISNUMBER(D2053)),D2053&lt;0),"매출을 확인하세요",IF(COUNTIFS(메뉴_월,"&gt;="&amp;DATE(YEAR(A2053),MONTH(A2053),1),메뉴_월,"&lt;="&amp;DATE(YEAR(A2053),MONTH(A2053)+1,0),메뉴_이름,B2053)&gt;1,"같은 달·같은 메뉴가 또 있어요",""))))))</f>
        <v/>
      </c>
    </row>
    <row r="2054">
      <c r="A2054" s="49" t="n"/>
      <c r="B2054" s="17" t="n"/>
      <c r="C2054" s="14" t="n"/>
      <c r="D2054" s="14" t="n"/>
      <c r="E2054" s="18">
        <f>IF(COUNTA(A2054:D2054)=0,"",IF(NOT(ISNUMBER(A2054)),"월을 2026-09-01 처럼",IF(ISNA(MATCH(B2054,메뉴판이름,0)),"메뉴판에 없는 이름",IF(OR(NOT(ISNUMBER(C2054)),C2054&lt;0,C2054&lt;&gt;INT(N(C2054))),"수량을 확인하세요",IF(OR(NOT(ISNUMBER(D2054)),D2054&lt;0),"매출을 확인하세요",IF(COUNTIFS(메뉴_월,"&gt;="&amp;DATE(YEAR(A2054),MONTH(A2054),1),메뉴_월,"&lt;="&amp;DATE(YEAR(A2054),MONTH(A2054)+1,0),메뉴_이름,B2054)&gt;1,"같은 달·같은 메뉴가 또 있어요",""))))))</f>
        <v/>
      </c>
    </row>
    <row r="2055">
      <c r="A2055" s="49" t="n"/>
      <c r="B2055" s="17" t="n"/>
      <c r="C2055" s="14" t="n"/>
      <c r="D2055" s="14" t="n"/>
      <c r="E2055" s="18">
        <f>IF(COUNTA(A2055:D2055)=0,"",IF(NOT(ISNUMBER(A2055)),"월을 2026-09-01 처럼",IF(ISNA(MATCH(B2055,메뉴판이름,0)),"메뉴판에 없는 이름",IF(OR(NOT(ISNUMBER(C2055)),C2055&lt;0,C2055&lt;&gt;INT(N(C2055))),"수량을 확인하세요",IF(OR(NOT(ISNUMBER(D2055)),D2055&lt;0),"매출을 확인하세요",IF(COUNTIFS(메뉴_월,"&gt;="&amp;DATE(YEAR(A2055),MONTH(A2055),1),메뉴_월,"&lt;="&amp;DATE(YEAR(A2055),MONTH(A2055)+1,0),메뉴_이름,B2055)&gt;1,"같은 달·같은 메뉴가 또 있어요",""))))))</f>
        <v/>
      </c>
    </row>
    <row r="2056">
      <c r="A2056" s="49" t="n"/>
      <c r="B2056" s="17" t="n"/>
      <c r="C2056" s="14" t="n"/>
      <c r="D2056" s="14" t="n"/>
      <c r="E2056" s="18">
        <f>IF(COUNTA(A2056:D2056)=0,"",IF(NOT(ISNUMBER(A2056)),"월을 2026-09-01 처럼",IF(ISNA(MATCH(B2056,메뉴판이름,0)),"메뉴판에 없는 이름",IF(OR(NOT(ISNUMBER(C2056)),C2056&lt;0,C2056&lt;&gt;INT(N(C2056))),"수량을 확인하세요",IF(OR(NOT(ISNUMBER(D2056)),D2056&lt;0),"매출을 확인하세요",IF(COUNTIFS(메뉴_월,"&gt;="&amp;DATE(YEAR(A2056),MONTH(A2056),1),메뉴_월,"&lt;="&amp;DATE(YEAR(A2056),MONTH(A2056)+1,0),메뉴_이름,B2056)&gt;1,"같은 달·같은 메뉴가 또 있어요",""))))))</f>
        <v/>
      </c>
    </row>
    <row r="2057">
      <c r="A2057" s="49" t="n"/>
      <c r="B2057" s="17" t="n"/>
      <c r="C2057" s="14" t="n"/>
      <c r="D2057" s="14" t="n"/>
      <c r="E2057" s="18">
        <f>IF(COUNTA(A2057:D2057)=0,"",IF(NOT(ISNUMBER(A2057)),"월을 2026-09-01 처럼",IF(ISNA(MATCH(B2057,메뉴판이름,0)),"메뉴판에 없는 이름",IF(OR(NOT(ISNUMBER(C2057)),C2057&lt;0,C2057&lt;&gt;INT(N(C2057))),"수량을 확인하세요",IF(OR(NOT(ISNUMBER(D2057)),D2057&lt;0),"매출을 확인하세요",IF(COUNTIFS(메뉴_월,"&gt;="&amp;DATE(YEAR(A2057),MONTH(A2057),1),메뉴_월,"&lt;="&amp;DATE(YEAR(A2057),MONTH(A2057)+1,0),메뉴_이름,B2057)&gt;1,"같은 달·같은 메뉴가 또 있어요",""))))))</f>
        <v/>
      </c>
    </row>
    <row r="2058">
      <c r="A2058" s="49" t="n"/>
      <c r="B2058" s="17" t="n"/>
      <c r="C2058" s="14" t="n"/>
      <c r="D2058" s="14" t="n"/>
      <c r="E2058" s="18">
        <f>IF(COUNTA(A2058:D2058)=0,"",IF(NOT(ISNUMBER(A2058)),"월을 2026-09-01 처럼",IF(ISNA(MATCH(B2058,메뉴판이름,0)),"메뉴판에 없는 이름",IF(OR(NOT(ISNUMBER(C2058)),C2058&lt;0,C2058&lt;&gt;INT(N(C2058))),"수량을 확인하세요",IF(OR(NOT(ISNUMBER(D2058)),D2058&lt;0),"매출을 확인하세요",IF(COUNTIFS(메뉴_월,"&gt;="&amp;DATE(YEAR(A2058),MONTH(A2058),1),메뉴_월,"&lt;="&amp;DATE(YEAR(A2058),MONTH(A2058)+1,0),메뉴_이름,B2058)&gt;1,"같은 달·같은 메뉴가 또 있어요",""))))))</f>
        <v/>
      </c>
    </row>
    <row r="2059">
      <c r="A2059" s="49" t="n"/>
      <c r="B2059" s="17" t="n"/>
      <c r="C2059" s="14" t="n"/>
      <c r="D2059" s="14" t="n"/>
      <c r="E2059" s="18">
        <f>IF(COUNTA(A2059:D2059)=0,"",IF(NOT(ISNUMBER(A2059)),"월을 2026-09-01 처럼",IF(ISNA(MATCH(B2059,메뉴판이름,0)),"메뉴판에 없는 이름",IF(OR(NOT(ISNUMBER(C2059)),C2059&lt;0,C2059&lt;&gt;INT(N(C2059))),"수량을 확인하세요",IF(OR(NOT(ISNUMBER(D2059)),D2059&lt;0),"매출을 확인하세요",IF(COUNTIFS(메뉴_월,"&gt;="&amp;DATE(YEAR(A2059),MONTH(A2059),1),메뉴_월,"&lt;="&amp;DATE(YEAR(A2059),MONTH(A2059)+1,0),메뉴_이름,B2059)&gt;1,"같은 달·같은 메뉴가 또 있어요",""))))))</f>
        <v/>
      </c>
    </row>
    <row r="2060">
      <c r="A2060" s="49" t="n"/>
      <c r="B2060" s="17" t="n"/>
      <c r="C2060" s="14" t="n"/>
      <c r="D2060" s="14" t="n"/>
      <c r="E2060" s="18">
        <f>IF(COUNTA(A2060:D2060)=0,"",IF(NOT(ISNUMBER(A2060)),"월을 2026-09-01 처럼",IF(ISNA(MATCH(B2060,메뉴판이름,0)),"메뉴판에 없는 이름",IF(OR(NOT(ISNUMBER(C2060)),C2060&lt;0,C2060&lt;&gt;INT(N(C2060))),"수량을 확인하세요",IF(OR(NOT(ISNUMBER(D2060)),D2060&lt;0),"매출을 확인하세요",IF(COUNTIFS(메뉴_월,"&gt;="&amp;DATE(YEAR(A2060),MONTH(A2060),1),메뉴_월,"&lt;="&amp;DATE(YEAR(A2060),MONTH(A2060)+1,0),메뉴_이름,B2060)&gt;1,"같은 달·같은 메뉴가 또 있어요",""))))))</f>
        <v/>
      </c>
    </row>
    <row r="2061">
      <c r="A2061" s="49" t="n"/>
      <c r="B2061" s="17" t="n"/>
      <c r="C2061" s="14" t="n"/>
      <c r="D2061" s="14" t="n"/>
      <c r="E2061" s="18">
        <f>IF(COUNTA(A2061:D2061)=0,"",IF(NOT(ISNUMBER(A2061)),"월을 2026-09-01 처럼",IF(ISNA(MATCH(B2061,메뉴판이름,0)),"메뉴판에 없는 이름",IF(OR(NOT(ISNUMBER(C2061)),C2061&lt;0,C2061&lt;&gt;INT(N(C2061))),"수량을 확인하세요",IF(OR(NOT(ISNUMBER(D2061)),D2061&lt;0),"매출을 확인하세요",IF(COUNTIFS(메뉴_월,"&gt;="&amp;DATE(YEAR(A2061),MONTH(A2061),1),메뉴_월,"&lt;="&amp;DATE(YEAR(A2061),MONTH(A2061)+1,0),메뉴_이름,B2061)&gt;1,"같은 달·같은 메뉴가 또 있어요",""))))))</f>
        <v/>
      </c>
    </row>
    <row r="2062">
      <c r="A2062" s="49" t="n"/>
      <c r="B2062" s="17" t="n"/>
      <c r="C2062" s="14" t="n"/>
      <c r="D2062" s="14" t="n"/>
      <c r="E2062" s="18">
        <f>IF(COUNTA(A2062:D2062)=0,"",IF(NOT(ISNUMBER(A2062)),"월을 2026-09-01 처럼",IF(ISNA(MATCH(B2062,메뉴판이름,0)),"메뉴판에 없는 이름",IF(OR(NOT(ISNUMBER(C2062)),C2062&lt;0,C2062&lt;&gt;INT(N(C2062))),"수량을 확인하세요",IF(OR(NOT(ISNUMBER(D2062)),D2062&lt;0),"매출을 확인하세요",IF(COUNTIFS(메뉴_월,"&gt;="&amp;DATE(YEAR(A2062),MONTH(A2062),1),메뉴_월,"&lt;="&amp;DATE(YEAR(A2062),MONTH(A2062)+1,0),메뉴_이름,B2062)&gt;1,"같은 달·같은 메뉴가 또 있어요",""))))))</f>
        <v/>
      </c>
    </row>
    <row r="2063">
      <c r="A2063" s="49" t="n"/>
      <c r="B2063" s="17" t="n"/>
      <c r="C2063" s="14" t="n"/>
      <c r="D2063" s="14" t="n"/>
      <c r="E2063" s="18">
        <f>IF(COUNTA(A2063:D2063)=0,"",IF(NOT(ISNUMBER(A2063)),"월을 2026-09-01 처럼",IF(ISNA(MATCH(B2063,메뉴판이름,0)),"메뉴판에 없는 이름",IF(OR(NOT(ISNUMBER(C2063)),C2063&lt;0,C2063&lt;&gt;INT(N(C2063))),"수량을 확인하세요",IF(OR(NOT(ISNUMBER(D2063)),D2063&lt;0),"매출을 확인하세요",IF(COUNTIFS(메뉴_월,"&gt;="&amp;DATE(YEAR(A2063),MONTH(A2063),1),메뉴_월,"&lt;="&amp;DATE(YEAR(A2063),MONTH(A2063)+1,0),메뉴_이름,B2063)&gt;1,"같은 달·같은 메뉴가 또 있어요",""))))))</f>
        <v/>
      </c>
    </row>
    <row r="2064">
      <c r="A2064" s="49" t="n"/>
      <c r="B2064" s="17" t="n"/>
      <c r="C2064" s="14" t="n"/>
      <c r="D2064" s="14" t="n"/>
      <c r="E2064" s="18">
        <f>IF(COUNTA(A2064:D2064)=0,"",IF(NOT(ISNUMBER(A2064)),"월을 2026-09-01 처럼",IF(ISNA(MATCH(B2064,메뉴판이름,0)),"메뉴판에 없는 이름",IF(OR(NOT(ISNUMBER(C2064)),C2064&lt;0,C2064&lt;&gt;INT(N(C2064))),"수량을 확인하세요",IF(OR(NOT(ISNUMBER(D2064)),D2064&lt;0),"매출을 확인하세요",IF(COUNTIFS(메뉴_월,"&gt;="&amp;DATE(YEAR(A2064),MONTH(A2064),1),메뉴_월,"&lt;="&amp;DATE(YEAR(A2064),MONTH(A2064)+1,0),메뉴_이름,B2064)&gt;1,"같은 달·같은 메뉴가 또 있어요",""))))))</f>
        <v/>
      </c>
    </row>
    <row r="2065">
      <c r="A2065" s="49" t="n"/>
      <c r="B2065" s="17" t="n"/>
      <c r="C2065" s="14" t="n"/>
      <c r="D2065" s="14" t="n"/>
      <c r="E2065" s="18">
        <f>IF(COUNTA(A2065:D2065)=0,"",IF(NOT(ISNUMBER(A2065)),"월을 2026-09-01 처럼",IF(ISNA(MATCH(B2065,메뉴판이름,0)),"메뉴판에 없는 이름",IF(OR(NOT(ISNUMBER(C2065)),C2065&lt;0,C2065&lt;&gt;INT(N(C2065))),"수량을 확인하세요",IF(OR(NOT(ISNUMBER(D2065)),D2065&lt;0),"매출을 확인하세요",IF(COUNTIFS(메뉴_월,"&gt;="&amp;DATE(YEAR(A2065),MONTH(A2065),1),메뉴_월,"&lt;="&amp;DATE(YEAR(A2065),MONTH(A2065)+1,0),메뉴_이름,B2065)&gt;1,"같은 달·같은 메뉴가 또 있어요",""))))))</f>
        <v/>
      </c>
    </row>
    <row r="2066">
      <c r="A2066" s="49" t="n"/>
      <c r="B2066" s="17" t="n"/>
      <c r="C2066" s="14" t="n"/>
      <c r="D2066" s="14" t="n"/>
      <c r="E2066" s="18">
        <f>IF(COUNTA(A2066:D2066)=0,"",IF(NOT(ISNUMBER(A2066)),"월을 2026-09-01 처럼",IF(ISNA(MATCH(B2066,메뉴판이름,0)),"메뉴판에 없는 이름",IF(OR(NOT(ISNUMBER(C2066)),C2066&lt;0,C2066&lt;&gt;INT(N(C2066))),"수량을 확인하세요",IF(OR(NOT(ISNUMBER(D2066)),D2066&lt;0),"매출을 확인하세요",IF(COUNTIFS(메뉴_월,"&gt;="&amp;DATE(YEAR(A2066),MONTH(A2066),1),메뉴_월,"&lt;="&amp;DATE(YEAR(A2066),MONTH(A2066)+1,0),메뉴_이름,B2066)&gt;1,"같은 달·같은 메뉴가 또 있어요",""))))))</f>
        <v/>
      </c>
    </row>
    <row r="2067">
      <c r="A2067" s="49" t="n"/>
      <c r="B2067" s="17" t="n"/>
      <c r="C2067" s="14" t="n"/>
      <c r="D2067" s="14" t="n"/>
      <c r="E2067" s="18">
        <f>IF(COUNTA(A2067:D2067)=0,"",IF(NOT(ISNUMBER(A2067)),"월을 2026-09-01 처럼",IF(ISNA(MATCH(B2067,메뉴판이름,0)),"메뉴판에 없는 이름",IF(OR(NOT(ISNUMBER(C2067)),C2067&lt;0,C2067&lt;&gt;INT(N(C2067))),"수량을 확인하세요",IF(OR(NOT(ISNUMBER(D2067)),D2067&lt;0),"매출을 확인하세요",IF(COUNTIFS(메뉴_월,"&gt;="&amp;DATE(YEAR(A2067),MONTH(A2067),1),메뉴_월,"&lt;="&amp;DATE(YEAR(A2067),MONTH(A2067)+1,0),메뉴_이름,B2067)&gt;1,"같은 달·같은 메뉴가 또 있어요",""))))))</f>
        <v/>
      </c>
    </row>
    <row r="2068">
      <c r="A2068" s="49" t="n"/>
      <c r="B2068" s="17" t="n"/>
      <c r="C2068" s="14" t="n"/>
      <c r="D2068" s="14" t="n"/>
      <c r="E2068" s="18">
        <f>IF(COUNTA(A2068:D2068)=0,"",IF(NOT(ISNUMBER(A2068)),"월을 2026-09-01 처럼",IF(ISNA(MATCH(B2068,메뉴판이름,0)),"메뉴판에 없는 이름",IF(OR(NOT(ISNUMBER(C2068)),C2068&lt;0,C2068&lt;&gt;INT(N(C2068))),"수량을 확인하세요",IF(OR(NOT(ISNUMBER(D2068)),D2068&lt;0),"매출을 확인하세요",IF(COUNTIFS(메뉴_월,"&gt;="&amp;DATE(YEAR(A2068),MONTH(A2068),1),메뉴_월,"&lt;="&amp;DATE(YEAR(A2068),MONTH(A2068)+1,0),메뉴_이름,B2068)&gt;1,"같은 달·같은 메뉴가 또 있어요",""))))))</f>
        <v/>
      </c>
    </row>
    <row r="2069">
      <c r="A2069" s="49" t="n"/>
      <c r="B2069" s="17" t="n"/>
      <c r="C2069" s="14" t="n"/>
      <c r="D2069" s="14" t="n"/>
      <c r="E2069" s="18">
        <f>IF(COUNTA(A2069:D2069)=0,"",IF(NOT(ISNUMBER(A2069)),"월을 2026-09-01 처럼",IF(ISNA(MATCH(B2069,메뉴판이름,0)),"메뉴판에 없는 이름",IF(OR(NOT(ISNUMBER(C2069)),C2069&lt;0,C2069&lt;&gt;INT(N(C2069))),"수량을 확인하세요",IF(OR(NOT(ISNUMBER(D2069)),D2069&lt;0),"매출을 확인하세요",IF(COUNTIFS(메뉴_월,"&gt;="&amp;DATE(YEAR(A2069),MONTH(A2069),1),메뉴_월,"&lt;="&amp;DATE(YEAR(A2069),MONTH(A2069)+1,0),메뉴_이름,B2069)&gt;1,"같은 달·같은 메뉴가 또 있어요",""))))))</f>
        <v/>
      </c>
    </row>
    <row r="2070">
      <c r="A2070" s="49" t="n"/>
      <c r="B2070" s="17" t="n"/>
      <c r="C2070" s="14" t="n"/>
      <c r="D2070" s="14" t="n"/>
      <c r="E2070" s="18">
        <f>IF(COUNTA(A2070:D2070)=0,"",IF(NOT(ISNUMBER(A2070)),"월을 2026-09-01 처럼",IF(ISNA(MATCH(B2070,메뉴판이름,0)),"메뉴판에 없는 이름",IF(OR(NOT(ISNUMBER(C2070)),C2070&lt;0,C2070&lt;&gt;INT(N(C2070))),"수량을 확인하세요",IF(OR(NOT(ISNUMBER(D2070)),D2070&lt;0),"매출을 확인하세요",IF(COUNTIFS(메뉴_월,"&gt;="&amp;DATE(YEAR(A2070),MONTH(A2070),1),메뉴_월,"&lt;="&amp;DATE(YEAR(A2070),MONTH(A2070)+1,0),메뉴_이름,B2070)&gt;1,"같은 달·같은 메뉴가 또 있어요",""))))))</f>
        <v/>
      </c>
    </row>
    <row r="2071">
      <c r="A2071" s="49" t="n"/>
      <c r="B2071" s="17" t="n"/>
      <c r="C2071" s="14" t="n"/>
      <c r="D2071" s="14" t="n"/>
      <c r="E2071" s="18">
        <f>IF(COUNTA(A2071:D2071)=0,"",IF(NOT(ISNUMBER(A2071)),"월을 2026-09-01 처럼",IF(ISNA(MATCH(B2071,메뉴판이름,0)),"메뉴판에 없는 이름",IF(OR(NOT(ISNUMBER(C2071)),C2071&lt;0,C2071&lt;&gt;INT(N(C2071))),"수량을 확인하세요",IF(OR(NOT(ISNUMBER(D2071)),D2071&lt;0),"매출을 확인하세요",IF(COUNTIFS(메뉴_월,"&gt;="&amp;DATE(YEAR(A2071),MONTH(A2071),1),메뉴_월,"&lt;="&amp;DATE(YEAR(A2071),MONTH(A2071)+1,0),메뉴_이름,B2071)&gt;1,"같은 달·같은 메뉴가 또 있어요",""))))))</f>
        <v/>
      </c>
    </row>
    <row r="2072">
      <c r="A2072" s="49" t="n"/>
      <c r="B2072" s="17" t="n"/>
      <c r="C2072" s="14" t="n"/>
      <c r="D2072" s="14" t="n"/>
      <c r="E2072" s="18">
        <f>IF(COUNTA(A2072:D2072)=0,"",IF(NOT(ISNUMBER(A2072)),"월을 2026-09-01 처럼",IF(ISNA(MATCH(B2072,메뉴판이름,0)),"메뉴판에 없는 이름",IF(OR(NOT(ISNUMBER(C2072)),C2072&lt;0,C2072&lt;&gt;INT(N(C2072))),"수량을 확인하세요",IF(OR(NOT(ISNUMBER(D2072)),D2072&lt;0),"매출을 확인하세요",IF(COUNTIFS(메뉴_월,"&gt;="&amp;DATE(YEAR(A2072),MONTH(A2072),1),메뉴_월,"&lt;="&amp;DATE(YEAR(A2072),MONTH(A2072)+1,0),메뉴_이름,B2072)&gt;1,"같은 달·같은 메뉴가 또 있어요",""))))))</f>
        <v/>
      </c>
    </row>
    <row r="2073">
      <c r="A2073" s="49" t="n"/>
      <c r="B2073" s="17" t="n"/>
      <c r="C2073" s="14" t="n"/>
      <c r="D2073" s="14" t="n"/>
      <c r="E2073" s="18">
        <f>IF(COUNTA(A2073:D2073)=0,"",IF(NOT(ISNUMBER(A2073)),"월을 2026-09-01 처럼",IF(ISNA(MATCH(B2073,메뉴판이름,0)),"메뉴판에 없는 이름",IF(OR(NOT(ISNUMBER(C2073)),C2073&lt;0,C2073&lt;&gt;INT(N(C2073))),"수량을 확인하세요",IF(OR(NOT(ISNUMBER(D2073)),D2073&lt;0),"매출을 확인하세요",IF(COUNTIFS(메뉴_월,"&gt;="&amp;DATE(YEAR(A2073),MONTH(A2073),1),메뉴_월,"&lt;="&amp;DATE(YEAR(A2073),MONTH(A2073)+1,0),메뉴_이름,B2073)&gt;1,"같은 달·같은 메뉴가 또 있어요",""))))))</f>
        <v/>
      </c>
    </row>
    <row r="2074">
      <c r="A2074" s="49" t="n"/>
      <c r="B2074" s="17" t="n"/>
      <c r="C2074" s="14" t="n"/>
      <c r="D2074" s="14" t="n"/>
      <c r="E2074" s="18">
        <f>IF(COUNTA(A2074:D2074)=0,"",IF(NOT(ISNUMBER(A2074)),"월을 2026-09-01 처럼",IF(ISNA(MATCH(B2074,메뉴판이름,0)),"메뉴판에 없는 이름",IF(OR(NOT(ISNUMBER(C2074)),C2074&lt;0,C2074&lt;&gt;INT(N(C2074))),"수량을 확인하세요",IF(OR(NOT(ISNUMBER(D2074)),D2074&lt;0),"매출을 확인하세요",IF(COUNTIFS(메뉴_월,"&gt;="&amp;DATE(YEAR(A2074),MONTH(A2074),1),메뉴_월,"&lt;="&amp;DATE(YEAR(A2074),MONTH(A2074)+1,0),메뉴_이름,B2074)&gt;1,"같은 달·같은 메뉴가 또 있어요",""))))))</f>
        <v/>
      </c>
    </row>
    <row r="2075">
      <c r="A2075" s="49" t="n"/>
      <c r="B2075" s="17" t="n"/>
      <c r="C2075" s="14" t="n"/>
      <c r="D2075" s="14" t="n"/>
      <c r="E2075" s="18">
        <f>IF(COUNTA(A2075:D2075)=0,"",IF(NOT(ISNUMBER(A2075)),"월을 2026-09-01 처럼",IF(ISNA(MATCH(B2075,메뉴판이름,0)),"메뉴판에 없는 이름",IF(OR(NOT(ISNUMBER(C2075)),C2075&lt;0,C2075&lt;&gt;INT(N(C2075))),"수량을 확인하세요",IF(OR(NOT(ISNUMBER(D2075)),D2075&lt;0),"매출을 확인하세요",IF(COUNTIFS(메뉴_월,"&gt;="&amp;DATE(YEAR(A2075),MONTH(A2075),1),메뉴_월,"&lt;="&amp;DATE(YEAR(A2075),MONTH(A2075)+1,0),메뉴_이름,B2075)&gt;1,"같은 달·같은 메뉴가 또 있어요",""))))))</f>
        <v/>
      </c>
    </row>
    <row r="2076">
      <c r="A2076" s="49" t="n"/>
      <c r="B2076" s="17" t="n"/>
      <c r="C2076" s="14" t="n"/>
      <c r="D2076" s="14" t="n"/>
      <c r="E2076" s="18">
        <f>IF(COUNTA(A2076:D2076)=0,"",IF(NOT(ISNUMBER(A2076)),"월을 2026-09-01 처럼",IF(ISNA(MATCH(B2076,메뉴판이름,0)),"메뉴판에 없는 이름",IF(OR(NOT(ISNUMBER(C2076)),C2076&lt;0,C2076&lt;&gt;INT(N(C2076))),"수량을 확인하세요",IF(OR(NOT(ISNUMBER(D2076)),D2076&lt;0),"매출을 확인하세요",IF(COUNTIFS(메뉴_월,"&gt;="&amp;DATE(YEAR(A2076),MONTH(A2076),1),메뉴_월,"&lt;="&amp;DATE(YEAR(A2076),MONTH(A2076)+1,0),메뉴_이름,B2076)&gt;1,"같은 달·같은 메뉴가 또 있어요",""))))))</f>
        <v/>
      </c>
    </row>
    <row r="2077">
      <c r="A2077" s="49" t="n"/>
      <c r="B2077" s="17" t="n"/>
      <c r="C2077" s="14" t="n"/>
      <c r="D2077" s="14" t="n"/>
      <c r="E2077" s="18">
        <f>IF(COUNTA(A2077:D2077)=0,"",IF(NOT(ISNUMBER(A2077)),"월을 2026-09-01 처럼",IF(ISNA(MATCH(B2077,메뉴판이름,0)),"메뉴판에 없는 이름",IF(OR(NOT(ISNUMBER(C2077)),C2077&lt;0,C2077&lt;&gt;INT(N(C2077))),"수량을 확인하세요",IF(OR(NOT(ISNUMBER(D2077)),D2077&lt;0),"매출을 확인하세요",IF(COUNTIFS(메뉴_월,"&gt;="&amp;DATE(YEAR(A2077),MONTH(A2077),1),메뉴_월,"&lt;="&amp;DATE(YEAR(A2077),MONTH(A2077)+1,0),메뉴_이름,B2077)&gt;1,"같은 달·같은 메뉴가 또 있어요",""))))))</f>
        <v/>
      </c>
    </row>
    <row r="2078">
      <c r="A2078" s="49" t="n"/>
      <c r="B2078" s="17" t="n"/>
      <c r="C2078" s="14" t="n"/>
      <c r="D2078" s="14" t="n"/>
      <c r="E2078" s="18">
        <f>IF(COUNTA(A2078:D2078)=0,"",IF(NOT(ISNUMBER(A2078)),"월을 2026-09-01 처럼",IF(ISNA(MATCH(B2078,메뉴판이름,0)),"메뉴판에 없는 이름",IF(OR(NOT(ISNUMBER(C2078)),C2078&lt;0,C2078&lt;&gt;INT(N(C2078))),"수량을 확인하세요",IF(OR(NOT(ISNUMBER(D2078)),D2078&lt;0),"매출을 확인하세요",IF(COUNTIFS(메뉴_월,"&gt;="&amp;DATE(YEAR(A2078),MONTH(A2078),1),메뉴_월,"&lt;="&amp;DATE(YEAR(A2078),MONTH(A2078)+1,0),메뉴_이름,B2078)&gt;1,"같은 달·같은 메뉴가 또 있어요",""))))))</f>
        <v/>
      </c>
    </row>
    <row r="2079">
      <c r="A2079" s="49" t="n"/>
      <c r="B2079" s="17" t="n"/>
      <c r="C2079" s="14" t="n"/>
      <c r="D2079" s="14" t="n"/>
      <c r="E2079" s="18">
        <f>IF(COUNTA(A2079:D2079)=0,"",IF(NOT(ISNUMBER(A2079)),"월을 2026-09-01 처럼",IF(ISNA(MATCH(B2079,메뉴판이름,0)),"메뉴판에 없는 이름",IF(OR(NOT(ISNUMBER(C2079)),C2079&lt;0,C2079&lt;&gt;INT(N(C2079))),"수량을 확인하세요",IF(OR(NOT(ISNUMBER(D2079)),D2079&lt;0),"매출을 확인하세요",IF(COUNTIFS(메뉴_월,"&gt;="&amp;DATE(YEAR(A2079),MONTH(A2079),1),메뉴_월,"&lt;="&amp;DATE(YEAR(A2079),MONTH(A2079)+1,0),메뉴_이름,B2079)&gt;1,"같은 달·같은 메뉴가 또 있어요",""))))))</f>
        <v/>
      </c>
    </row>
    <row r="2080">
      <c r="A2080" s="49" t="n"/>
      <c r="B2080" s="17" t="n"/>
      <c r="C2080" s="14" t="n"/>
      <c r="D2080" s="14" t="n"/>
      <c r="E2080" s="18">
        <f>IF(COUNTA(A2080:D2080)=0,"",IF(NOT(ISNUMBER(A2080)),"월을 2026-09-01 처럼",IF(ISNA(MATCH(B2080,메뉴판이름,0)),"메뉴판에 없는 이름",IF(OR(NOT(ISNUMBER(C2080)),C2080&lt;0,C2080&lt;&gt;INT(N(C2080))),"수량을 확인하세요",IF(OR(NOT(ISNUMBER(D2080)),D2080&lt;0),"매출을 확인하세요",IF(COUNTIFS(메뉴_월,"&gt;="&amp;DATE(YEAR(A2080),MONTH(A2080),1),메뉴_월,"&lt;="&amp;DATE(YEAR(A2080),MONTH(A2080)+1,0),메뉴_이름,B2080)&gt;1,"같은 달·같은 메뉴가 또 있어요",""))))))</f>
        <v/>
      </c>
    </row>
    <row r="2081">
      <c r="A2081" s="49" t="n"/>
      <c r="B2081" s="17" t="n"/>
      <c r="C2081" s="14" t="n"/>
      <c r="D2081" s="14" t="n"/>
      <c r="E2081" s="18">
        <f>IF(COUNTA(A2081:D2081)=0,"",IF(NOT(ISNUMBER(A2081)),"월을 2026-09-01 처럼",IF(ISNA(MATCH(B2081,메뉴판이름,0)),"메뉴판에 없는 이름",IF(OR(NOT(ISNUMBER(C2081)),C2081&lt;0,C2081&lt;&gt;INT(N(C2081))),"수량을 확인하세요",IF(OR(NOT(ISNUMBER(D2081)),D2081&lt;0),"매출을 확인하세요",IF(COUNTIFS(메뉴_월,"&gt;="&amp;DATE(YEAR(A2081),MONTH(A2081),1),메뉴_월,"&lt;="&amp;DATE(YEAR(A2081),MONTH(A2081)+1,0),메뉴_이름,B2081)&gt;1,"같은 달·같은 메뉴가 또 있어요",""))))))</f>
        <v/>
      </c>
    </row>
    <row r="2082">
      <c r="A2082" s="49" t="n"/>
      <c r="B2082" s="17" t="n"/>
      <c r="C2082" s="14" t="n"/>
      <c r="D2082" s="14" t="n"/>
      <c r="E2082" s="18">
        <f>IF(COUNTA(A2082:D2082)=0,"",IF(NOT(ISNUMBER(A2082)),"월을 2026-09-01 처럼",IF(ISNA(MATCH(B2082,메뉴판이름,0)),"메뉴판에 없는 이름",IF(OR(NOT(ISNUMBER(C2082)),C2082&lt;0,C2082&lt;&gt;INT(N(C2082))),"수량을 확인하세요",IF(OR(NOT(ISNUMBER(D2082)),D2082&lt;0),"매출을 확인하세요",IF(COUNTIFS(메뉴_월,"&gt;="&amp;DATE(YEAR(A2082),MONTH(A2082),1),메뉴_월,"&lt;="&amp;DATE(YEAR(A2082),MONTH(A2082)+1,0),메뉴_이름,B2082)&gt;1,"같은 달·같은 메뉴가 또 있어요",""))))))</f>
        <v/>
      </c>
    </row>
    <row r="2083">
      <c r="A2083" s="49" t="n"/>
      <c r="B2083" s="17" t="n"/>
      <c r="C2083" s="14" t="n"/>
      <c r="D2083" s="14" t="n"/>
      <c r="E2083" s="18">
        <f>IF(COUNTA(A2083:D2083)=0,"",IF(NOT(ISNUMBER(A2083)),"월을 2026-09-01 처럼",IF(ISNA(MATCH(B2083,메뉴판이름,0)),"메뉴판에 없는 이름",IF(OR(NOT(ISNUMBER(C2083)),C2083&lt;0,C2083&lt;&gt;INT(N(C2083))),"수량을 확인하세요",IF(OR(NOT(ISNUMBER(D2083)),D2083&lt;0),"매출을 확인하세요",IF(COUNTIFS(메뉴_월,"&gt;="&amp;DATE(YEAR(A2083),MONTH(A2083),1),메뉴_월,"&lt;="&amp;DATE(YEAR(A2083),MONTH(A2083)+1,0),메뉴_이름,B2083)&gt;1,"같은 달·같은 메뉴가 또 있어요",""))))))</f>
        <v/>
      </c>
    </row>
    <row r="2084">
      <c r="A2084" s="49" t="n"/>
      <c r="B2084" s="17" t="n"/>
      <c r="C2084" s="14" t="n"/>
      <c r="D2084" s="14" t="n"/>
      <c r="E2084" s="18">
        <f>IF(COUNTA(A2084:D2084)=0,"",IF(NOT(ISNUMBER(A2084)),"월을 2026-09-01 처럼",IF(ISNA(MATCH(B2084,메뉴판이름,0)),"메뉴판에 없는 이름",IF(OR(NOT(ISNUMBER(C2084)),C2084&lt;0,C2084&lt;&gt;INT(N(C2084))),"수량을 확인하세요",IF(OR(NOT(ISNUMBER(D2084)),D2084&lt;0),"매출을 확인하세요",IF(COUNTIFS(메뉴_월,"&gt;="&amp;DATE(YEAR(A2084),MONTH(A2084),1),메뉴_월,"&lt;="&amp;DATE(YEAR(A2084),MONTH(A2084)+1,0),메뉴_이름,B2084)&gt;1,"같은 달·같은 메뉴가 또 있어요",""))))))</f>
        <v/>
      </c>
    </row>
    <row r="2085">
      <c r="A2085" s="49" t="n"/>
      <c r="B2085" s="17" t="n"/>
      <c r="C2085" s="14" t="n"/>
      <c r="D2085" s="14" t="n"/>
      <c r="E2085" s="18">
        <f>IF(COUNTA(A2085:D2085)=0,"",IF(NOT(ISNUMBER(A2085)),"월을 2026-09-01 처럼",IF(ISNA(MATCH(B2085,메뉴판이름,0)),"메뉴판에 없는 이름",IF(OR(NOT(ISNUMBER(C2085)),C2085&lt;0,C2085&lt;&gt;INT(N(C2085))),"수량을 확인하세요",IF(OR(NOT(ISNUMBER(D2085)),D2085&lt;0),"매출을 확인하세요",IF(COUNTIFS(메뉴_월,"&gt;="&amp;DATE(YEAR(A2085),MONTH(A2085),1),메뉴_월,"&lt;="&amp;DATE(YEAR(A2085),MONTH(A2085)+1,0),메뉴_이름,B2085)&gt;1,"같은 달·같은 메뉴가 또 있어요",""))))))</f>
        <v/>
      </c>
    </row>
    <row r="2086">
      <c r="A2086" s="49" t="n"/>
      <c r="B2086" s="17" t="n"/>
      <c r="C2086" s="14" t="n"/>
      <c r="D2086" s="14" t="n"/>
      <c r="E2086" s="18">
        <f>IF(COUNTA(A2086:D2086)=0,"",IF(NOT(ISNUMBER(A2086)),"월을 2026-09-01 처럼",IF(ISNA(MATCH(B2086,메뉴판이름,0)),"메뉴판에 없는 이름",IF(OR(NOT(ISNUMBER(C2086)),C2086&lt;0,C2086&lt;&gt;INT(N(C2086))),"수량을 확인하세요",IF(OR(NOT(ISNUMBER(D2086)),D2086&lt;0),"매출을 확인하세요",IF(COUNTIFS(메뉴_월,"&gt;="&amp;DATE(YEAR(A2086),MONTH(A2086),1),메뉴_월,"&lt;="&amp;DATE(YEAR(A2086),MONTH(A2086)+1,0),메뉴_이름,B2086)&gt;1,"같은 달·같은 메뉴가 또 있어요",""))))))</f>
        <v/>
      </c>
    </row>
    <row r="2087">
      <c r="A2087" s="49" t="n"/>
      <c r="B2087" s="17" t="n"/>
      <c r="C2087" s="14" t="n"/>
      <c r="D2087" s="14" t="n"/>
      <c r="E2087" s="18">
        <f>IF(COUNTA(A2087:D2087)=0,"",IF(NOT(ISNUMBER(A2087)),"월을 2026-09-01 처럼",IF(ISNA(MATCH(B2087,메뉴판이름,0)),"메뉴판에 없는 이름",IF(OR(NOT(ISNUMBER(C2087)),C2087&lt;0,C2087&lt;&gt;INT(N(C2087))),"수량을 확인하세요",IF(OR(NOT(ISNUMBER(D2087)),D2087&lt;0),"매출을 확인하세요",IF(COUNTIFS(메뉴_월,"&gt;="&amp;DATE(YEAR(A2087),MONTH(A2087),1),메뉴_월,"&lt;="&amp;DATE(YEAR(A2087),MONTH(A2087)+1,0),메뉴_이름,B2087)&gt;1,"같은 달·같은 메뉴가 또 있어요",""))))))</f>
        <v/>
      </c>
    </row>
    <row r="2088">
      <c r="A2088" s="49" t="n"/>
      <c r="B2088" s="17" t="n"/>
      <c r="C2088" s="14" t="n"/>
      <c r="D2088" s="14" t="n"/>
      <c r="E2088" s="18">
        <f>IF(COUNTA(A2088:D2088)=0,"",IF(NOT(ISNUMBER(A2088)),"월을 2026-09-01 처럼",IF(ISNA(MATCH(B2088,메뉴판이름,0)),"메뉴판에 없는 이름",IF(OR(NOT(ISNUMBER(C2088)),C2088&lt;0,C2088&lt;&gt;INT(N(C2088))),"수량을 확인하세요",IF(OR(NOT(ISNUMBER(D2088)),D2088&lt;0),"매출을 확인하세요",IF(COUNTIFS(메뉴_월,"&gt;="&amp;DATE(YEAR(A2088),MONTH(A2088),1),메뉴_월,"&lt;="&amp;DATE(YEAR(A2088),MONTH(A2088)+1,0),메뉴_이름,B2088)&gt;1,"같은 달·같은 메뉴가 또 있어요",""))))))</f>
        <v/>
      </c>
    </row>
    <row r="2089">
      <c r="A2089" s="49" t="n"/>
      <c r="B2089" s="17" t="n"/>
      <c r="C2089" s="14" t="n"/>
      <c r="D2089" s="14" t="n"/>
      <c r="E2089" s="18">
        <f>IF(COUNTA(A2089:D2089)=0,"",IF(NOT(ISNUMBER(A2089)),"월을 2026-09-01 처럼",IF(ISNA(MATCH(B2089,메뉴판이름,0)),"메뉴판에 없는 이름",IF(OR(NOT(ISNUMBER(C2089)),C2089&lt;0,C2089&lt;&gt;INT(N(C2089))),"수량을 확인하세요",IF(OR(NOT(ISNUMBER(D2089)),D2089&lt;0),"매출을 확인하세요",IF(COUNTIFS(메뉴_월,"&gt;="&amp;DATE(YEAR(A2089),MONTH(A2089),1),메뉴_월,"&lt;="&amp;DATE(YEAR(A2089),MONTH(A2089)+1,0),메뉴_이름,B2089)&gt;1,"같은 달·같은 메뉴가 또 있어요",""))))))</f>
        <v/>
      </c>
    </row>
    <row r="2090">
      <c r="A2090" s="49" t="n"/>
      <c r="B2090" s="17" t="n"/>
      <c r="C2090" s="14" t="n"/>
      <c r="D2090" s="14" t="n"/>
      <c r="E2090" s="18">
        <f>IF(COUNTA(A2090:D2090)=0,"",IF(NOT(ISNUMBER(A2090)),"월을 2026-09-01 처럼",IF(ISNA(MATCH(B2090,메뉴판이름,0)),"메뉴판에 없는 이름",IF(OR(NOT(ISNUMBER(C2090)),C2090&lt;0,C2090&lt;&gt;INT(N(C2090))),"수량을 확인하세요",IF(OR(NOT(ISNUMBER(D2090)),D2090&lt;0),"매출을 확인하세요",IF(COUNTIFS(메뉴_월,"&gt;="&amp;DATE(YEAR(A2090),MONTH(A2090),1),메뉴_월,"&lt;="&amp;DATE(YEAR(A2090),MONTH(A2090)+1,0),메뉴_이름,B2090)&gt;1,"같은 달·같은 메뉴가 또 있어요",""))))))</f>
        <v/>
      </c>
    </row>
    <row r="2091">
      <c r="A2091" s="49" t="n"/>
      <c r="B2091" s="17" t="n"/>
      <c r="C2091" s="14" t="n"/>
      <c r="D2091" s="14" t="n"/>
      <c r="E2091" s="18">
        <f>IF(COUNTA(A2091:D2091)=0,"",IF(NOT(ISNUMBER(A2091)),"월을 2026-09-01 처럼",IF(ISNA(MATCH(B2091,메뉴판이름,0)),"메뉴판에 없는 이름",IF(OR(NOT(ISNUMBER(C2091)),C2091&lt;0,C2091&lt;&gt;INT(N(C2091))),"수량을 확인하세요",IF(OR(NOT(ISNUMBER(D2091)),D2091&lt;0),"매출을 확인하세요",IF(COUNTIFS(메뉴_월,"&gt;="&amp;DATE(YEAR(A2091),MONTH(A2091),1),메뉴_월,"&lt;="&amp;DATE(YEAR(A2091),MONTH(A2091)+1,0),메뉴_이름,B2091)&gt;1,"같은 달·같은 메뉴가 또 있어요",""))))))</f>
        <v/>
      </c>
    </row>
    <row r="2092">
      <c r="A2092" s="49" t="n"/>
      <c r="B2092" s="17" t="n"/>
      <c r="C2092" s="14" t="n"/>
      <c r="D2092" s="14" t="n"/>
      <c r="E2092" s="18">
        <f>IF(COUNTA(A2092:D2092)=0,"",IF(NOT(ISNUMBER(A2092)),"월을 2026-09-01 처럼",IF(ISNA(MATCH(B2092,메뉴판이름,0)),"메뉴판에 없는 이름",IF(OR(NOT(ISNUMBER(C2092)),C2092&lt;0,C2092&lt;&gt;INT(N(C2092))),"수량을 확인하세요",IF(OR(NOT(ISNUMBER(D2092)),D2092&lt;0),"매출을 확인하세요",IF(COUNTIFS(메뉴_월,"&gt;="&amp;DATE(YEAR(A2092),MONTH(A2092),1),메뉴_월,"&lt;="&amp;DATE(YEAR(A2092),MONTH(A2092)+1,0),메뉴_이름,B2092)&gt;1,"같은 달·같은 메뉴가 또 있어요",""))))))</f>
        <v/>
      </c>
    </row>
    <row r="2093">
      <c r="A2093" s="49" t="n"/>
      <c r="B2093" s="17" t="n"/>
      <c r="C2093" s="14" t="n"/>
      <c r="D2093" s="14" t="n"/>
      <c r="E2093" s="18">
        <f>IF(COUNTA(A2093:D2093)=0,"",IF(NOT(ISNUMBER(A2093)),"월을 2026-09-01 처럼",IF(ISNA(MATCH(B2093,메뉴판이름,0)),"메뉴판에 없는 이름",IF(OR(NOT(ISNUMBER(C2093)),C2093&lt;0,C2093&lt;&gt;INT(N(C2093))),"수량을 확인하세요",IF(OR(NOT(ISNUMBER(D2093)),D2093&lt;0),"매출을 확인하세요",IF(COUNTIFS(메뉴_월,"&gt;="&amp;DATE(YEAR(A2093),MONTH(A2093),1),메뉴_월,"&lt;="&amp;DATE(YEAR(A2093),MONTH(A2093)+1,0),메뉴_이름,B2093)&gt;1,"같은 달·같은 메뉴가 또 있어요",""))))))</f>
        <v/>
      </c>
    </row>
    <row r="2094">
      <c r="A2094" s="49" t="n"/>
      <c r="B2094" s="17" t="n"/>
      <c r="C2094" s="14" t="n"/>
      <c r="D2094" s="14" t="n"/>
      <c r="E2094" s="18">
        <f>IF(COUNTA(A2094:D2094)=0,"",IF(NOT(ISNUMBER(A2094)),"월을 2026-09-01 처럼",IF(ISNA(MATCH(B2094,메뉴판이름,0)),"메뉴판에 없는 이름",IF(OR(NOT(ISNUMBER(C2094)),C2094&lt;0,C2094&lt;&gt;INT(N(C2094))),"수량을 확인하세요",IF(OR(NOT(ISNUMBER(D2094)),D2094&lt;0),"매출을 확인하세요",IF(COUNTIFS(메뉴_월,"&gt;="&amp;DATE(YEAR(A2094),MONTH(A2094),1),메뉴_월,"&lt;="&amp;DATE(YEAR(A2094),MONTH(A2094)+1,0),메뉴_이름,B2094)&gt;1,"같은 달·같은 메뉴가 또 있어요",""))))))</f>
        <v/>
      </c>
    </row>
    <row r="2095">
      <c r="A2095" s="49" t="n"/>
      <c r="B2095" s="17" t="n"/>
      <c r="C2095" s="14" t="n"/>
      <c r="D2095" s="14" t="n"/>
      <c r="E2095" s="18">
        <f>IF(COUNTA(A2095:D2095)=0,"",IF(NOT(ISNUMBER(A2095)),"월을 2026-09-01 처럼",IF(ISNA(MATCH(B2095,메뉴판이름,0)),"메뉴판에 없는 이름",IF(OR(NOT(ISNUMBER(C2095)),C2095&lt;0,C2095&lt;&gt;INT(N(C2095))),"수량을 확인하세요",IF(OR(NOT(ISNUMBER(D2095)),D2095&lt;0),"매출을 확인하세요",IF(COUNTIFS(메뉴_월,"&gt;="&amp;DATE(YEAR(A2095),MONTH(A2095),1),메뉴_월,"&lt;="&amp;DATE(YEAR(A2095),MONTH(A2095)+1,0),메뉴_이름,B2095)&gt;1,"같은 달·같은 메뉴가 또 있어요",""))))))</f>
        <v/>
      </c>
    </row>
    <row r="2096">
      <c r="A2096" s="49" t="n"/>
      <c r="B2096" s="17" t="n"/>
      <c r="C2096" s="14" t="n"/>
      <c r="D2096" s="14" t="n"/>
      <c r="E2096" s="18">
        <f>IF(COUNTA(A2096:D2096)=0,"",IF(NOT(ISNUMBER(A2096)),"월을 2026-09-01 처럼",IF(ISNA(MATCH(B2096,메뉴판이름,0)),"메뉴판에 없는 이름",IF(OR(NOT(ISNUMBER(C2096)),C2096&lt;0,C2096&lt;&gt;INT(N(C2096))),"수량을 확인하세요",IF(OR(NOT(ISNUMBER(D2096)),D2096&lt;0),"매출을 확인하세요",IF(COUNTIFS(메뉴_월,"&gt;="&amp;DATE(YEAR(A2096),MONTH(A2096),1),메뉴_월,"&lt;="&amp;DATE(YEAR(A2096),MONTH(A2096)+1,0),메뉴_이름,B2096)&gt;1,"같은 달·같은 메뉴가 또 있어요",""))))))</f>
        <v/>
      </c>
    </row>
    <row r="2097">
      <c r="A2097" s="49" t="n"/>
      <c r="B2097" s="17" t="n"/>
      <c r="C2097" s="14" t="n"/>
      <c r="D2097" s="14" t="n"/>
      <c r="E2097" s="18">
        <f>IF(COUNTA(A2097:D2097)=0,"",IF(NOT(ISNUMBER(A2097)),"월을 2026-09-01 처럼",IF(ISNA(MATCH(B2097,메뉴판이름,0)),"메뉴판에 없는 이름",IF(OR(NOT(ISNUMBER(C2097)),C2097&lt;0,C2097&lt;&gt;INT(N(C2097))),"수량을 확인하세요",IF(OR(NOT(ISNUMBER(D2097)),D2097&lt;0),"매출을 확인하세요",IF(COUNTIFS(메뉴_월,"&gt;="&amp;DATE(YEAR(A2097),MONTH(A2097),1),메뉴_월,"&lt;="&amp;DATE(YEAR(A2097),MONTH(A2097)+1,0),메뉴_이름,B2097)&gt;1,"같은 달·같은 메뉴가 또 있어요",""))))))</f>
        <v/>
      </c>
    </row>
    <row r="2098">
      <c r="A2098" s="49" t="n"/>
      <c r="B2098" s="17" t="n"/>
      <c r="C2098" s="14" t="n"/>
      <c r="D2098" s="14" t="n"/>
      <c r="E2098" s="18">
        <f>IF(COUNTA(A2098:D2098)=0,"",IF(NOT(ISNUMBER(A2098)),"월을 2026-09-01 처럼",IF(ISNA(MATCH(B2098,메뉴판이름,0)),"메뉴판에 없는 이름",IF(OR(NOT(ISNUMBER(C2098)),C2098&lt;0,C2098&lt;&gt;INT(N(C2098))),"수량을 확인하세요",IF(OR(NOT(ISNUMBER(D2098)),D2098&lt;0),"매출을 확인하세요",IF(COUNTIFS(메뉴_월,"&gt;="&amp;DATE(YEAR(A2098),MONTH(A2098),1),메뉴_월,"&lt;="&amp;DATE(YEAR(A2098),MONTH(A2098)+1,0),메뉴_이름,B2098)&gt;1,"같은 달·같은 메뉴가 또 있어요",""))))))</f>
        <v/>
      </c>
    </row>
    <row r="2099">
      <c r="A2099" s="49" t="n"/>
      <c r="B2099" s="17" t="n"/>
      <c r="C2099" s="14" t="n"/>
      <c r="D2099" s="14" t="n"/>
      <c r="E2099" s="18">
        <f>IF(COUNTA(A2099:D2099)=0,"",IF(NOT(ISNUMBER(A2099)),"월을 2026-09-01 처럼",IF(ISNA(MATCH(B2099,메뉴판이름,0)),"메뉴판에 없는 이름",IF(OR(NOT(ISNUMBER(C2099)),C2099&lt;0,C2099&lt;&gt;INT(N(C2099))),"수량을 확인하세요",IF(OR(NOT(ISNUMBER(D2099)),D2099&lt;0),"매출을 확인하세요",IF(COUNTIFS(메뉴_월,"&gt;="&amp;DATE(YEAR(A2099),MONTH(A2099),1),메뉴_월,"&lt;="&amp;DATE(YEAR(A2099),MONTH(A2099)+1,0),메뉴_이름,B2099)&gt;1,"같은 달·같은 메뉴가 또 있어요",""))))))</f>
        <v/>
      </c>
    </row>
    <row r="2100">
      <c r="A2100" s="49" t="n"/>
      <c r="B2100" s="17" t="n"/>
      <c r="C2100" s="14" t="n"/>
      <c r="D2100" s="14" t="n"/>
      <c r="E2100" s="18">
        <f>IF(COUNTA(A2100:D2100)=0,"",IF(NOT(ISNUMBER(A2100)),"월을 2026-09-01 처럼",IF(ISNA(MATCH(B2100,메뉴판이름,0)),"메뉴판에 없는 이름",IF(OR(NOT(ISNUMBER(C2100)),C2100&lt;0,C2100&lt;&gt;INT(N(C2100))),"수량을 확인하세요",IF(OR(NOT(ISNUMBER(D2100)),D2100&lt;0),"매출을 확인하세요",IF(COUNTIFS(메뉴_월,"&gt;="&amp;DATE(YEAR(A2100),MONTH(A2100),1),메뉴_월,"&lt;="&amp;DATE(YEAR(A2100),MONTH(A2100)+1,0),메뉴_이름,B2100)&gt;1,"같은 달·같은 메뉴가 또 있어요",""))))))</f>
        <v/>
      </c>
    </row>
    <row r="2101">
      <c r="A2101" s="49" t="n"/>
      <c r="B2101" s="17" t="n"/>
      <c r="C2101" s="14" t="n"/>
      <c r="D2101" s="14" t="n"/>
      <c r="E2101" s="18">
        <f>IF(COUNTA(A2101:D2101)=0,"",IF(NOT(ISNUMBER(A2101)),"월을 2026-09-01 처럼",IF(ISNA(MATCH(B2101,메뉴판이름,0)),"메뉴판에 없는 이름",IF(OR(NOT(ISNUMBER(C2101)),C2101&lt;0,C2101&lt;&gt;INT(N(C2101))),"수량을 확인하세요",IF(OR(NOT(ISNUMBER(D2101)),D2101&lt;0),"매출을 확인하세요",IF(COUNTIFS(메뉴_월,"&gt;="&amp;DATE(YEAR(A2101),MONTH(A2101),1),메뉴_월,"&lt;="&amp;DATE(YEAR(A2101),MONTH(A2101)+1,0),메뉴_이름,B2101)&gt;1,"같은 달·같은 메뉴가 또 있어요",""))))))</f>
        <v/>
      </c>
    </row>
    <row r="2102">
      <c r="A2102" s="49" t="n"/>
      <c r="B2102" s="17" t="n"/>
      <c r="C2102" s="14" t="n"/>
      <c r="D2102" s="14" t="n"/>
      <c r="E2102" s="18">
        <f>IF(COUNTA(A2102:D2102)=0,"",IF(NOT(ISNUMBER(A2102)),"월을 2026-09-01 처럼",IF(ISNA(MATCH(B2102,메뉴판이름,0)),"메뉴판에 없는 이름",IF(OR(NOT(ISNUMBER(C2102)),C2102&lt;0,C2102&lt;&gt;INT(N(C2102))),"수량을 확인하세요",IF(OR(NOT(ISNUMBER(D2102)),D2102&lt;0),"매출을 확인하세요",IF(COUNTIFS(메뉴_월,"&gt;="&amp;DATE(YEAR(A2102),MONTH(A2102),1),메뉴_월,"&lt;="&amp;DATE(YEAR(A2102),MONTH(A2102)+1,0),메뉴_이름,B2102)&gt;1,"같은 달·같은 메뉴가 또 있어요",""))))))</f>
        <v/>
      </c>
    </row>
    <row r="2103">
      <c r="A2103" s="49" t="n"/>
      <c r="B2103" s="17" t="n"/>
      <c r="C2103" s="14" t="n"/>
      <c r="D2103" s="14" t="n"/>
      <c r="E2103" s="18">
        <f>IF(COUNTA(A2103:D2103)=0,"",IF(NOT(ISNUMBER(A2103)),"월을 2026-09-01 처럼",IF(ISNA(MATCH(B2103,메뉴판이름,0)),"메뉴판에 없는 이름",IF(OR(NOT(ISNUMBER(C2103)),C2103&lt;0,C2103&lt;&gt;INT(N(C2103))),"수량을 확인하세요",IF(OR(NOT(ISNUMBER(D2103)),D2103&lt;0),"매출을 확인하세요",IF(COUNTIFS(메뉴_월,"&gt;="&amp;DATE(YEAR(A2103),MONTH(A2103),1),메뉴_월,"&lt;="&amp;DATE(YEAR(A2103),MONTH(A2103)+1,0),메뉴_이름,B2103)&gt;1,"같은 달·같은 메뉴가 또 있어요",""))))))</f>
        <v/>
      </c>
    </row>
    <row r="2104">
      <c r="A2104" s="49" t="n"/>
      <c r="B2104" s="17" t="n"/>
      <c r="C2104" s="14" t="n"/>
      <c r="D2104" s="14" t="n"/>
      <c r="E2104" s="18">
        <f>IF(COUNTA(A2104:D2104)=0,"",IF(NOT(ISNUMBER(A2104)),"월을 2026-09-01 처럼",IF(ISNA(MATCH(B2104,메뉴판이름,0)),"메뉴판에 없는 이름",IF(OR(NOT(ISNUMBER(C2104)),C2104&lt;0,C2104&lt;&gt;INT(N(C2104))),"수량을 확인하세요",IF(OR(NOT(ISNUMBER(D2104)),D2104&lt;0),"매출을 확인하세요",IF(COUNTIFS(메뉴_월,"&gt;="&amp;DATE(YEAR(A2104),MONTH(A2104),1),메뉴_월,"&lt;="&amp;DATE(YEAR(A2104),MONTH(A2104)+1,0),메뉴_이름,B2104)&gt;1,"같은 달·같은 메뉴가 또 있어요",""))))))</f>
        <v/>
      </c>
    </row>
    <row r="2105">
      <c r="A2105" s="49" t="n"/>
      <c r="B2105" s="17" t="n"/>
      <c r="C2105" s="14" t="n"/>
      <c r="D2105" s="14" t="n"/>
      <c r="E2105" s="18">
        <f>IF(COUNTA(A2105:D2105)=0,"",IF(NOT(ISNUMBER(A2105)),"월을 2026-09-01 처럼",IF(ISNA(MATCH(B2105,메뉴판이름,0)),"메뉴판에 없는 이름",IF(OR(NOT(ISNUMBER(C2105)),C2105&lt;0,C2105&lt;&gt;INT(N(C2105))),"수량을 확인하세요",IF(OR(NOT(ISNUMBER(D2105)),D2105&lt;0),"매출을 확인하세요",IF(COUNTIFS(메뉴_월,"&gt;="&amp;DATE(YEAR(A2105),MONTH(A2105),1),메뉴_월,"&lt;="&amp;DATE(YEAR(A2105),MONTH(A2105)+1,0),메뉴_이름,B2105)&gt;1,"같은 달·같은 메뉴가 또 있어요",""))))))</f>
        <v/>
      </c>
    </row>
    <row r="2106">
      <c r="A2106" s="49" t="n"/>
      <c r="B2106" s="17" t="n"/>
      <c r="C2106" s="14" t="n"/>
      <c r="D2106" s="14" t="n"/>
      <c r="E2106" s="18">
        <f>IF(COUNTA(A2106:D2106)=0,"",IF(NOT(ISNUMBER(A2106)),"월을 2026-09-01 처럼",IF(ISNA(MATCH(B2106,메뉴판이름,0)),"메뉴판에 없는 이름",IF(OR(NOT(ISNUMBER(C2106)),C2106&lt;0,C2106&lt;&gt;INT(N(C2106))),"수량을 확인하세요",IF(OR(NOT(ISNUMBER(D2106)),D2106&lt;0),"매출을 확인하세요",IF(COUNTIFS(메뉴_월,"&gt;="&amp;DATE(YEAR(A2106),MONTH(A2106),1),메뉴_월,"&lt;="&amp;DATE(YEAR(A2106),MONTH(A2106)+1,0),메뉴_이름,B2106)&gt;1,"같은 달·같은 메뉴가 또 있어요",""))))))</f>
        <v/>
      </c>
    </row>
    <row r="2107">
      <c r="A2107" s="49" t="n"/>
      <c r="B2107" s="17" t="n"/>
      <c r="C2107" s="14" t="n"/>
      <c r="D2107" s="14" t="n"/>
      <c r="E2107" s="18">
        <f>IF(COUNTA(A2107:D2107)=0,"",IF(NOT(ISNUMBER(A2107)),"월을 2026-09-01 처럼",IF(ISNA(MATCH(B2107,메뉴판이름,0)),"메뉴판에 없는 이름",IF(OR(NOT(ISNUMBER(C2107)),C2107&lt;0,C2107&lt;&gt;INT(N(C2107))),"수량을 확인하세요",IF(OR(NOT(ISNUMBER(D2107)),D2107&lt;0),"매출을 확인하세요",IF(COUNTIFS(메뉴_월,"&gt;="&amp;DATE(YEAR(A2107),MONTH(A2107),1),메뉴_월,"&lt;="&amp;DATE(YEAR(A2107),MONTH(A2107)+1,0),메뉴_이름,B2107)&gt;1,"같은 달·같은 메뉴가 또 있어요",""))))))</f>
        <v/>
      </c>
    </row>
    <row r="2108">
      <c r="A2108" s="49" t="n"/>
      <c r="B2108" s="17" t="n"/>
      <c r="C2108" s="14" t="n"/>
      <c r="D2108" s="14" t="n"/>
      <c r="E2108" s="18">
        <f>IF(COUNTA(A2108:D2108)=0,"",IF(NOT(ISNUMBER(A2108)),"월을 2026-09-01 처럼",IF(ISNA(MATCH(B2108,메뉴판이름,0)),"메뉴판에 없는 이름",IF(OR(NOT(ISNUMBER(C2108)),C2108&lt;0,C2108&lt;&gt;INT(N(C2108))),"수량을 확인하세요",IF(OR(NOT(ISNUMBER(D2108)),D2108&lt;0),"매출을 확인하세요",IF(COUNTIFS(메뉴_월,"&gt;="&amp;DATE(YEAR(A2108),MONTH(A2108),1),메뉴_월,"&lt;="&amp;DATE(YEAR(A2108),MONTH(A2108)+1,0),메뉴_이름,B2108)&gt;1,"같은 달·같은 메뉴가 또 있어요",""))))))</f>
        <v/>
      </c>
    </row>
    <row r="2109">
      <c r="A2109" s="49" t="n"/>
      <c r="B2109" s="17" t="n"/>
      <c r="C2109" s="14" t="n"/>
      <c r="D2109" s="14" t="n"/>
      <c r="E2109" s="18">
        <f>IF(COUNTA(A2109:D2109)=0,"",IF(NOT(ISNUMBER(A2109)),"월을 2026-09-01 처럼",IF(ISNA(MATCH(B2109,메뉴판이름,0)),"메뉴판에 없는 이름",IF(OR(NOT(ISNUMBER(C2109)),C2109&lt;0,C2109&lt;&gt;INT(N(C2109))),"수량을 확인하세요",IF(OR(NOT(ISNUMBER(D2109)),D2109&lt;0),"매출을 확인하세요",IF(COUNTIFS(메뉴_월,"&gt;="&amp;DATE(YEAR(A2109),MONTH(A2109),1),메뉴_월,"&lt;="&amp;DATE(YEAR(A2109),MONTH(A2109)+1,0),메뉴_이름,B2109)&gt;1,"같은 달·같은 메뉴가 또 있어요",""))))))</f>
        <v/>
      </c>
    </row>
    <row r="2110">
      <c r="A2110" s="49" t="n"/>
      <c r="B2110" s="17" t="n"/>
      <c r="C2110" s="14" t="n"/>
      <c r="D2110" s="14" t="n"/>
      <c r="E2110" s="18">
        <f>IF(COUNTA(A2110:D2110)=0,"",IF(NOT(ISNUMBER(A2110)),"월을 2026-09-01 처럼",IF(ISNA(MATCH(B2110,메뉴판이름,0)),"메뉴판에 없는 이름",IF(OR(NOT(ISNUMBER(C2110)),C2110&lt;0,C2110&lt;&gt;INT(N(C2110))),"수량을 확인하세요",IF(OR(NOT(ISNUMBER(D2110)),D2110&lt;0),"매출을 확인하세요",IF(COUNTIFS(메뉴_월,"&gt;="&amp;DATE(YEAR(A2110),MONTH(A2110),1),메뉴_월,"&lt;="&amp;DATE(YEAR(A2110),MONTH(A2110)+1,0),메뉴_이름,B2110)&gt;1,"같은 달·같은 메뉴가 또 있어요",""))))))</f>
        <v/>
      </c>
    </row>
    <row r="2111">
      <c r="A2111" s="49" t="n"/>
      <c r="B2111" s="17" t="n"/>
      <c r="C2111" s="14" t="n"/>
      <c r="D2111" s="14" t="n"/>
      <c r="E2111" s="18">
        <f>IF(COUNTA(A2111:D2111)=0,"",IF(NOT(ISNUMBER(A2111)),"월을 2026-09-01 처럼",IF(ISNA(MATCH(B2111,메뉴판이름,0)),"메뉴판에 없는 이름",IF(OR(NOT(ISNUMBER(C2111)),C2111&lt;0,C2111&lt;&gt;INT(N(C2111))),"수량을 확인하세요",IF(OR(NOT(ISNUMBER(D2111)),D2111&lt;0),"매출을 확인하세요",IF(COUNTIFS(메뉴_월,"&gt;="&amp;DATE(YEAR(A2111),MONTH(A2111),1),메뉴_월,"&lt;="&amp;DATE(YEAR(A2111),MONTH(A2111)+1,0),메뉴_이름,B2111)&gt;1,"같은 달·같은 메뉴가 또 있어요",""))))))</f>
        <v/>
      </c>
    </row>
    <row r="2112">
      <c r="A2112" s="49" t="n"/>
      <c r="B2112" s="17" t="n"/>
      <c r="C2112" s="14" t="n"/>
      <c r="D2112" s="14" t="n"/>
      <c r="E2112" s="18">
        <f>IF(COUNTA(A2112:D2112)=0,"",IF(NOT(ISNUMBER(A2112)),"월을 2026-09-01 처럼",IF(ISNA(MATCH(B2112,메뉴판이름,0)),"메뉴판에 없는 이름",IF(OR(NOT(ISNUMBER(C2112)),C2112&lt;0,C2112&lt;&gt;INT(N(C2112))),"수량을 확인하세요",IF(OR(NOT(ISNUMBER(D2112)),D2112&lt;0),"매출을 확인하세요",IF(COUNTIFS(메뉴_월,"&gt;="&amp;DATE(YEAR(A2112),MONTH(A2112),1),메뉴_월,"&lt;="&amp;DATE(YEAR(A2112),MONTH(A2112)+1,0),메뉴_이름,B2112)&gt;1,"같은 달·같은 메뉴가 또 있어요",""))))))</f>
        <v/>
      </c>
    </row>
    <row r="2113">
      <c r="A2113" s="49" t="n"/>
      <c r="B2113" s="17" t="n"/>
      <c r="C2113" s="14" t="n"/>
      <c r="D2113" s="14" t="n"/>
      <c r="E2113" s="18">
        <f>IF(COUNTA(A2113:D2113)=0,"",IF(NOT(ISNUMBER(A2113)),"월을 2026-09-01 처럼",IF(ISNA(MATCH(B2113,메뉴판이름,0)),"메뉴판에 없는 이름",IF(OR(NOT(ISNUMBER(C2113)),C2113&lt;0,C2113&lt;&gt;INT(N(C2113))),"수량을 확인하세요",IF(OR(NOT(ISNUMBER(D2113)),D2113&lt;0),"매출을 확인하세요",IF(COUNTIFS(메뉴_월,"&gt;="&amp;DATE(YEAR(A2113),MONTH(A2113),1),메뉴_월,"&lt;="&amp;DATE(YEAR(A2113),MONTH(A2113)+1,0),메뉴_이름,B2113)&gt;1,"같은 달·같은 메뉴가 또 있어요",""))))))</f>
        <v/>
      </c>
    </row>
    <row r="2114">
      <c r="A2114" s="49" t="n"/>
      <c r="B2114" s="17" t="n"/>
      <c r="C2114" s="14" t="n"/>
      <c r="D2114" s="14" t="n"/>
      <c r="E2114" s="18">
        <f>IF(COUNTA(A2114:D2114)=0,"",IF(NOT(ISNUMBER(A2114)),"월을 2026-09-01 처럼",IF(ISNA(MATCH(B2114,메뉴판이름,0)),"메뉴판에 없는 이름",IF(OR(NOT(ISNUMBER(C2114)),C2114&lt;0,C2114&lt;&gt;INT(N(C2114))),"수량을 확인하세요",IF(OR(NOT(ISNUMBER(D2114)),D2114&lt;0),"매출을 확인하세요",IF(COUNTIFS(메뉴_월,"&gt;="&amp;DATE(YEAR(A2114),MONTH(A2114),1),메뉴_월,"&lt;="&amp;DATE(YEAR(A2114),MONTH(A2114)+1,0),메뉴_이름,B2114)&gt;1,"같은 달·같은 메뉴가 또 있어요",""))))))</f>
        <v/>
      </c>
    </row>
    <row r="2115">
      <c r="A2115" s="49" t="n"/>
      <c r="B2115" s="17" t="n"/>
      <c r="C2115" s="14" t="n"/>
      <c r="D2115" s="14" t="n"/>
      <c r="E2115" s="18">
        <f>IF(COUNTA(A2115:D2115)=0,"",IF(NOT(ISNUMBER(A2115)),"월을 2026-09-01 처럼",IF(ISNA(MATCH(B2115,메뉴판이름,0)),"메뉴판에 없는 이름",IF(OR(NOT(ISNUMBER(C2115)),C2115&lt;0,C2115&lt;&gt;INT(N(C2115))),"수량을 확인하세요",IF(OR(NOT(ISNUMBER(D2115)),D2115&lt;0),"매출을 확인하세요",IF(COUNTIFS(메뉴_월,"&gt;="&amp;DATE(YEAR(A2115),MONTH(A2115),1),메뉴_월,"&lt;="&amp;DATE(YEAR(A2115),MONTH(A2115)+1,0),메뉴_이름,B2115)&gt;1,"같은 달·같은 메뉴가 또 있어요",""))))))</f>
        <v/>
      </c>
    </row>
    <row r="2116">
      <c r="A2116" s="49" t="n"/>
      <c r="B2116" s="17" t="n"/>
      <c r="C2116" s="14" t="n"/>
      <c r="D2116" s="14" t="n"/>
      <c r="E2116" s="18">
        <f>IF(COUNTA(A2116:D2116)=0,"",IF(NOT(ISNUMBER(A2116)),"월을 2026-09-01 처럼",IF(ISNA(MATCH(B2116,메뉴판이름,0)),"메뉴판에 없는 이름",IF(OR(NOT(ISNUMBER(C2116)),C2116&lt;0,C2116&lt;&gt;INT(N(C2116))),"수량을 확인하세요",IF(OR(NOT(ISNUMBER(D2116)),D2116&lt;0),"매출을 확인하세요",IF(COUNTIFS(메뉴_월,"&gt;="&amp;DATE(YEAR(A2116),MONTH(A2116),1),메뉴_월,"&lt;="&amp;DATE(YEAR(A2116),MONTH(A2116)+1,0),메뉴_이름,B2116)&gt;1,"같은 달·같은 메뉴가 또 있어요",""))))))</f>
        <v/>
      </c>
    </row>
    <row r="2117">
      <c r="A2117" s="49" t="n"/>
      <c r="B2117" s="17" t="n"/>
      <c r="C2117" s="14" t="n"/>
      <c r="D2117" s="14" t="n"/>
      <c r="E2117" s="18">
        <f>IF(COUNTA(A2117:D2117)=0,"",IF(NOT(ISNUMBER(A2117)),"월을 2026-09-01 처럼",IF(ISNA(MATCH(B2117,메뉴판이름,0)),"메뉴판에 없는 이름",IF(OR(NOT(ISNUMBER(C2117)),C2117&lt;0,C2117&lt;&gt;INT(N(C2117))),"수량을 확인하세요",IF(OR(NOT(ISNUMBER(D2117)),D2117&lt;0),"매출을 확인하세요",IF(COUNTIFS(메뉴_월,"&gt;="&amp;DATE(YEAR(A2117),MONTH(A2117),1),메뉴_월,"&lt;="&amp;DATE(YEAR(A2117),MONTH(A2117)+1,0),메뉴_이름,B2117)&gt;1,"같은 달·같은 메뉴가 또 있어요",""))))))</f>
        <v/>
      </c>
    </row>
    <row r="2118">
      <c r="A2118" s="49" t="n"/>
      <c r="B2118" s="17" t="n"/>
      <c r="C2118" s="14" t="n"/>
      <c r="D2118" s="14" t="n"/>
      <c r="E2118" s="18">
        <f>IF(COUNTA(A2118:D2118)=0,"",IF(NOT(ISNUMBER(A2118)),"월을 2026-09-01 처럼",IF(ISNA(MATCH(B2118,메뉴판이름,0)),"메뉴판에 없는 이름",IF(OR(NOT(ISNUMBER(C2118)),C2118&lt;0,C2118&lt;&gt;INT(N(C2118))),"수량을 확인하세요",IF(OR(NOT(ISNUMBER(D2118)),D2118&lt;0),"매출을 확인하세요",IF(COUNTIFS(메뉴_월,"&gt;="&amp;DATE(YEAR(A2118),MONTH(A2118),1),메뉴_월,"&lt;="&amp;DATE(YEAR(A2118),MONTH(A2118)+1,0),메뉴_이름,B2118)&gt;1,"같은 달·같은 메뉴가 또 있어요",""))))))</f>
        <v/>
      </c>
    </row>
    <row r="2119">
      <c r="A2119" s="49" t="n"/>
      <c r="B2119" s="17" t="n"/>
      <c r="C2119" s="14" t="n"/>
      <c r="D2119" s="14" t="n"/>
      <c r="E2119" s="18">
        <f>IF(COUNTA(A2119:D2119)=0,"",IF(NOT(ISNUMBER(A2119)),"월을 2026-09-01 처럼",IF(ISNA(MATCH(B2119,메뉴판이름,0)),"메뉴판에 없는 이름",IF(OR(NOT(ISNUMBER(C2119)),C2119&lt;0,C2119&lt;&gt;INT(N(C2119))),"수량을 확인하세요",IF(OR(NOT(ISNUMBER(D2119)),D2119&lt;0),"매출을 확인하세요",IF(COUNTIFS(메뉴_월,"&gt;="&amp;DATE(YEAR(A2119),MONTH(A2119),1),메뉴_월,"&lt;="&amp;DATE(YEAR(A2119),MONTH(A2119)+1,0),메뉴_이름,B2119)&gt;1,"같은 달·같은 메뉴가 또 있어요",""))))))</f>
        <v/>
      </c>
    </row>
    <row r="2120">
      <c r="A2120" s="49" t="n"/>
      <c r="B2120" s="17" t="n"/>
      <c r="C2120" s="14" t="n"/>
      <c r="D2120" s="14" t="n"/>
      <c r="E2120" s="18">
        <f>IF(COUNTA(A2120:D2120)=0,"",IF(NOT(ISNUMBER(A2120)),"월을 2026-09-01 처럼",IF(ISNA(MATCH(B2120,메뉴판이름,0)),"메뉴판에 없는 이름",IF(OR(NOT(ISNUMBER(C2120)),C2120&lt;0,C2120&lt;&gt;INT(N(C2120))),"수량을 확인하세요",IF(OR(NOT(ISNUMBER(D2120)),D2120&lt;0),"매출을 확인하세요",IF(COUNTIFS(메뉴_월,"&gt;="&amp;DATE(YEAR(A2120),MONTH(A2120),1),메뉴_월,"&lt;="&amp;DATE(YEAR(A2120),MONTH(A2120)+1,0),메뉴_이름,B2120)&gt;1,"같은 달·같은 메뉴가 또 있어요",""))))))</f>
        <v/>
      </c>
    </row>
    <row r="2121">
      <c r="A2121" s="49" t="n"/>
      <c r="B2121" s="17" t="n"/>
      <c r="C2121" s="14" t="n"/>
      <c r="D2121" s="14" t="n"/>
      <c r="E2121" s="18">
        <f>IF(COUNTA(A2121:D2121)=0,"",IF(NOT(ISNUMBER(A2121)),"월을 2026-09-01 처럼",IF(ISNA(MATCH(B2121,메뉴판이름,0)),"메뉴판에 없는 이름",IF(OR(NOT(ISNUMBER(C2121)),C2121&lt;0,C2121&lt;&gt;INT(N(C2121))),"수량을 확인하세요",IF(OR(NOT(ISNUMBER(D2121)),D2121&lt;0),"매출을 확인하세요",IF(COUNTIFS(메뉴_월,"&gt;="&amp;DATE(YEAR(A2121),MONTH(A2121),1),메뉴_월,"&lt;="&amp;DATE(YEAR(A2121),MONTH(A2121)+1,0),메뉴_이름,B2121)&gt;1,"같은 달·같은 메뉴가 또 있어요",""))))))</f>
        <v/>
      </c>
    </row>
    <row r="2122">
      <c r="A2122" s="49" t="n"/>
      <c r="B2122" s="17" t="n"/>
      <c r="C2122" s="14" t="n"/>
      <c r="D2122" s="14" t="n"/>
      <c r="E2122" s="18">
        <f>IF(COUNTA(A2122:D2122)=0,"",IF(NOT(ISNUMBER(A2122)),"월을 2026-09-01 처럼",IF(ISNA(MATCH(B2122,메뉴판이름,0)),"메뉴판에 없는 이름",IF(OR(NOT(ISNUMBER(C2122)),C2122&lt;0,C2122&lt;&gt;INT(N(C2122))),"수량을 확인하세요",IF(OR(NOT(ISNUMBER(D2122)),D2122&lt;0),"매출을 확인하세요",IF(COUNTIFS(메뉴_월,"&gt;="&amp;DATE(YEAR(A2122),MONTH(A2122),1),메뉴_월,"&lt;="&amp;DATE(YEAR(A2122),MONTH(A2122)+1,0),메뉴_이름,B2122)&gt;1,"같은 달·같은 메뉴가 또 있어요",""))))))</f>
        <v/>
      </c>
    </row>
    <row r="2123">
      <c r="A2123" s="49" t="n"/>
      <c r="B2123" s="17" t="n"/>
      <c r="C2123" s="14" t="n"/>
      <c r="D2123" s="14" t="n"/>
      <c r="E2123" s="18">
        <f>IF(COUNTA(A2123:D2123)=0,"",IF(NOT(ISNUMBER(A2123)),"월을 2026-09-01 처럼",IF(ISNA(MATCH(B2123,메뉴판이름,0)),"메뉴판에 없는 이름",IF(OR(NOT(ISNUMBER(C2123)),C2123&lt;0,C2123&lt;&gt;INT(N(C2123))),"수량을 확인하세요",IF(OR(NOT(ISNUMBER(D2123)),D2123&lt;0),"매출을 확인하세요",IF(COUNTIFS(메뉴_월,"&gt;="&amp;DATE(YEAR(A2123),MONTH(A2123),1),메뉴_월,"&lt;="&amp;DATE(YEAR(A2123),MONTH(A2123)+1,0),메뉴_이름,B2123)&gt;1,"같은 달·같은 메뉴가 또 있어요",""))))))</f>
        <v/>
      </c>
    </row>
    <row r="2124">
      <c r="A2124" s="49" t="n"/>
      <c r="B2124" s="17" t="n"/>
      <c r="C2124" s="14" t="n"/>
      <c r="D2124" s="14" t="n"/>
      <c r="E2124" s="18">
        <f>IF(COUNTA(A2124:D2124)=0,"",IF(NOT(ISNUMBER(A2124)),"월을 2026-09-01 처럼",IF(ISNA(MATCH(B2124,메뉴판이름,0)),"메뉴판에 없는 이름",IF(OR(NOT(ISNUMBER(C2124)),C2124&lt;0,C2124&lt;&gt;INT(N(C2124))),"수량을 확인하세요",IF(OR(NOT(ISNUMBER(D2124)),D2124&lt;0),"매출을 확인하세요",IF(COUNTIFS(메뉴_월,"&gt;="&amp;DATE(YEAR(A2124),MONTH(A2124),1),메뉴_월,"&lt;="&amp;DATE(YEAR(A2124),MONTH(A2124)+1,0),메뉴_이름,B2124)&gt;1,"같은 달·같은 메뉴가 또 있어요",""))))))</f>
        <v/>
      </c>
    </row>
    <row r="2125">
      <c r="A2125" s="49" t="n"/>
      <c r="B2125" s="17" t="n"/>
      <c r="C2125" s="14" t="n"/>
      <c r="D2125" s="14" t="n"/>
      <c r="E2125" s="18">
        <f>IF(COUNTA(A2125:D2125)=0,"",IF(NOT(ISNUMBER(A2125)),"월을 2026-09-01 처럼",IF(ISNA(MATCH(B2125,메뉴판이름,0)),"메뉴판에 없는 이름",IF(OR(NOT(ISNUMBER(C2125)),C2125&lt;0,C2125&lt;&gt;INT(N(C2125))),"수량을 확인하세요",IF(OR(NOT(ISNUMBER(D2125)),D2125&lt;0),"매출을 확인하세요",IF(COUNTIFS(메뉴_월,"&gt;="&amp;DATE(YEAR(A2125),MONTH(A2125),1),메뉴_월,"&lt;="&amp;DATE(YEAR(A2125),MONTH(A2125)+1,0),메뉴_이름,B2125)&gt;1,"같은 달·같은 메뉴가 또 있어요",""))))))</f>
        <v/>
      </c>
    </row>
    <row r="2126">
      <c r="A2126" s="49" t="n"/>
      <c r="B2126" s="17" t="n"/>
      <c r="C2126" s="14" t="n"/>
      <c r="D2126" s="14" t="n"/>
      <c r="E2126" s="18">
        <f>IF(COUNTA(A2126:D2126)=0,"",IF(NOT(ISNUMBER(A2126)),"월을 2026-09-01 처럼",IF(ISNA(MATCH(B2126,메뉴판이름,0)),"메뉴판에 없는 이름",IF(OR(NOT(ISNUMBER(C2126)),C2126&lt;0,C2126&lt;&gt;INT(N(C2126))),"수량을 확인하세요",IF(OR(NOT(ISNUMBER(D2126)),D2126&lt;0),"매출을 확인하세요",IF(COUNTIFS(메뉴_월,"&gt;="&amp;DATE(YEAR(A2126),MONTH(A2126),1),메뉴_월,"&lt;="&amp;DATE(YEAR(A2126),MONTH(A2126)+1,0),메뉴_이름,B2126)&gt;1,"같은 달·같은 메뉴가 또 있어요",""))))))</f>
        <v/>
      </c>
    </row>
    <row r="2127">
      <c r="A2127" s="49" t="n"/>
      <c r="B2127" s="17" t="n"/>
      <c r="C2127" s="14" t="n"/>
      <c r="D2127" s="14" t="n"/>
      <c r="E2127" s="18">
        <f>IF(COUNTA(A2127:D2127)=0,"",IF(NOT(ISNUMBER(A2127)),"월을 2026-09-01 처럼",IF(ISNA(MATCH(B2127,메뉴판이름,0)),"메뉴판에 없는 이름",IF(OR(NOT(ISNUMBER(C2127)),C2127&lt;0,C2127&lt;&gt;INT(N(C2127))),"수량을 확인하세요",IF(OR(NOT(ISNUMBER(D2127)),D2127&lt;0),"매출을 확인하세요",IF(COUNTIFS(메뉴_월,"&gt;="&amp;DATE(YEAR(A2127),MONTH(A2127),1),메뉴_월,"&lt;="&amp;DATE(YEAR(A2127),MONTH(A2127)+1,0),메뉴_이름,B2127)&gt;1,"같은 달·같은 메뉴가 또 있어요",""))))))</f>
        <v/>
      </c>
    </row>
    <row r="2128">
      <c r="A2128" s="49" t="n"/>
      <c r="B2128" s="17" t="n"/>
      <c r="C2128" s="14" t="n"/>
      <c r="D2128" s="14" t="n"/>
      <c r="E2128" s="18">
        <f>IF(COUNTA(A2128:D2128)=0,"",IF(NOT(ISNUMBER(A2128)),"월을 2026-09-01 처럼",IF(ISNA(MATCH(B2128,메뉴판이름,0)),"메뉴판에 없는 이름",IF(OR(NOT(ISNUMBER(C2128)),C2128&lt;0,C2128&lt;&gt;INT(N(C2128))),"수량을 확인하세요",IF(OR(NOT(ISNUMBER(D2128)),D2128&lt;0),"매출을 확인하세요",IF(COUNTIFS(메뉴_월,"&gt;="&amp;DATE(YEAR(A2128),MONTH(A2128),1),메뉴_월,"&lt;="&amp;DATE(YEAR(A2128),MONTH(A2128)+1,0),메뉴_이름,B2128)&gt;1,"같은 달·같은 메뉴가 또 있어요",""))))))</f>
        <v/>
      </c>
    </row>
    <row r="2129">
      <c r="A2129" s="49" t="n"/>
      <c r="B2129" s="17" t="n"/>
      <c r="C2129" s="14" t="n"/>
      <c r="D2129" s="14" t="n"/>
      <c r="E2129" s="18">
        <f>IF(COUNTA(A2129:D2129)=0,"",IF(NOT(ISNUMBER(A2129)),"월을 2026-09-01 처럼",IF(ISNA(MATCH(B2129,메뉴판이름,0)),"메뉴판에 없는 이름",IF(OR(NOT(ISNUMBER(C2129)),C2129&lt;0,C2129&lt;&gt;INT(N(C2129))),"수량을 확인하세요",IF(OR(NOT(ISNUMBER(D2129)),D2129&lt;0),"매출을 확인하세요",IF(COUNTIFS(메뉴_월,"&gt;="&amp;DATE(YEAR(A2129),MONTH(A2129),1),메뉴_월,"&lt;="&amp;DATE(YEAR(A2129),MONTH(A2129)+1,0),메뉴_이름,B2129)&gt;1,"같은 달·같은 메뉴가 또 있어요",""))))))</f>
        <v/>
      </c>
    </row>
    <row r="2130">
      <c r="A2130" s="49" t="n"/>
      <c r="B2130" s="17" t="n"/>
      <c r="C2130" s="14" t="n"/>
      <c r="D2130" s="14" t="n"/>
      <c r="E2130" s="18">
        <f>IF(COUNTA(A2130:D2130)=0,"",IF(NOT(ISNUMBER(A2130)),"월을 2026-09-01 처럼",IF(ISNA(MATCH(B2130,메뉴판이름,0)),"메뉴판에 없는 이름",IF(OR(NOT(ISNUMBER(C2130)),C2130&lt;0,C2130&lt;&gt;INT(N(C2130))),"수량을 확인하세요",IF(OR(NOT(ISNUMBER(D2130)),D2130&lt;0),"매출을 확인하세요",IF(COUNTIFS(메뉴_월,"&gt;="&amp;DATE(YEAR(A2130),MONTH(A2130),1),메뉴_월,"&lt;="&amp;DATE(YEAR(A2130),MONTH(A2130)+1,0),메뉴_이름,B2130)&gt;1,"같은 달·같은 메뉴가 또 있어요",""))))))</f>
        <v/>
      </c>
    </row>
    <row r="2131">
      <c r="A2131" s="49" t="n"/>
      <c r="B2131" s="17" t="n"/>
      <c r="C2131" s="14" t="n"/>
      <c r="D2131" s="14" t="n"/>
      <c r="E2131" s="18">
        <f>IF(COUNTA(A2131:D2131)=0,"",IF(NOT(ISNUMBER(A2131)),"월을 2026-09-01 처럼",IF(ISNA(MATCH(B2131,메뉴판이름,0)),"메뉴판에 없는 이름",IF(OR(NOT(ISNUMBER(C2131)),C2131&lt;0,C2131&lt;&gt;INT(N(C2131))),"수량을 확인하세요",IF(OR(NOT(ISNUMBER(D2131)),D2131&lt;0),"매출을 확인하세요",IF(COUNTIFS(메뉴_월,"&gt;="&amp;DATE(YEAR(A2131),MONTH(A2131),1),메뉴_월,"&lt;="&amp;DATE(YEAR(A2131),MONTH(A2131)+1,0),메뉴_이름,B2131)&gt;1,"같은 달·같은 메뉴가 또 있어요",""))))))</f>
        <v/>
      </c>
    </row>
    <row r="2132">
      <c r="A2132" s="49" t="n"/>
      <c r="B2132" s="17" t="n"/>
      <c r="C2132" s="14" t="n"/>
      <c r="D2132" s="14" t="n"/>
      <c r="E2132" s="18">
        <f>IF(COUNTA(A2132:D2132)=0,"",IF(NOT(ISNUMBER(A2132)),"월을 2026-09-01 처럼",IF(ISNA(MATCH(B2132,메뉴판이름,0)),"메뉴판에 없는 이름",IF(OR(NOT(ISNUMBER(C2132)),C2132&lt;0,C2132&lt;&gt;INT(N(C2132))),"수량을 확인하세요",IF(OR(NOT(ISNUMBER(D2132)),D2132&lt;0),"매출을 확인하세요",IF(COUNTIFS(메뉴_월,"&gt;="&amp;DATE(YEAR(A2132),MONTH(A2132),1),메뉴_월,"&lt;="&amp;DATE(YEAR(A2132),MONTH(A2132)+1,0),메뉴_이름,B2132)&gt;1,"같은 달·같은 메뉴가 또 있어요",""))))))</f>
        <v/>
      </c>
    </row>
    <row r="2133">
      <c r="A2133" s="49" t="n"/>
      <c r="B2133" s="17" t="n"/>
      <c r="C2133" s="14" t="n"/>
      <c r="D2133" s="14" t="n"/>
      <c r="E2133" s="18">
        <f>IF(COUNTA(A2133:D2133)=0,"",IF(NOT(ISNUMBER(A2133)),"월을 2026-09-01 처럼",IF(ISNA(MATCH(B2133,메뉴판이름,0)),"메뉴판에 없는 이름",IF(OR(NOT(ISNUMBER(C2133)),C2133&lt;0,C2133&lt;&gt;INT(N(C2133))),"수량을 확인하세요",IF(OR(NOT(ISNUMBER(D2133)),D2133&lt;0),"매출을 확인하세요",IF(COUNTIFS(메뉴_월,"&gt;="&amp;DATE(YEAR(A2133),MONTH(A2133),1),메뉴_월,"&lt;="&amp;DATE(YEAR(A2133),MONTH(A2133)+1,0),메뉴_이름,B2133)&gt;1,"같은 달·같은 메뉴가 또 있어요",""))))))</f>
        <v/>
      </c>
    </row>
    <row r="2134">
      <c r="A2134" s="49" t="n"/>
      <c r="B2134" s="17" t="n"/>
      <c r="C2134" s="14" t="n"/>
      <c r="D2134" s="14" t="n"/>
      <c r="E2134" s="18">
        <f>IF(COUNTA(A2134:D2134)=0,"",IF(NOT(ISNUMBER(A2134)),"월을 2026-09-01 처럼",IF(ISNA(MATCH(B2134,메뉴판이름,0)),"메뉴판에 없는 이름",IF(OR(NOT(ISNUMBER(C2134)),C2134&lt;0,C2134&lt;&gt;INT(N(C2134))),"수량을 확인하세요",IF(OR(NOT(ISNUMBER(D2134)),D2134&lt;0),"매출을 확인하세요",IF(COUNTIFS(메뉴_월,"&gt;="&amp;DATE(YEAR(A2134),MONTH(A2134),1),메뉴_월,"&lt;="&amp;DATE(YEAR(A2134),MONTH(A2134)+1,0),메뉴_이름,B2134)&gt;1,"같은 달·같은 메뉴가 또 있어요",""))))))</f>
        <v/>
      </c>
    </row>
    <row r="2135">
      <c r="A2135" s="49" t="n"/>
      <c r="B2135" s="17" t="n"/>
      <c r="C2135" s="14" t="n"/>
      <c r="D2135" s="14" t="n"/>
      <c r="E2135" s="18">
        <f>IF(COUNTA(A2135:D2135)=0,"",IF(NOT(ISNUMBER(A2135)),"월을 2026-09-01 처럼",IF(ISNA(MATCH(B2135,메뉴판이름,0)),"메뉴판에 없는 이름",IF(OR(NOT(ISNUMBER(C2135)),C2135&lt;0,C2135&lt;&gt;INT(N(C2135))),"수량을 확인하세요",IF(OR(NOT(ISNUMBER(D2135)),D2135&lt;0),"매출을 확인하세요",IF(COUNTIFS(메뉴_월,"&gt;="&amp;DATE(YEAR(A2135),MONTH(A2135),1),메뉴_월,"&lt;="&amp;DATE(YEAR(A2135),MONTH(A2135)+1,0),메뉴_이름,B2135)&gt;1,"같은 달·같은 메뉴가 또 있어요",""))))))</f>
        <v/>
      </c>
    </row>
    <row r="2136">
      <c r="A2136" s="49" t="n"/>
      <c r="B2136" s="17" t="n"/>
      <c r="C2136" s="14" t="n"/>
      <c r="D2136" s="14" t="n"/>
      <c r="E2136" s="18">
        <f>IF(COUNTA(A2136:D2136)=0,"",IF(NOT(ISNUMBER(A2136)),"월을 2026-09-01 처럼",IF(ISNA(MATCH(B2136,메뉴판이름,0)),"메뉴판에 없는 이름",IF(OR(NOT(ISNUMBER(C2136)),C2136&lt;0,C2136&lt;&gt;INT(N(C2136))),"수량을 확인하세요",IF(OR(NOT(ISNUMBER(D2136)),D2136&lt;0),"매출을 확인하세요",IF(COUNTIFS(메뉴_월,"&gt;="&amp;DATE(YEAR(A2136),MONTH(A2136),1),메뉴_월,"&lt;="&amp;DATE(YEAR(A2136),MONTH(A2136)+1,0),메뉴_이름,B2136)&gt;1,"같은 달·같은 메뉴가 또 있어요",""))))))</f>
        <v/>
      </c>
    </row>
    <row r="2137">
      <c r="A2137" s="49" t="n"/>
      <c r="B2137" s="17" t="n"/>
      <c r="C2137" s="14" t="n"/>
      <c r="D2137" s="14" t="n"/>
      <c r="E2137" s="18">
        <f>IF(COUNTA(A2137:D2137)=0,"",IF(NOT(ISNUMBER(A2137)),"월을 2026-09-01 처럼",IF(ISNA(MATCH(B2137,메뉴판이름,0)),"메뉴판에 없는 이름",IF(OR(NOT(ISNUMBER(C2137)),C2137&lt;0,C2137&lt;&gt;INT(N(C2137))),"수량을 확인하세요",IF(OR(NOT(ISNUMBER(D2137)),D2137&lt;0),"매출을 확인하세요",IF(COUNTIFS(메뉴_월,"&gt;="&amp;DATE(YEAR(A2137),MONTH(A2137),1),메뉴_월,"&lt;="&amp;DATE(YEAR(A2137),MONTH(A2137)+1,0),메뉴_이름,B2137)&gt;1,"같은 달·같은 메뉴가 또 있어요",""))))))</f>
        <v/>
      </c>
    </row>
    <row r="2138">
      <c r="A2138" s="49" t="n"/>
      <c r="B2138" s="17" t="n"/>
      <c r="C2138" s="14" t="n"/>
      <c r="D2138" s="14" t="n"/>
      <c r="E2138" s="18">
        <f>IF(COUNTA(A2138:D2138)=0,"",IF(NOT(ISNUMBER(A2138)),"월을 2026-09-01 처럼",IF(ISNA(MATCH(B2138,메뉴판이름,0)),"메뉴판에 없는 이름",IF(OR(NOT(ISNUMBER(C2138)),C2138&lt;0,C2138&lt;&gt;INT(N(C2138))),"수량을 확인하세요",IF(OR(NOT(ISNUMBER(D2138)),D2138&lt;0),"매출을 확인하세요",IF(COUNTIFS(메뉴_월,"&gt;="&amp;DATE(YEAR(A2138),MONTH(A2138),1),메뉴_월,"&lt;="&amp;DATE(YEAR(A2138),MONTH(A2138)+1,0),메뉴_이름,B2138)&gt;1,"같은 달·같은 메뉴가 또 있어요",""))))))</f>
        <v/>
      </c>
    </row>
    <row r="2139">
      <c r="A2139" s="49" t="n"/>
      <c r="B2139" s="17" t="n"/>
      <c r="C2139" s="14" t="n"/>
      <c r="D2139" s="14" t="n"/>
      <c r="E2139" s="18">
        <f>IF(COUNTA(A2139:D2139)=0,"",IF(NOT(ISNUMBER(A2139)),"월을 2026-09-01 처럼",IF(ISNA(MATCH(B2139,메뉴판이름,0)),"메뉴판에 없는 이름",IF(OR(NOT(ISNUMBER(C2139)),C2139&lt;0,C2139&lt;&gt;INT(N(C2139))),"수량을 확인하세요",IF(OR(NOT(ISNUMBER(D2139)),D2139&lt;0),"매출을 확인하세요",IF(COUNTIFS(메뉴_월,"&gt;="&amp;DATE(YEAR(A2139),MONTH(A2139),1),메뉴_월,"&lt;="&amp;DATE(YEAR(A2139),MONTH(A2139)+1,0),메뉴_이름,B2139)&gt;1,"같은 달·같은 메뉴가 또 있어요",""))))))</f>
        <v/>
      </c>
    </row>
    <row r="2140">
      <c r="A2140" s="49" t="n"/>
      <c r="B2140" s="17" t="n"/>
      <c r="C2140" s="14" t="n"/>
      <c r="D2140" s="14" t="n"/>
      <c r="E2140" s="18">
        <f>IF(COUNTA(A2140:D2140)=0,"",IF(NOT(ISNUMBER(A2140)),"월을 2026-09-01 처럼",IF(ISNA(MATCH(B2140,메뉴판이름,0)),"메뉴판에 없는 이름",IF(OR(NOT(ISNUMBER(C2140)),C2140&lt;0,C2140&lt;&gt;INT(N(C2140))),"수량을 확인하세요",IF(OR(NOT(ISNUMBER(D2140)),D2140&lt;0),"매출을 확인하세요",IF(COUNTIFS(메뉴_월,"&gt;="&amp;DATE(YEAR(A2140),MONTH(A2140),1),메뉴_월,"&lt;="&amp;DATE(YEAR(A2140),MONTH(A2140)+1,0),메뉴_이름,B2140)&gt;1,"같은 달·같은 메뉴가 또 있어요",""))))))</f>
        <v/>
      </c>
    </row>
    <row r="2141">
      <c r="A2141" s="49" t="n"/>
      <c r="B2141" s="17" t="n"/>
      <c r="C2141" s="14" t="n"/>
      <c r="D2141" s="14" t="n"/>
      <c r="E2141" s="18">
        <f>IF(COUNTA(A2141:D2141)=0,"",IF(NOT(ISNUMBER(A2141)),"월을 2026-09-01 처럼",IF(ISNA(MATCH(B2141,메뉴판이름,0)),"메뉴판에 없는 이름",IF(OR(NOT(ISNUMBER(C2141)),C2141&lt;0,C2141&lt;&gt;INT(N(C2141))),"수량을 확인하세요",IF(OR(NOT(ISNUMBER(D2141)),D2141&lt;0),"매출을 확인하세요",IF(COUNTIFS(메뉴_월,"&gt;="&amp;DATE(YEAR(A2141),MONTH(A2141),1),메뉴_월,"&lt;="&amp;DATE(YEAR(A2141),MONTH(A2141)+1,0),메뉴_이름,B2141)&gt;1,"같은 달·같은 메뉴가 또 있어요",""))))))</f>
        <v/>
      </c>
    </row>
    <row r="2142">
      <c r="A2142" s="49" t="n"/>
      <c r="B2142" s="17" t="n"/>
      <c r="C2142" s="14" t="n"/>
      <c r="D2142" s="14" t="n"/>
      <c r="E2142" s="18">
        <f>IF(COUNTA(A2142:D2142)=0,"",IF(NOT(ISNUMBER(A2142)),"월을 2026-09-01 처럼",IF(ISNA(MATCH(B2142,메뉴판이름,0)),"메뉴판에 없는 이름",IF(OR(NOT(ISNUMBER(C2142)),C2142&lt;0,C2142&lt;&gt;INT(N(C2142))),"수량을 확인하세요",IF(OR(NOT(ISNUMBER(D2142)),D2142&lt;0),"매출을 확인하세요",IF(COUNTIFS(메뉴_월,"&gt;="&amp;DATE(YEAR(A2142),MONTH(A2142),1),메뉴_월,"&lt;="&amp;DATE(YEAR(A2142),MONTH(A2142)+1,0),메뉴_이름,B2142)&gt;1,"같은 달·같은 메뉴가 또 있어요",""))))))</f>
        <v/>
      </c>
    </row>
    <row r="2143">
      <c r="A2143" s="49" t="n"/>
      <c r="B2143" s="17" t="n"/>
      <c r="C2143" s="14" t="n"/>
      <c r="D2143" s="14" t="n"/>
      <c r="E2143" s="18">
        <f>IF(COUNTA(A2143:D2143)=0,"",IF(NOT(ISNUMBER(A2143)),"월을 2026-09-01 처럼",IF(ISNA(MATCH(B2143,메뉴판이름,0)),"메뉴판에 없는 이름",IF(OR(NOT(ISNUMBER(C2143)),C2143&lt;0,C2143&lt;&gt;INT(N(C2143))),"수량을 확인하세요",IF(OR(NOT(ISNUMBER(D2143)),D2143&lt;0),"매출을 확인하세요",IF(COUNTIFS(메뉴_월,"&gt;="&amp;DATE(YEAR(A2143),MONTH(A2143),1),메뉴_월,"&lt;="&amp;DATE(YEAR(A2143),MONTH(A2143)+1,0),메뉴_이름,B2143)&gt;1,"같은 달·같은 메뉴가 또 있어요",""))))))</f>
        <v/>
      </c>
    </row>
    <row r="2144">
      <c r="A2144" s="49" t="n"/>
      <c r="B2144" s="17" t="n"/>
      <c r="C2144" s="14" t="n"/>
      <c r="D2144" s="14" t="n"/>
      <c r="E2144" s="18">
        <f>IF(COUNTA(A2144:D2144)=0,"",IF(NOT(ISNUMBER(A2144)),"월을 2026-09-01 처럼",IF(ISNA(MATCH(B2144,메뉴판이름,0)),"메뉴판에 없는 이름",IF(OR(NOT(ISNUMBER(C2144)),C2144&lt;0,C2144&lt;&gt;INT(N(C2144))),"수량을 확인하세요",IF(OR(NOT(ISNUMBER(D2144)),D2144&lt;0),"매출을 확인하세요",IF(COUNTIFS(메뉴_월,"&gt;="&amp;DATE(YEAR(A2144),MONTH(A2144),1),메뉴_월,"&lt;="&amp;DATE(YEAR(A2144),MONTH(A2144)+1,0),메뉴_이름,B2144)&gt;1,"같은 달·같은 메뉴가 또 있어요",""))))))</f>
        <v/>
      </c>
    </row>
    <row r="2145">
      <c r="A2145" s="49" t="n"/>
      <c r="B2145" s="17" t="n"/>
      <c r="C2145" s="14" t="n"/>
      <c r="D2145" s="14" t="n"/>
      <c r="E2145" s="18">
        <f>IF(COUNTA(A2145:D2145)=0,"",IF(NOT(ISNUMBER(A2145)),"월을 2026-09-01 처럼",IF(ISNA(MATCH(B2145,메뉴판이름,0)),"메뉴판에 없는 이름",IF(OR(NOT(ISNUMBER(C2145)),C2145&lt;0,C2145&lt;&gt;INT(N(C2145))),"수량을 확인하세요",IF(OR(NOT(ISNUMBER(D2145)),D2145&lt;0),"매출을 확인하세요",IF(COUNTIFS(메뉴_월,"&gt;="&amp;DATE(YEAR(A2145),MONTH(A2145),1),메뉴_월,"&lt;="&amp;DATE(YEAR(A2145),MONTH(A2145)+1,0),메뉴_이름,B2145)&gt;1,"같은 달·같은 메뉴가 또 있어요",""))))))</f>
        <v/>
      </c>
    </row>
    <row r="2146">
      <c r="A2146" s="49" t="n"/>
      <c r="B2146" s="17" t="n"/>
      <c r="C2146" s="14" t="n"/>
      <c r="D2146" s="14" t="n"/>
      <c r="E2146" s="18">
        <f>IF(COUNTA(A2146:D2146)=0,"",IF(NOT(ISNUMBER(A2146)),"월을 2026-09-01 처럼",IF(ISNA(MATCH(B2146,메뉴판이름,0)),"메뉴판에 없는 이름",IF(OR(NOT(ISNUMBER(C2146)),C2146&lt;0,C2146&lt;&gt;INT(N(C2146))),"수량을 확인하세요",IF(OR(NOT(ISNUMBER(D2146)),D2146&lt;0),"매출을 확인하세요",IF(COUNTIFS(메뉴_월,"&gt;="&amp;DATE(YEAR(A2146),MONTH(A2146),1),메뉴_월,"&lt;="&amp;DATE(YEAR(A2146),MONTH(A2146)+1,0),메뉴_이름,B2146)&gt;1,"같은 달·같은 메뉴가 또 있어요",""))))))</f>
        <v/>
      </c>
    </row>
    <row r="2147">
      <c r="A2147" s="49" t="n"/>
      <c r="B2147" s="17" t="n"/>
      <c r="C2147" s="14" t="n"/>
      <c r="D2147" s="14" t="n"/>
      <c r="E2147" s="18">
        <f>IF(COUNTA(A2147:D2147)=0,"",IF(NOT(ISNUMBER(A2147)),"월을 2026-09-01 처럼",IF(ISNA(MATCH(B2147,메뉴판이름,0)),"메뉴판에 없는 이름",IF(OR(NOT(ISNUMBER(C2147)),C2147&lt;0,C2147&lt;&gt;INT(N(C2147))),"수량을 확인하세요",IF(OR(NOT(ISNUMBER(D2147)),D2147&lt;0),"매출을 확인하세요",IF(COUNTIFS(메뉴_월,"&gt;="&amp;DATE(YEAR(A2147),MONTH(A2147),1),메뉴_월,"&lt;="&amp;DATE(YEAR(A2147),MONTH(A2147)+1,0),메뉴_이름,B2147)&gt;1,"같은 달·같은 메뉴가 또 있어요",""))))))</f>
        <v/>
      </c>
    </row>
    <row r="2148">
      <c r="A2148" s="49" t="n"/>
      <c r="B2148" s="17" t="n"/>
      <c r="C2148" s="14" t="n"/>
      <c r="D2148" s="14" t="n"/>
      <c r="E2148" s="18">
        <f>IF(COUNTA(A2148:D2148)=0,"",IF(NOT(ISNUMBER(A2148)),"월을 2026-09-01 처럼",IF(ISNA(MATCH(B2148,메뉴판이름,0)),"메뉴판에 없는 이름",IF(OR(NOT(ISNUMBER(C2148)),C2148&lt;0,C2148&lt;&gt;INT(N(C2148))),"수량을 확인하세요",IF(OR(NOT(ISNUMBER(D2148)),D2148&lt;0),"매출을 확인하세요",IF(COUNTIFS(메뉴_월,"&gt;="&amp;DATE(YEAR(A2148),MONTH(A2148),1),메뉴_월,"&lt;="&amp;DATE(YEAR(A2148),MONTH(A2148)+1,0),메뉴_이름,B2148)&gt;1,"같은 달·같은 메뉴가 또 있어요",""))))))</f>
        <v/>
      </c>
    </row>
    <row r="2149">
      <c r="A2149" s="49" t="n"/>
      <c r="B2149" s="17" t="n"/>
      <c r="C2149" s="14" t="n"/>
      <c r="D2149" s="14" t="n"/>
      <c r="E2149" s="18">
        <f>IF(COUNTA(A2149:D2149)=0,"",IF(NOT(ISNUMBER(A2149)),"월을 2026-09-01 처럼",IF(ISNA(MATCH(B2149,메뉴판이름,0)),"메뉴판에 없는 이름",IF(OR(NOT(ISNUMBER(C2149)),C2149&lt;0,C2149&lt;&gt;INT(N(C2149))),"수량을 확인하세요",IF(OR(NOT(ISNUMBER(D2149)),D2149&lt;0),"매출을 확인하세요",IF(COUNTIFS(메뉴_월,"&gt;="&amp;DATE(YEAR(A2149),MONTH(A2149),1),메뉴_월,"&lt;="&amp;DATE(YEAR(A2149),MONTH(A2149)+1,0),메뉴_이름,B2149)&gt;1,"같은 달·같은 메뉴가 또 있어요",""))))))</f>
        <v/>
      </c>
    </row>
    <row r="2150">
      <c r="A2150" s="49" t="n"/>
      <c r="B2150" s="17" t="n"/>
      <c r="C2150" s="14" t="n"/>
      <c r="D2150" s="14" t="n"/>
      <c r="E2150" s="18">
        <f>IF(COUNTA(A2150:D2150)=0,"",IF(NOT(ISNUMBER(A2150)),"월을 2026-09-01 처럼",IF(ISNA(MATCH(B2150,메뉴판이름,0)),"메뉴판에 없는 이름",IF(OR(NOT(ISNUMBER(C2150)),C2150&lt;0,C2150&lt;&gt;INT(N(C2150))),"수량을 확인하세요",IF(OR(NOT(ISNUMBER(D2150)),D2150&lt;0),"매출을 확인하세요",IF(COUNTIFS(메뉴_월,"&gt;="&amp;DATE(YEAR(A2150),MONTH(A2150),1),메뉴_월,"&lt;="&amp;DATE(YEAR(A2150),MONTH(A2150)+1,0),메뉴_이름,B2150)&gt;1,"같은 달·같은 메뉴가 또 있어요",""))))))</f>
        <v/>
      </c>
    </row>
    <row r="2151">
      <c r="A2151" s="49" t="n"/>
      <c r="B2151" s="17" t="n"/>
      <c r="C2151" s="14" t="n"/>
      <c r="D2151" s="14" t="n"/>
      <c r="E2151" s="18">
        <f>IF(COUNTA(A2151:D2151)=0,"",IF(NOT(ISNUMBER(A2151)),"월을 2026-09-01 처럼",IF(ISNA(MATCH(B2151,메뉴판이름,0)),"메뉴판에 없는 이름",IF(OR(NOT(ISNUMBER(C2151)),C2151&lt;0,C2151&lt;&gt;INT(N(C2151))),"수량을 확인하세요",IF(OR(NOT(ISNUMBER(D2151)),D2151&lt;0),"매출을 확인하세요",IF(COUNTIFS(메뉴_월,"&gt;="&amp;DATE(YEAR(A2151),MONTH(A2151),1),메뉴_월,"&lt;="&amp;DATE(YEAR(A2151),MONTH(A2151)+1,0),메뉴_이름,B2151)&gt;1,"같은 달·같은 메뉴가 또 있어요",""))))))</f>
        <v/>
      </c>
    </row>
    <row r="2152">
      <c r="A2152" s="49" t="n"/>
      <c r="B2152" s="17" t="n"/>
      <c r="C2152" s="14" t="n"/>
      <c r="D2152" s="14" t="n"/>
      <c r="E2152" s="18">
        <f>IF(COUNTA(A2152:D2152)=0,"",IF(NOT(ISNUMBER(A2152)),"월을 2026-09-01 처럼",IF(ISNA(MATCH(B2152,메뉴판이름,0)),"메뉴판에 없는 이름",IF(OR(NOT(ISNUMBER(C2152)),C2152&lt;0,C2152&lt;&gt;INT(N(C2152))),"수량을 확인하세요",IF(OR(NOT(ISNUMBER(D2152)),D2152&lt;0),"매출을 확인하세요",IF(COUNTIFS(메뉴_월,"&gt;="&amp;DATE(YEAR(A2152),MONTH(A2152),1),메뉴_월,"&lt;="&amp;DATE(YEAR(A2152),MONTH(A2152)+1,0),메뉴_이름,B2152)&gt;1,"같은 달·같은 메뉴가 또 있어요",""))))))</f>
        <v/>
      </c>
    </row>
    <row r="2153">
      <c r="A2153" s="49" t="n"/>
      <c r="B2153" s="17" t="n"/>
      <c r="C2153" s="14" t="n"/>
      <c r="D2153" s="14" t="n"/>
      <c r="E2153" s="18">
        <f>IF(COUNTA(A2153:D2153)=0,"",IF(NOT(ISNUMBER(A2153)),"월을 2026-09-01 처럼",IF(ISNA(MATCH(B2153,메뉴판이름,0)),"메뉴판에 없는 이름",IF(OR(NOT(ISNUMBER(C2153)),C2153&lt;0,C2153&lt;&gt;INT(N(C2153))),"수량을 확인하세요",IF(OR(NOT(ISNUMBER(D2153)),D2153&lt;0),"매출을 확인하세요",IF(COUNTIFS(메뉴_월,"&gt;="&amp;DATE(YEAR(A2153),MONTH(A2153),1),메뉴_월,"&lt;="&amp;DATE(YEAR(A2153),MONTH(A2153)+1,0),메뉴_이름,B2153)&gt;1,"같은 달·같은 메뉴가 또 있어요",""))))))</f>
        <v/>
      </c>
    </row>
    <row r="2154">
      <c r="A2154" s="49" t="n"/>
      <c r="B2154" s="17" t="n"/>
      <c r="C2154" s="14" t="n"/>
      <c r="D2154" s="14" t="n"/>
      <c r="E2154" s="18">
        <f>IF(COUNTA(A2154:D2154)=0,"",IF(NOT(ISNUMBER(A2154)),"월을 2026-09-01 처럼",IF(ISNA(MATCH(B2154,메뉴판이름,0)),"메뉴판에 없는 이름",IF(OR(NOT(ISNUMBER(C2154)),C2154&lt;0,C2154&lt;&gt;INT(N(C2154))),"수량을 확인하세요",IF(OR(NOT(ISNUMBER(D2154)),D2154&lt;0),"매출을 확인하세요",IF(COUNTIFS(메뉴_월,"&gt;="&amp;DATE(YEAR(A2154),MONTH(A2154),1),메뉴_월,"&lt;="&amp;DATE(YEAR(A2154),MONTH(A2154)+1,0),메뉴_이름,B2154)&gt;1,"같은 달·같은 메뉴가 또 있어요",""))))))</f>
        <v/>
      </c>
    </row>
    <row r="2155">
      <c r="A2155" s="49" t="n"/>
      <c r="B2155" s="17" t="n"/>
      <c r="C2155" s="14" t="n"/>
      <c r="D2155" s="14" t="n"/>
      <c r="E2155" s="18">
        <f>IF(COUNTA(A2155:D2155)=0,"",IF(NOT(ISNUMBER(A2155)),"월을 2026-09-01 처럼",IF(ISNA(MATCH(B2155,메뉴판이름,0)),"메뉴판에 없는 이름",IF(OR(NOT(ISNUMBER(C2155)),C2155&lt;0,C2155&lt;&gt;INT(N(C2155))),"수량을 확인하세요",IF(OR(NOT(ISNUMBER(D2155)),D2155&lt;0),"매출을 확인하세요",IF(COUNTIFS(메뉴_월,"&gt;="&amp;DATE(YEAR(A2155),MONTH(A2155),1),메뉴_월,"&lt;="&amp;DATE(YEAR(A2155),MONTH(A2155)+1,0),메뉴_이름,B2155)&gt;1,"같은 달·같은 메뉴가 또 있어요",""))))))</f>
        <v/>
      </c>
    </row>
    <row r="2156">
      <c r="A2156" s="49" t="n"/>
      <c r="B2156" s="17" t="n"/>
      <c r="C2156" s="14" t="n"/>
      <c r="D2156" s="14" t="n"/>
      <c r="E2156" s="18">
        <f>IF(COUNTA(A2156:D2156)=0,"",IF(NOT(ISNUMBER(A2156)),"월을 2026-09-01 처럼",IF(ISNA(MATCH(B2156,메뉴판이름,0)),"메뉴판에 없는 이름",IF(OR(NOT(ISNUMBER(C2156)),C2156&lt;0,C2156&lt;&gt;INT(N(C2156))),"수량을 확인하세요",IF(OR(NOT(ISNUMBER(D2156)),D2156&lt;0),"매출을 확인하세요",IF(COUNTIFS(메뉴_월,"&gt;="&amp;DATE(YEAR(A2156),MONTH(A2156),1),메뉴_월,"&lt;="&amp;DATE(YEAR(A2156),MONTH(A2156)+1,0),메뉴_이름,B2156)&gt;1,"같은 달·같은 메뉴가 또 있어요",""))))))</f>
        <v/>
      </c>
    </row>
    <row r="2157">
      <c r="A2157" s="49" t="n"/>
      <c r="B2157" s="17" t="n"/>
      <c r="C2157" s="14" t="n"/>
      <c r="D2157" s="14" t="n"/>
      <c r="E2157" s="18">
        <f>IF(COUNTA(A2157:D2157)=0,"",IF(NOT(ISNUMBER(A2157)),"월을 2026-09-01 처럼",IF(ISNA(MATCH(B2157,메뉴판이름,0)),"메뉴판에 없는 이름",IF(OR(NOT(ISNUMBER(C2157)),C2157&lt;0,C2157&lt;&gt;INT(N(C2157))),"수량을 확인하세요",IF(OR(NOT(ISNUMBER(D2157)),D2157&lt;0),"매출을 확인하세요",IF(COUNTIFS(메뉴_월,"&gt;="&amp;DATE(YEAR(A2157),MONTH(A2157),1),메뉴_월,"&lt;="&amp;DATE(YEAR(A2157),MONTH(A2157)+1,0),메뉴_이름,B2157)&gt;1,"같은 달·같은 메뉴가 또 있어요",""))))))</f>
        <v/>
      </c>
    </row>
    <row r="2158">
      <c r="A2158" s="49" t="n"/>
      <c r="B2158" s="17" t="n"/>
      <c r="C2158" s="14" t="n"/>
      <c r="D2158" s="14" t="n"/>
      <c r="E2158" s="18">
        <f>IF(COUNTA(A2158:D2158)=0,"",IF(NOT(ISNUMBER(A2158)),"월을 2026-09-01 처럼",IF(ISNA(MATCH(B2158,메뉴판이름,0)),"메뉴판에 없는 이름",IF(OR(NOT(ISNUMBER(C2158)),C2158&lt;0,C2158&lt;&gt;INT(N(C2158))),"수량을 확인하세요",IF(OR(NOT(ISNUMBER(D2158)),D2158&lt;0),"매출을 확인하세요",IF(COUNTIFS(메뉴_월,"&gt;="&amp;DATE(YEAR(A2158),MONTH(A2158),1),메뉴_월,"&lt;="&amp;DATE(YEAR(A2158),MONTH(A2158)+1,0),메뉴_이름,B2158)&gt;1,"같은 달·같은 메뉴가 또 있어요",""))))))</f>
        <v/>
      </c>
    </row>
    <row r="2159">
      <c r="A2159" s="49" t="n"/>
      <c r="B2159" s="17" t="n"/>
      <c r="C2159" s="14" t="n"/>
      <c r="D2159" s="14" t="n"/>
      <c r="E2159" s="18">
        <f>IF(COUNTA(A2159:D2159)=0,"",IF(NOT(ISNUMBER(A2159)),"월을 2026-09-01 처럼",IF(ISNA(MATCH(B2159,메뉴판이름,0)),"메뉴판에 없는 이름",IF(OR(NOT(ISNUMBER(C2159)),C2159&lt;0,C2159&lt;&gt;INT(N(C2159))),"수량을 확인하세요",IF(OR(NOT(ISNUMBER(D2159)),D2159&lt;0),"매출을 확인하세요",IF(COUNTIFS(메뉴_월,"&gt;="&amp;DATE(YEAR(A2159),MONTH(A2159),1),메뉴_월,"&lt;="&amp;DATE(YEAR(A2159),MONTH(A2159)+1,0),메뉴_이름,B2159)&gt;1,"같은 달·같은 메뉴가 또 있어요",""))))))</f>
        <v/>
      </c>
    </row>
    <row r="2160">
      <c r="A2160" s="49" t="n"/>
      <c r="B2160" s="17" t="n"/>
      <c r="C2160" s="14" t="n"/>
      <c r="D2160" s="14" t="n"/>
      <c r="E2160" s="18">
        <f>IF(COUNTA(A2160:D2160)=0,"",IF(NOT(ISNUMBER(A2160)),"월을 2026-09-01 처럼",IF(ISNA(MATCH(B2160,메뉴판이름,0)),"메뉴판에 없는 이름",IF(OR(NOT(ISNUMBER(C2160)),C2160&lt;0,C2160&lt;&gt;INT(N(C2160))),"수량을 확인하세요",IF(OR(NOT(ISNUMBER(D2160)),D2160&lt;0),"매출을 확인하세요",IF(COUNTIFS(메뉴_월,"&gt;="&amp;DATE(YEAR(A2160),MONTH(A2160),1),메뉴_월,"&lt;="&amp;DATE(YEAR(A2160),MONTH(A2160)+1,0),메뉴_이름,B2160)&gt;1,"같은 달·같은 메뉴가 또 있어요",""))))))</f>
        <v/>
      </c>
    </row>
    <row r="2161">
      <c r="A2161" s="49" t="n"/>
      <c r="B2161" s="17" t="n"/>
      <c r="C2161" s="14" t="n"/>
      <c r="D2161" s="14" t="n"/>
      <c r="E2161" s="18">
        <f>IF(COUNTA(A2161:D2161)=0,"",IF(NOT(ISNUMBER(A2161)),"월을 2026-09-01 처럼",IF(ISNA(MATCH(B2161,메뉴판이름,0)),"메뉴판에 없는 이름",IF(OR(NOT(ISNUMBER(C2161)),C2161&lt;0,C2161&lt;&gt;INT(N(C2161))),"수량을 확인하세요",IF(OR(NOT(ISNUMBER(D2161)),D2161&lt;0),"매출을 확인하세요",IF(COUNTIFS(메뉴_월,"&gt;="&amp;DATE(YEAR(A2161),MONTH(A2161),1),메뉴_월,"&lt;="&amp;DATE(YEAR(A2161),MONTH(A2161)+1,0),메뉴_이름,B2161)&gt;1,"같은 달·같은 메뉴가 또 있어요",""))))))</f>
        <v/>
      </c>
    </row>
    <row r="2162">
      <c r="A2162" s="49" t="n"/>
      <c r="B2162" s="17" t="n"/>
      <c r="C2162" s="14" t="n"/>
      <c r="D2162" s="14" t="n"/>
      <c r="E2162" s="18">
        <f>IF(COUNTA(A2162:D2162)=0,"",IF(NOT(ISNUMBER(A2162)),"월을 2026-09-01 처럼",IF(ISNA(MATCH(B2162,메뉴판이름,0)),"메뉴판에 없는 이름",IF(OR(NOT(ISNUMBER(C2162)),C2162&lt;0,C2162&lt;&gt;INT(N(C2162))),"수량을 확인하세요",IF(OR(NOT(ISNUMBER(D2162)),D2162&lt;0),"매출을 확인하세요",IF(COUNTIFS(메뉴_월,"&gt;="&amp;DATE(YEAR(A2162),MONTH(A2162),1),메뉴_월,"&lt;="&amp;DATE(YEAR(A2162),MONTH(A2162)+1,0),메뉴_이름,B2162)&gt;1,"같은 달·같은 메뉴가 또 있어요",""))))))</f>
        <v/>
      </c>
    </row>
    <row r="2163">
      <c r="A2163" s="49" t="n"/>
      <c r="B2163" s="17" t="n"/>
      <c r="C2163" s="14" t="n"/>
      <c r="D2163" s="14" t="n"/>
      <c r="E2163" s="18">
        <f>IF(COUNTA(A2163:D2163)=0,"",IF(NOT(ISNUMBER(A2163)),"월을 2026-09-01 처럼",IF(ISNA(MATCH(B2163,메뉴판이름,0)),"메뉴판에 없는 이름",IF(OR(NOT(ISNUMBER(C2163)),C2163&lt;0,C2163&lt;&gt;INT(N(C2163))),"수량을 확인하세요",IF(OR(NOT(ISNUMBER(D2163)),D2163&lt;0),"매출을 확인하세요",IF(COUNTIFS(메뉴_월,"&gt;="&amp;DATE(YEAR(A2163),MONTH(A2163),1),메뉴_월,"&lt;="&amp;DATE(YEAR(A2163),MONTH(A2163)+1,0),메뉴_이름,B2163)&gt;1,"같은 달·같은 메뉴가 또 있어요",""))))))</f>
        <v/>
      </c>
    </row>
    <row r="2164">
      <c r="A2164" s="49" t="n"/>
      <c r="B2164" s="17" t="n"/>
      <c r="C2164" s="14" t="n"/>
      <c r="D2164" s="14" t="n"/>
      <c r="E2164" s="18">
        <f>IF(COUNTA(A2164:D2164)=0,"",IF(NOT(ISNUMBER(A2164)),"월을 2026-09-01 처럼",IF(ISNA(MATCH(B2164,메뉴판이름,0)),"메뉴판에 없는 이름",IF(OR(NOT(ISNUMBER(C2164)),C2164&lt;0,C2164&lt;&gt;INT(N(C2164))),"수량을 확인하세요",IF(OR(NOT(ISNUMBER(D2164)),D2164&lt;0),"매출을 확인하세요",IF(COUNTIFS(메뉴_월,"&gt;="&amp;DATE(YEAR(A2164),MONTH(A2164),1),메뉴_월,"&lt;="&amp;DATE(YEAR(A2164),MONTH(A2164)+1,0),메뉴_이름,B2164)&gt;1,"같은 달·같은 메뉴가 또 있어요",""))))))</f>
        <v/>
      </c>
    </row>
    <row r="2165">
      <c r="A2165" s="49" t="n"/>
      <c r="B2165" s="17" t="n"/>
      <c r="C2165" s="14" t="n"/>
      <c r="D2165" s="14" t="n"/>
      <c r="E2165" s="18">
        <f>IF(COUNTA(A2165:D2165)=0,"",IF(NOT(ISNUMBER(A2165)),"월을 2026-09-01 처럼",IF(ISNA(MATCH(B2165,메뉴판이름,0)),"메뉴판에 없는 이름",IF(OR(NOT(ISNUMBER(C2165)),C2165&lt;0,C2165&lt;&gt;INT(N(C2165))),"수량을 확인하세요",IF(OR(NOT(ISNUMBER(D2165)),D2165&lt;0),"매출을 확인하세요",IF(COUNTIFS(메뉴_월,"&gt;="&amp;DATE(YEAR(A2165),MONTH(A2165),1),메뉴_월,"&lt;="&amp;DATE(YEAR(A2165),MONTH(A2165)+1,0),메뉴_이름,B2165)&gt;1,"같은 달·같은 메뉴가 또 있어요",""))))))</f>
        <v/>
      </c>
    </row>
    <row r="2166">
      <c r="A2166" s="49" t="n"/>
      <c r="B2166" s="17" t="n"/>
      <c r="C2166" s="14" t="n"/>
      <c r="D2166" s="14" t="n"/>
      <c r="E2166" s="18">
        <f>IF(COUNTA(A2166:D2166)=0,"",IF(NOT(ISNUMBER(A2166)),"월을 2026-09-01 처럼",IF(ISNA(MATCH(B2166,메뉴판이름,0)),"메뉴판에 없는 이름",IF(OR(NOT(ISNUMBER(C2166)),C2166&lt;0,C2166&lt;&gt;INT(N(C2166))),"수량을 확인하세요",IF(OR(NOT(ISNUMBER(D2166)),D2166&lt;0),"매출을 확인하세요",IF(COUNTIFS(메뉴_월,"&gt;="&amp;DATE(YEAR(A2166),MONTH(A2166),1),메뉴_월,"&lt;="&amp;DATE(YEAR(A2166),MONTH(A2166)+1,0),메뉴_이름,B2166)&gt;1,"같은 달·같은 메뉴가 또 있어요",""))))))</f>
        <v/>
      </c>
    </row>
    <row r="2167">
      <c r="A2167" s="49" t="n"/>
      <c r="B2167" s="17" t="n"/>
      <c r="C2167" s="14" t="n"/>
      <c r="D2167" s="14" t="n"/>
      <c r="E2167" s="18">
        <f>IF(COUNTA(A2167:D2167)=0,"",IF(NOT(ISNUMBER(A2167)),"월을 2026-09-01 처럼",IF(ISNA(MATCH(B2167,메뉴판이름,0)),"메뉴판에 없는 이름",IF(OR(NOT(ISNUMBER(C2167)),C2167&lt;0,C2167&lt;&gt;INT(N(C2167))),"수량을 확인하세요",IF(OR(NOT(ISNUMBER(D2167)),D2167&lt;0),"매출을 확인하세요",IF(COUNTIFS(메뉴_월,"&gt;="&amp;DATE(YEAR(A2167),MONTH(A2167),1),메뉴_월,"&lt;="&amp;DATE(YEAR(A2167),MONTH(A2167)+1,0),메뉴_이름,B2167)&gt;1,"같은 달·같은 메뉴가 또 있어요",""))))))</f>
        <v/>
      </c>
    </row>
    <row r="2168">
      <c r="A2168" s="49" t="n"/>
      <c r="B2168" s="17" t="n"/>
      <c r="C2168" s="14" t="n"/>
      <c r="D2168" s="14" t="n"/>
      <c r="E2168" s="18">
        <f>IF(COUNTA(A2168:D2168)=0,"",IF(NOT(ISNUMBER(A2168)),"월을 2026-09-01 처럼",IF(ISNA(MATCH(B2168,메뉴판이름,0)),"메뉴판에 없는 이름",IF(OR(NOT(ISNUMBER(C2168)),C2168&lt;0,C2168&lt;&gt;INT(N(C2168))),"수량을 확인하세요",IF(OR(NOT(ISNUMBER(D2168)),D2168&lt;0),"매출을 확인하세요",IF(COUNTIFS(메뉴_월,"&gt;="&amp;DATE(YEAR(A2168),MONTH(A2168),1),메뉴_월,"&lt;="&amp;DATE(YEAR(A2168),MONTH(A2168)+1,0),메뉴_이름,B2168)&gt;1,"같은 달·같은 메뉴가 또 있어요",""))))))</f>
        <v/>
      </c>
    </row>
    <row r="2169">
      <c r="A2169" s="49" t="n"/>
      <c r="B2169" s="17" t="n"/>
      <c r="C2169" s="14" t="n"/>
      <c r="D2169" s="14" t="n"/>
      <c r="E2169" s="18">
        <f>IF(COUNTA(A2169:D2169)=0,"",IF(NOT(ISNUMBER(A2169)),"월을 2026-09-01 처럼",IF(ISNA(MATCH(B2169,메뉴판이름,0)),"메뉴판에 없는 이름",IF(OR(NOT(ISNUMBER(C2169)),C2169&lt;0,C2169&lt;&gt;INT(N(C2169))),"수량을 확인하세요",IF(OR(NOT(ISNUMBER(D2169)),D2169&lt;0),"매출을 확인하세요",IF(COUNTIFS(메뉴_월,"&gt;="&amp;DATE(YEAR(A2169),MONTH(A2169),1),메뉴_월,"&lt;="&amp;DATE(YEAR(A2169),MONTH(A2169)+1,0),메뉴_이름,B2169)&gt;1,"같은 달·같은 메뉴가 또 있어요",""))))))</f>
        <v/>
      </c>
    </row>
    <row r="2170">
      <c r="A2170" s="49" t="n"/>
      <c r="B2170" s="17" t="n"/>
      <c r="C2170" s="14" t="n"/>
      <c r="D2170" s="14" t="n"/>
      <c r="E2170" s="18">
        <f>IF(COUNTA(A2170:D2170)=0,"",IF(NOT(ISNUMBER(A2170)),"월을 2026-09-01 처럼",IF(ISNA(MATCH(B2170,메뉴판이름,0)),"메뉴판에 없는 이름",IF(OR(NOT(ISNUMBER(C2170)),C2170&lt;0,C2170&lt;&gt;INT(N(C2170))),"수량을 확인하세요",IF(OR(NOT(ISNUMBER(D2170)),D2170&lt;0),"매출을 확인하세요",IF(COUNTIFS(메뉴_월,"&gt;="&amp;DATE(YEAR(A2170),MONTH(A2170),1),메뉴_월,"&lt;="&amp;DATE(YEAR(A2170),MONTH(A2170)+1,0),메뉴_이름,B2170)&gt;1,"같은 달·같은 메뉴가 또 있어요",""))))))</f>
        <v/>
      </c>
    </row>
    <row r="2171">
      <c r="A2171" s="49" t="n"/>
      <c r="B2171" s="17" t="n"/>
      <c r="C2171" s="14" t="n"/>
      <c r="D2171" s="14" t="n"/>
      <c r="E2171" s="18">
        <f>IF(COUNTA(A2171:D2171)=0,"",IF(NOT(ISNUMBER(A2171)),"월을 2026-09-01 처럼",IF(ISNA(MATCH(B2171,메뉴판이름,0)),"메뉴판에 없는 이름",IF(OR(NOT(ISNUMBER(C2171)),C2171&lt;0,C2171&lt;&gt;INT(N(C2171))),"수량을 확인하세요",IF(OR(NOT(ISNUMBER(D2171)),D2171&lt;0),"매출을 확인하세요",IF(COUNTIFS(메뉴_월,"&gt;="&amp;DATE(YEAR(A2171),MONTH(A2171),1),메뉴_월,"&lt;="&amp;DATE(YEAR(A2171),MONTH(A2171)+1,0),메뉴_이름,B2171)&gt;1,"같은 달·같은 메뉴가 또 있어요",""))))))</f>
        <v/>
      </c>
    </row>
    <row r="2172">
      <c r="A2172" s="49" t="n"/>
      <c r="B2172" s="17" t="n"/>
      <c r="C2172" s="14" t="n"/>
      <c r="D2172" s="14" t="n"/>
      <c r="E2172" s="18">
        <f>IF(COUNTA(A2172:D2172)=0,"",IF(NOT(ISNUMBER(A2172)),"월을 2026-09-01 처럼",IF(ISNA(MATCH(B2172,메뉴판이름,0)),"메뉴판에 없는 이름",IF(OR(NOT(ISNUMBER(C2172)),C2172&lt;0,C2172&lt;&gt;INT(N(C2172))),"수량을 확인하세요",IF(OR(NOT(ISNUMBER(D2172)),D2172&lt;0),"매출을 확인하세요",IF(COUNTIFS(메뉴_월,"&gt;="&amp;DATE(YEAR(A2172),MONTH(A2172),1),메뉴_월,"&lt;="&amp;DATE(YEAR(A2172),MONTH(A2172)+1,0),메뉴_이름,B2172)&gt;1,"같은 달·같은 메뉴가 또 있어요",""))))))</f>
        <v/>
      </c>
    </row>
    <row r="2173">
      <c r="A2173" s="49" t="n"/>
      <c r="B2173" s="17" t="n"/>
      <c r="C2173" s="14" t="n"/>
      <c r="D2173" s="14" t="n"/>
      <c r="E2173" s="18">
        <f>IF(COUNTA(A2173:D2173)=0,"",IF(NOT(ISNUMBER(A2173)),"월을 2026-09-01 처럼",IF(ISNA(MATCH(B2173,메뉴판이름,0)),"메뉴판에 없는 이름",IF(OR(NOT(ISNUMBER(C2173)),C2173&lt;0,C2173&lt;&gt;INT(N(C2173))),"수량을 확인하세요",IF(OR(NOT(ISNUMBER(D2173)),D2173&lt;0),"매출을 확인하세요",IF(COUNTIFS(메뉴_월,"&gt;="&amp;DATE(YEAR(A2173),MONTH(A2173),1),메뉴_월,"&lt;="&amp;DATE(YEAR(A2173),MONTH(A2173)+1,0),메뉴_이름,B2173)&gt;1,"같은 달·같은 메뉴가 또 있어요",""))))))</f>
        <v/>
      </c>
    </row>
    <row r="2174">
      <c r="A2174" s="49" t="n"/>
      <c r="B2174" s="17" t="n"/>
      <c r="C2174" s="14" t="n"/>
      <c r="D2174" s="14" t="n"/>
      <c r="E2174" s="18">
        <f>IF(COUNTA(A2174:D2174)=0,"",IF(NOT(ISNUMBER(A2174)),"월을 2026-09-01 처럼",IF(ISNA(MATCH(B2174,메뉴판이름,0)),"메뉴판에 없는 이름",IF(OR(NOT(ISNUMBER(C2174)),C2174&lt;0,C2174&lt;&gt;INT(N(C2174))),"수량을 확인하세요",IF(OR(NOT(ISNUMBER(D2174)),D2174&lt;0),"매출을 확인하세요",IF(COUNTIFS(메뉴_월,"&gt;="&amp;DATE(YEAR(A2174),MONTH(A2174),1),메뉴_월,"&lt;="&amp;DATE(YEAR(A2174),MONTH(A2174)+1,0),메뉴_이름,B2174)&gt;1,"같은 달·같은 메뉴가 또 있어요",""))))))</f>
        <v/>
      </c>
    </row>
    <row r="2175">
      <c r="A2175" s="49" t="n"/>
      <c r="B2175" s="17" t="n"/>
      <c r="C2175" s="14" t="n"/>
      <c r="D2175" s="14" t="n"/>
      <c r="E2175" s="18">
        <f>IF(COUNTA(A2175:D2175)=0,"",IF(NOT(ISNUMBER(A2175)),"월을 2026-09-01 처럼",IF(ISNA(MATCH(B2175,메뉴판이름,0)),"메뉴판에 없는 이름",IF(OR(NOT(ISNUMBER(C2175)),C2175&lt;0,C2175&lt;&gt;INT(N(C2175))),"수량을 확인하세요",IF(OR(NOT(ISNUMBER(D2175)),D2175&lt;0),"매출을 확인하세요",IF(COUNTIFS(메뉴_월,"&gt;="&amp;DATE(YEAR(A2175),MONTH(A2175),1),메뉴_월,"&lt;="&amp;DATE(YEAR(A2175),MONTH(A2175)+1,0),메뉴_이름,B2175)&gt;1,"같은 달·같은 메뉴가 또 있어요",""))))))</f>
        <v/>
      </c>
    </row>
    <row r="2176">
      <c r="A2176" s="49" t="n"/>
      <c r="B2176" s="17" t="n"/>
      <c r="C2176" s="14" t="n"/>
      <c r="D2176" s="14" t="n"/>
      <c r="E2176" s="18">
        <f>IF(COUNTA(A2176:D2176)=0,"",IF(NOT(ISNUMBER(A2176)),"월을 2026-09-01 처럼",IF(ISNA(MATCH(B2176,메뉴판이름,0)),"메뉴판에 없는 이름",IF(OR(NOT(ISNUMBER(C2176)),C2176&lt;0,C2176&lt;&gt;INT(N(C2176))),"수량을 확인하세요",IF(OR(NOT(ISNUMBER(D2176)),D2176&lt;0),"매출을 확인하세요",IF(COUNTIFS(메뉴_월,"&gt;="&amp;DATE(YEAR(A2176),MONTH(A2176),1),메뉴_월,"&lt;="&amp;DATE(YEAR(A2176),MONTH(A2176)+1,0),메뉴_이름,B2176)&gt;1,"같은 달·같은 메뉴가 또 있어요",""))))))</f>
        <v/>
      </c>
    </row>
    <row r="2177">
      <c r="A2177" s="49" t="n"/>
      <c r="B2177" s="17" t="n"/>
      <c r="C2177" s="14" t="n"/>
      <c r="D2177" s="14" t="n"/>
      <c r="E2177" s="18">
        <f>IF(COUNTA(A2177:D2177)=0,"",IF(NOT(ISNUMBER(A2177)),"월을 2026-09-01 처럼",IF(ISNA(MATCH(B2177,메뉴판이름,0)),"메뉴판에 없는 이름",IF(OR(NOT(ISNUMBER(C2177)),C2177&lt;0,C2177&lt;&gt;INT(N(C2177))),"수량을 확인하세요",IF(OR(NOT(ISNUMBER(D2177)),D2177&lt;0),"매출을 확인하세요",IF(COUNTIFS(메뉴_월,"&gt;="&amp;DATE(YEAR(A2177),MONTH(A2177),1),메뉴_월,"&lt;="&amp;DATE(YEAR(A2177),MONTH(A2177)+1,0),메뉴_이름,B2177)&gt;1,"같은 달·같은 메뉴가 또 있어요",""))))))</f>
        <v/>
      </c>
    </row>
    <row r="2178">
      <c r="A2178" s="49" t="n"/>
      <c r="B2178" s="17" t="n"/>
      <c r="C2178" s="14" t="n"/>
      <c r="D2178" s="14" t="n"/>
      <c r="E2178" s="18">
        <f>IF(COUNTA(A2178:D2178)=0,"",IF(NOT(ISNUMBER(A2178)),"월을 2026-09-01 처럼",IF(ISNA(MATCH(B2178,메뉴판이름,0)),"메뉴판에 없는 이름",IF(OR(NOT(ISNUMBER(C2178)),C2178&lt;0,C2178&lt;&gt;INT(N(C2178))),"수량을 확인하세요",IF(OR(NOT(ISNUMBER(D2178)),D2178&lt;0),"매출을 확인하세요",IF(COUNTIFS(메뉴_월,"&gt;="&amp;DATE(YEAR(A2178),MONTH(A2178),1),메뉴_월,"&lt;="&amp;DATE(YEAR(A2178),MONTH(A2178)+1,0),메뉴_이름,B2178)&gt;1,"같은 달·같은 메뉴가 또 있어요",""))))))</f>
        <v/>
      </c>
    </row>
    <row r="2179">
      <c r="A2179" s="49" t="n"/>
      <c r="B2179" s="17" t="n"/>
      <c r="C2179" s="14" t="n"/>
      <c r="D2179" s="14" t="n"/>
      <c r="E2179" s="18">
        <f>IF(COUNTA(A2179:D2179)=0,"",IF(NOT(ISNUMBER(A2179)),"월을 2026-09-01 처럼",IF(ISNA(MATCH(B2179,메뉴판이름,0)),"메뉴판에 없는 이름",IF(OR(NOT(ISNUMBER(C2179)),C2179&lt;0,C2179&lt;&gt;INT(N(C2179))),"수량을 확인하세요",IF(OR(NOT(ISNUMBER(D2179)),D2179&lt;0),"매출을 확인하세요",IF(COUNTIFS(메뉴_월,"&gt;="&amp;DATE(YEAR(A2179),MONTH(A2179),1),메뉴_월,"&lt;="&amp;DATE(YEAR(A2179),MONTH(A2179)+1,0),메뉴_이름,B2179)&gt;1,"같은 달·같은 메뉴가 또 있어요",""))))))</f>
        <v/>
      </c>
    </row>
    <row r="2180">
      <c r="A2180" s="49" t="n"/>
      <c r="B2180" s="17" t="n"/>
      <c r="C2180" s="14" t="n"/>
      <c r="D2180" s="14" t="n"/>
      <c r="E2180" s="18">
        <f>IF(COUNTA(A2180:D2180)=0,"",IF(NOT(ISNUMBER(A2180)),"월을 2026-09-01 처럼",IF(ISNA(MATCH(B2180,메뉴판이름,0)),"메뉴판에 없는 이름",IF(OR(NOT(ISNUMBER(C2180)),C2180&lt;0,C2180&lt;&gt;INT(N(C2180))),"수량을 확인하세요",IF(OR(NOT(ISNUMBER(D2180)),D2180&lt;0),"매출을 확인하세요",IF(COUNTIFS(메뉴_월,"&gt;="&amp;DATE(YEAR(A2180),MONTH(A2180),1),메뉴_월,"&lt;="&amp;DATE(YEAR(A2180),MONTH(A2180)+1,0),메뉴_이름,B2180)&gt;1,"같은 달·같은 메뉴가 또 있어요",""))))))</f>
        <v/>
      </c>
    </row>
    <row r="2181">
      <c r="A2181" s="49" t="n"/>
      <c r="B2181" s="17" t="n"/>
      <c r="C2181" s="14" t="n"/>
      <c r="D2181" s="14" t="n"/>
      <c r="E2181" s="18">
        <f>IF(COUNTA(A2181:D2181)=0,"",IF(NOT(ISNUMBER(A2181)),"월을 2026-09-01 처럼",IF(ISNA(MATCH(B2181,메뉴판이름,0)),"메뉴판에 없는 이름",IF(OR(NOT(ISNUMBER(C2181)),C2181&lt;0,C2181&lt;&gt;INT(N(C2181))),"수량을 확인하세요",IF(OR(NOT(ISNUMBER(D2181)),D2181&lt;0),"매출을 확인하세요",IF(COUNTIFS(메뉴_월,"&gt;="&amp;DATE(YEAR(A2181),MONTH(A2181),1),메뉴_월,"&lt;="&amp;DATE(YEAR(A2181),MONTH(A2181)+1,0),메뉴_이름,B2181)&gt;1,"같은 달·같은 메뉴가 또 있어요",""))))))</f>
        <v/>
      </c>
    </row>
    <row r="2182">
      <c r="A2182" s="49" t="n"/>
      <c r="B2182" s="17" t="n"/>
      <c r="C2182" s="14" t="n"/>
      <c r="D2182" s="14" t="n"/>
      <c r="E2182" s="18">
        <f>IF(COUNTA(A2182:D2182)=0,"",IF(NOT(ISNUMBER(A2182)),"월을 2026-09-01 처럼",IF(ISNA(MATCH(B2182,메뉴판이름,0)),"메뉴판에 없는 이름",IF(OR(NOT(ISNUMBER(C2182)),C2182&lt;0,C2182&lt;&gt;INT(N(C2182))),"수량을 확인하세요",IF(OR(NOT(ISNUMBER(D2182)),D2182&lt;0),"매출을 확인하세요",IF(COUNTIFS(메뉴_월,"&gt;="&amp;DATE(YEAR(A2182),MONTH(A2182),1),메뉴_월,"&lt;="&amp;DATE(YEAR(A2182),MONTH(A2182)+1,0),메뉴_이름,B2182)&gt;1,"같은 달·같은 메뉴가 또 있어요",""))))))</f>
        <v/>
      </c>
    </row>
    <row r="2183">
      <c r="A2183" s="49" t="n"/>
      <c r="B2183" s="17" t="n"/>
      <c r="C2183" s="14" t="n"/>
      <c r="D2183" s="14" t="n"/>
      <c r="E2183" s="18">
        <f>IF(COUNTA(A2183:D2183)=0,"",IF(NOT(ISNUMBER(A2183)),"월을 2026-09-01 처럼",IF(ISNA(MATCH(B2183,메뉴판이름,0)),"메뉴판에 없는 이름",IF(OR(NOT(ISNUMBER(C2183)),C2183&lt;0,C2183&lt;&gt;INT(N(C2183))),"수량을 확인하세요",IF(OR(NOT(ISNUMBER(D2183)),D2183&lt;0),"매출을 확인하세요",IF(COUNTIFS(메뉴_월,"&gt;="&amp;DATE(YEAR(A2183),MONTH(A2183),1),메뉴_월,"&lt;="&amp;DATE(YEAR(A2183),MONTH(A2183)+1,0),메뉴_이름,B2183)&gt;1,"같은 달·같은 메뉴가 또 있어요",""))))))</f>
        <v/>
      </c>
    </row>
    <row r="2184">
      <c r="A2184" s="49" t="n"/>
      <c r="B2184" s="17" t="n"/>
      <c r="C2184" s="14" t="n"/>
      <c r="D2184" s="14" t="n"/>
      <c r="E2184" s="18">
        <f>IF(COUNTA(A2184:D2184)=0,"",IF(NOT(ISNUMBER(A2184)),"월을 2026-09-01 처럼",IF(ISNA(MATCH(B2184,메뉴판이름,0)),"메뉴판에 없는 이름",IF(OR(NOT(ISNUMBER(C2184)),C2184&lt;0,C2184&lt;&gt;INT(N(C2184))),"수량을 확인하세요",IF(OR(NOT(ISNUMBER(D2184)),D2184&lt;0),"매출을 확인하세요",IF(COUNTIFS(메뉴_월,"&gt;="&amp;DATE(YEAR(A2184),MONTH(A2184),1),메뉴_월,"&lt;="&amp;DATE(YEAR(A2184),MONTH(A2184)+1,0),메뉴_이름,B2184)&gt;1,"같은 달·같은 메뉴가 또 있어요",""))))))</f>
        <v/>
      </c>
    </row>
    <row r="2185">
      <c r="A2185" s="49" t="n"/>
      <c r="B2185" s="17" t="n"/>
      <c r="C2185" s="14" t="n"/>
      <c r="D2185" s="14" t="n"/>
      <c r="E2185" s="18">
        <f>IF(COUNTA(A2185:D2185)=0,"",IF(NOT(ISNUMBER(A2185)),"월을 2026-09-01 처럼",IF(ISNA(MATCH(B2185,메뉴판이름,0)),"메뉴판에 없는 이름",IF(OR(NOT(ISNUMBER(C2185)),C2185&lt;0,C2185&lt;&gt;INT(N(C2185))),"수량을 확인하세요",IF(OR(NOT(ISNUMBER(D2185)),D2185&lt;0),"매출을 확인하세요",IF(COUNTIFS(메뉴_월,"&gt;="&amp;DATE(YEAR(A2185),MONTH(A2185),1),메뉴_월,"&lt;="&amp;DATE(YEAR(A2185),MONTH(A2185)+1,0),메뉴_이름,B2185)&gt;1,"같은 달·같은 메뉴가 또 있어요",""))))))</f>
        <v/>
      </c>
    </row>
    <row r="2186">
      <c r="A2186" s="49" t="n"/>
      <c r="B2186" s="17" t="n"/>
      <c r="C2186" s="14" t="n"/>
      <c r="D2186" s="14" t="n"/>
      <c r="E2186" s="18">
        <f>IF(COUNTA(A2186:D2186)=0,"",IF(NOT(ISNUMBER(A2186)),"월을 2026-09-01 처럼",IF(ISNA(MATCH(B2186,메뉴판이름,0)),"메뉴판에 없는 이름",IF(OR(NOT(ISNUMBER(C2186)),C2186&lt;0,C2186&lt;&gt;INT(N(C2186))),"수량을 확인하세요",IF(OR(NOT(ISNUMBER(D2186)),D2186&lt;0),"매출을 확인하세요",IF(COUNTIFS(메뉴_월,"&gt;="&amp;DATE(YEAR(A2186),MONTH(A2186),1),메뉴_월,"&lt;="&amp;DATE(YEAR(A2186),MONTH(A2186)+1,0),메뉴_이름,B2186)&gt;1,"같은 달·같은 메뉴가 또 있어요",""))))))</f>
        <v/>
      </c>
    </row>
    <row r="2187">
      <c r="A2187" s="49" t="n"/>
      <c r="B2187" s="17" t="n"/>
      <c r="C2187" s="14" t="n"/>
      <c r="D2187" s="14" t="n"/>
      <c r="E2187" s="18">
        <f>IF(COUNTA(A2187:D2187)=0,"",IF(NOT(ISNUMBER(A2187)),"월을 2026-09-01 처럼",IF(ISNA(MATCH(B2187,메뉴판이름,0)),"메뉴판에 없는 이름",IF(OR(NOT(ISNUMBER(C2187)),C2187&lt;0,C2187&lt;&gt;INT(N(C2187))),"수량을 확인하세요",IF(OR(NOT(ISNUMBER(D2187)),D2187&lt;0),"매출을 확인하세요",IF(COUNTIFS(메뉴_월,"&gt;="&amp;DATE(YEAR(A2187),MONTH(A2187),1),메뉴_월,"&lt;="&amp;DATE(YEAR(A2187),MONTH(A2187)+1,0),메뉴_이름,B2187)&gt;1,"같은 달·같은 메뉴가 또 있어요",""))))))</f>
        <v/>
      </c>
    </row>
    <row r="2188">
      <c r="A2188" s="49" t="n"/>
      <c r="B2188" s="17" t="n"/>
      <c r="C2188" s="14" t="n"/>
      <c r="D2188" s="14" t="n"/>
      <c r="E2188" s="18">
        <f>IF(COUNTA(A2188:D2188)=0,"",IF(NOT(ISNUMBER(A2188)),"월을 2026-09-01 처럼",IF(ISNA(MATCH(B2188,메뉴판이름,0)),"메뉴판에 없는 이름",IF(OR(NOT(ISNUMBER(C2188)),C2188&lt;0,C2188&lt;&gt;INT(N(C2188))),"수량을 확인하세요",IF(OR(NOT(ISNUMBER(D2188)),D2188&lt;0),"매출을 확인하세요",IF(COUNTIFS(메뉴_월,"&gt;="&amp;DATE(YEAR(A2188),MONTH(A2188),1),메뉴_월,"&lt;="&amp;DATE(YEAR(A2188),MONTH(A2188)+1,0),메뉴_이름,B2188)&gt;1,"같은 달·같은 메뉴가 또 있어요",""))))))</f>
        <v/>
      </c>
    </row>
    <row r="2189">
      <c r="A2189" s="49" t="n"/>
      <c r="B2189" s="17" t="n"/>
      <c r="C2189" s="14" t="n"/>
      <c r="D2189" s="14" t="n"/>
      <c r="E2189" s="18">
        <f>IF(COUNTA(A2189:D2189)=0,"",IF(NOT(ISNUMBER(A2189)),"월을 2026-09-01 처럼",IF(ISNA(MATCH(B2189,메뉴판이름,0)),"메뉴판에 없는 이름",IF(OR(NOT(ISNUMBER(C2189)),C2189&lt;0,C2189&lt;&gt;INT(N(C2189))),"수량을 확인하세요",IF(OR(NOT(ISNUMBER(D2189)),D2189&lt;0),"매출을 확인하세요",IF(COUNTIFS(메뉴_월,"&gt;="&amp;DATE(YEAR(A2189),MONTH(A2189),1),메뉴_월,"&lt;="&amp;DATE(YEAR(A2189),MONTH(A2189)+1,0),메뉴_이름,B2189)&gt;1,"같은 달·같은 메뉴가 또 있어요",""))))))</f>
        <v/>
      </c>
    </row>
    <row r="2190">
      <c r="A2190" s="49" t="n"/>
      <c r="B2190" s="17" t="n"/>
      <c r="C2190" s="14" t="n"/>
      <c r="D2190" s="14" t="n"/>
      <c r="E2190" s="18">
        <f>IF(COUNTA(A2190:D2190)=0,"",IF(NOT(ISNUMBER(A2190)),"월을 2026-09-01 처럼",IF(ISNA(MATCH(B2190,메뉴판이름,0)),"메뉴판에 없는 이름",IF(OR(NOT(ISNUMBER(C2190)),C2190&lt;0,C2190&lt;&gt;INT(N(C2190))),"수량을 확인하세요",IF(OR(NOT(ISNUMBER(D2190)),D2190&lt;0),"매출을 확인하세요",IF(COUNTIFS(메뉴_월,"&gt;="&amp;DATE(YEAR(A2190),MONTH(A2190),1),메뉴_월,"&lt;="&amp;DATE(YEAR(A2190),MONTH(A2190)+1,0),메뉴_이름,B2190)&gt;1,"같은 달·같은 메뉴가 또 있어요",""))))))</f>
        <v/>
      </c>
    </row>
    <row r="2191">
      <c r="A2191" s="49" t="n"/>
      <c r="B2191" s="17" t="n"/>
      <c r="C2191" s="14" t="n"/>
      <c r="D2191" s="14" t="n"/>
      <c r="E2191" s="18">
        <f>IF(COUNTA(A2191:D2191)=0,"",IF(NOT(ISNUMBER(A2191)),"월을 2026-09-01 처럼",IF(ISNA(MATCH(B2191,메뉴판이름,0)),"메뉴판에 없는 이름",IF(OR(NOT(ISNUMBER(C2191)),C2191&lt;0,C2191&lt;&gt;INT(N(C2191))),"수량을 확인하세요",IF(OR(NOT(ISNUMBER(D2191)),D2191&lt;0),"매출을 확인하세요",IF(COUNTIFS(메뉴_월,"&gt;="&amp;DATE(YEAR(A2191),MONTH(A2191),1),메뉴_월,"&lt;="&amp;DATE(YEAR(A2191),MONTH(A2191)+1,0),메뉴_이름,B2191)&gt;1,"같은 달·같은 메뉴가 또 있어요",""))))))</f>
        <v/>
      </c>
    </row>
    <row r="2192">
      <c r="A2192" s="49" t="n"/>
      <c r="B2192" s="17" t="n"/>
      <c r="C2192" s="14" t="n"/>
      <c r="D2192" s="14" t="n"/>
      <c r="E2192" s="18">
        <f>IF(COUNTA(A2192:D2192)=0,"",IF(NOT(ISNUMBER(A2192)),"월을 2026-09-01 처럼",IF(ISNA(MATCH(B2192,메뉴판이름,0)),"메뉴판에 없는 이름",IF(OR(NOT(ISNUMBER(C2192)),C2192&lt;0,C2192&lt;&gt;INT(N(C2192))),"수량을 확인하세요",IF(OR(NOT(ISNUMBER(D2192)),D2192&lt;0),"매출을 확인하세요",IF(COUNTIFS(메뉴_월,"&gt;="&amp;DATE(YEAR(A2192),MONTH(A2192),1),메뉴_월,"&lt;="&amp;DATE(YEAR(A2192),MONTH(A2192)+1,0),메뉴_이름,B2192)&gt;1,"같은 달·같은 메뉴가 또 있어요",""))))))</f>
        <v/>
      </c>
    </row>
    <row r="2193">
      <c r="A2193" s="49" t="n"/>
      <c r="B2193" s="17" t="n"/>
      <c r="C2193" s="14" t="n"/>
      <c r="D2193" s="14" t="n"/>
      <c r="E2193" s="18">
        <f>IF(COUNTA(A2193:D2193)=0,"",IF(NOT(ISNUMBER(A2193)),"월을 2026-09-01 처럼",IF(ISNA(MATCH(B2193,메뉴판이름,0)),"메뉴판에 없는 이름",IF(OR(NOT(ISNUMBER(C2193)),C2193&lt;0,C2193&lt;&gt;INT(N(C2193))),"수량을 확인하세요",IF(OR(NOT(ISNUMBER(D2193)),D2193&lt;0),"매출을 확인하세요",IF(COUNTIFS(메뉴_월,"&gt;="&amp;DATE(YEAR(A2193),MONTH(A2193),1),메뉴_월,"&lt;="&amp;DATE(YEAR(A2193),MONTH(A2193)+1,0),메뉴_이름,B2193)&gt;1,"같은 달·같은 메뉴가 또 있어요",""))))))</f>
        <v/>
      </c>
    </row>
    <row r="2194">
      <c r="A2194" s="49" t="n"/>
      <c r="B2194" s="17" t="n"/>
      <c r="C2194" s="14" t="n"/>
      <c r="D2194" s="14" t="n"/>
      <c r="E2194" s="18">
        <f>IF(COUNTA(A2194:D2194)=0,"",IF(NOT(ISNUMBER(A2194)),"월을 2026-09-01 처럼",IF(ISNA(MATCH(B2194,메뉴판이름,0)),"메뉴판에 없는 이름",IF(OR(NOT(ISNUMBER(C2194)),C2194&lt;0,C2194&lt;&gt;INT(N(C2194))),"수량을 확인하세요",IF(OR(NOT(ISNUMBER(D2194)),D2194&lt;0),"매출을 확인하세요",IF(COUNTIFS(메뉴_월,"&gt;="&amp;DATE(YEAR(A2194),MONTH(A2194),1),메뉴_월,"&lt;="&amp;DATE(YEAR(A2194),MONTH(A2194)+1,0),메뉴_이름,B2194)&gt;1,"같은 달·같은 메뉴가 또 있어요",""))))))</f>
        <v/>
      </c>
    </row>
    <row r="2195">
      <c r="A2195" s="49" t="n"/>
      <c r="B2195" s="17" t="n"/>
      <c r="C2195" s="14" t="n"/>
      <c r="D2195" s="14" t="n"/>
      <c r="E2195" s="18">
        <f>IF(COUNTA(A2195:D2195)=0,"",IF(NOT(ISNUMBER(A2195)),"월을 2026-09-01 처럼",IF(ISNA(MATCH(B2195,메뉴판이름,0)),"메뉴판에 없는 이름",IF(OR(NOT(ISNUMBER(C2195)),C2195&lt;0,C2195&lt;&gt;INT(N(C2195))),"수량을 확인하세요",IF(OR(NOT(ISNUMBER(D2195)),D2195&lt;0),"매출을 확인하세요",IF(COUNTIFS(메뉴_월,"&gt;="&amp;DATE(YEAR(A2195),MONTH(A2195),1),메뉴_월,"&lt;="&amp;DATE(YEAR(A2195),MONTH(A2195)+1,0),메뉴_이름,B2195)&gt;1,"같은 달·같은 메뉴가 또 있어요",""))))))</f>
        <v/>
      </c>
    </row>
    <row r="2196">
      <c r="A2196" s="49" t="n"/>
      <c r="B2196" s="17" t="n"/>
      <c r="C2196" s="14" t="n"/>
      <c r="D2196" s="14" t="n"/>
      <c r="E2196" s="18">
        <f>IF(COUNTA(A2196:D2196)=0,"",IF(NOT(ISNUMBER(A2196)),"월을 2026-09-01 처럼",IF(ISNA(MATCH(B2196,메뉴판이름,0)),"메뉴판에 없는 이름",IF(OR(NOT(ISNUMBER(C2196)),C2196&lt;0,C2196&lt;&gt;INT(N(C2196))),"수량을 확인하세요",IF(OR(NOT(ISNUMBER(D2196)),D2196&lt;0),"매출을 확인하세요",IF(COUNTIFS(메뉴_월,"&gt;="&amp;DATE(YEAR(A2196),MONTH(A2196),1),메뉴_월,"&lt;="&amp;DATE(YEAR(A2196),MONTH(A2196)+1,0),메뉴_이름,B2196)&gt;1,"같은 달·같은 메뉴가 또 있어요",""))))))</f>
        <v/>
      </c>
    </row>
    <row r="2197">
      <c r="A2197" s="49" t="n"/>
      <c r="B2197" s="17" t="n"/>
      <c r="C2197" s="14" t="n"/>
      <c r="D2197" s="14" t="n"/>
      <c r="E2197" s="18">
        <f>IF(COUNTA(A2197:D2197)=0,"",IF(NOT(ISNUMBER(A2197)),"월을 2026-09-01 처럼",IF(ISNA(MATCH(B2197,메뉴판이름,0)),"메뉴판에 없는 이름",IF(OR(NOT(ISNUMBER(C2197)),C2197&lt;0,C2197&lt;&gt;INT(N(C2197))),"수량을 확인하세요",IF(OR(NOT(ISNUMBER(D2197)),D2197&lt;0),"매출을 확인하세요",IF(COUNTIFS(메뉴_월,"&gt;="&amp;DATE(YEAR(A2197),MONTH(A2197),1),메뉴_월,"&lt;="&amp;DATE(YEAR(A2197),MONTH(A2197)+1,0),메뉴_이름,B2197)&gt;1,"같은 달·같은 메뉴가 또 있어요",""))))))</f>
        <v/>
      </c>
    </row>
    <row r="2198">
      <c r="A2198" s="49" t="n"/>
      <c r="B2198" s="17" t="n"/>
      <c r="C2198" s="14" t="n"/>
      <c r="D2198" s="14" t="n"/>
      <c r="E2198" s="18">
        <f>IF(COUNTA(A2198:D2198)=0,"",IF(NOT(ISNUMBER(A2198)),"월을 2026-09-01 처럼",IF(ISNA(MATCH(B2198,메뉴판이름,0)),"메뉴판에 없는 이름",IF(OR(NOT(ISNUMBER(C2198)),C2198&lt;0,C2198&lt;&gt;INT(N(C2198))),"수량을 확인하세요",IF(OR(NOT(ISNUMBER(D2198)),D2198&lt;0),"매출을 확인하세요",IF(COUNTIFS(메뉴_월,"&gt;="&amp;DATE(YEAR(A2198),MONTH(A2198),1),메뉴_월,"&lt;="&amp;DATE(YEAR(A2198),MONTH(A2198)+1,0),메뉴_이름,B2198)&gt;1,"같은 달·같은 메뉴가 또 있어요",""))))))</f>
        <v/>
      </c>
    </row>
    <row r="2199">
      <c r="A2199" s="49" t="n"/>
      <c r="B2199" s="17" t="n"/>
      <c r="C2199" s="14" t="n"/>
      <c r="D2199" s="14" t="n"/>
      <c r="E2199" s="18">
        <f>IF(COUNTA(A2199:D2199)=0,"",IF(NOT(ISNUMBER(A2199)),"월을 2026-09-01 처럼",IF(ISNA(MATCH(B2199,메뉴판이름,0)),"메뉴판에 없는 이름",IF(OR(NOT(ISNUMBER(C2199)),C2199&lt;0,C2199&lt;&gt;INT(N(C2199))),"수량을 확인하세요",IF(OR(NOT(ISNUMBER(D2199)),D2199&lt;0),"매출을 확인하세요",IF(COUNTIFS(메뉴_월,"&gt;="&amp;DATE(YEAR(A2199),MONTH(A2199),1),메뉴_월,"&lt;="&amp;DATE(YEAR(A2199),MONTH(A2199)+1,0),메뉴_이름,B2199)&gt;1,"같은 달·같은 메뉴가 또 있어요",""))))))</f>
        <v/>
      </c>
    </row>
    <row r="2200">
      <c r="A2200" s="49" t="n"/>
      <c r="B2200" s="17" t="n"/>
      <c r="C2200" s="14" t="n"/>
      <c r="D2200" s="14" t="n"/>
      <c r="E2200" s="18">
        <f>IF(COUNTA(A2200:D2200)=0,"",IF(NOT(ISNUMBER(A2200)),"월을 2026-09-01 처럼",IF(ISNA(MATCH(B2200,메뉴판이름,0)),"메뉴판에 없는 이름",IF(OR(NOT(ISNUMBER(C2200)),C2200&lt;0,C2200&lt;&gt;INT(N(C2200))),"수량을 확인하세요",IF(OR(NOT(ISNUMBER(D2200)),D2200&lt;0),"매출을 확인하세요",IF(COUNTIFS(메뉴_월,"&gt;="&amp;DATE(YEAR(A2200),MONTH(A2200),1),메뉴_월,"&lt;="&amp;DATE(YEAR(A2200),MONTH(A2200)+1,0),메뉴_이름,B2200)&gt;1,"같은 달·같은 메뉴가 또 있어요",""))))))</f>
        <v/>
      </c>
    </row>
    <row r="2201">
      <c r="A2201" s="49" t="n"/>
      <c r="B2201" s="17" t="n"/>
      <c r="C2201" s="14" t="n"/>
      <c r="D2201" s="14" t="n"/>
      <c r="E2201" s="18">
        <f>IF(COUNTA(A2201:D2201)=0,"",IF(NOT(ISNUMBER(A2201)),"월을 2026-09-01 처럼",IF(ISNA(MATCH(B2201,메뉴판이름,0)),"메뉴판에 없는 이름",IF(OR(NOT(ISNUMBER(C2201)),C2201&lt;0,C2201&lt;&gt;INT(N(C2201))),"수량을 확인하세요",IF(OR(NOT(ISNUMBER(D2201)),D2201&lt;0),"매출을 확인하세요",IF(COUNTIFS(메뉴_월,"&gt;="&amp;DATE(YEAR(A2201),MONTH(A2201),1),메뉴_월,"&lt;="&amp;DATE(YEAR(A2201),MONTH(A2201)+1,0),메뉴_이름,B2201)&gt;1,"같은 달·같은 메뉴가 또 있어요",""))))))</f>
        <v/>
      </c>
    </row>
    <row r="2202">
      <c r="A2202" s="49" t="n"/>
      <c r="B2202" s="17" t="n"/>
      <c r="C2202" s="14" t="n"/>
      <c r="D2202" s="14" t="n"/>
      <c r="E2202" s="18">
        <f>IF(COUNTA(A2202:D2202)=0,"",IF(NOT(ISNUMBER(A2202)),"월을 2026-09-01 처럼",IF(ISNA(MATCH(B2202,메뉴판이름,0)),"메뉴판에 없는 이름",IF(OR(NOT(ISNUMBER(C2202)),C2202&lt;0,C2202&lt;&gt;INT(N(C2202))),"수량을 확인하세요",IF(OR(NOT(ISNUMBER(D2202)),D2202&lt;0),"매출을 확인하세요",IF(COUNTIFS(메뉴_월,"&gt;="&amp;DATE(YEAR(A2202),MONTH(A2202),1),메뉴_월,"&lt;="&amp;DATE(YEAR(A2202),MONTH(A2202)+1,0),메뉴_이름,B2202)&gt;1,"같은 달·같은 메뉴가 또 있어요",""))))))</f>
        <v/>
      </c>
    </row>
    <row r="2203">
      <c r="A2203" s="49" t="n"/>
      <c r="B2203" s="17" t="n"/>
      <c r="C2203" s="14" t="n"/>
      <c r="D2203" s="14" t="n"/>
      <c r="E2203" s="18">
        <f>IF(COUNTA(A2203:D2203)=0,"",IF(NOT(ISNUMBER(A2203)),"월을 2026-09-01 처럼",IF(ISNA(MATCH(B2203,메뉴판이름,0)),"메뉴판에 없는 이름",IF(OR(NOT(ISNUMBER(C2203)),C2203&lt;0,C2203&lt;&gt;INT(N(C2203))),"수량을 확인하세요",IF(OR(NOT(ISNUMBER(D2203)),D2203&lt;0),"매출을 확인하세요",IF(COUNTIFS(메뉴_월,"&gt;="&amp;DATE(YEAR(A2203),MONTH(A2203),1),메뉴_월,"&lt;="&amp;DATE(YEAR(A2203),MONTH(A2203)+1,0),메뉴_이름,B2203)&gt;1,"같은 달·같은 메뉴가 또 있어요",""))))))</f>
        <v/>
      </c>
    </row>
    <row r="2204">
      <c r="A2204" s="49" t="n"/>
      <c r="B2204" s="17" t="n"/>
      <c r="C2204" s="14" t="n"/>
      <c r="D2204" s="14" t="n"/>
      <c r="E2204" s="18">
        <f>IF(COUNTA(A2204:D2204)=0,"",IF(NOT(ISNUMBER(A2204)),"월을 2026-09-01 처럼",IF(ISNA(MATCH(B2204,메뉴판이름,0)),"메뉴판에 없는 이름",IF(OR(NOT(ISNUMBER(C2204)),C2204&lt;0,C2204&lt;&gt;INT(N(C2204))),"수량을 확인하세요",IF(OR(NOT(ISNUMBER(D2204)),D2204&lt;0),"매출을 확인하세요",IF(COUNTIFS(메뉴_월,"&gt;="&amp;DATE(YEAR(A2204),MONTH(A2204),1),메뉴_월,"&lt;="&amp;DATE(YEAR(A2204),MONTH(A2204)+1,0),메뉴_이름,B2204)&gt;1,"같은 달·같은 메뉴가 또 있어요",""))))))</f>
        <v/>
      </c>
    </row>
    <row r="2205">
      <c r="A2205" s="49" t="n"/>
      <c r="B2205" s="17" t="n"/>
      <c r="C2205" s="14" t="n"/>
      <c r="D2205" s="14" t="n"/>
      <c r="E2205" s="18">
        <f>IF(COUNTA(A2205:D2205)=0,"",IF(NOT(ISNUMBER(A2205)),"월을 2026-09-01 처럼",IF(ISNA(MATCH(B2205,메뉴판이름,0)),"메뉴판에 없는 이름",IF(OR(NOT(ISNUMBER(C2205)),C2205&lt;0,C2205&lt;&gt;INT(N(C2205))),"수량을 확인하세요",IF(OR(NOT(ISNUMBER(D2205)),D2205&lt;0),"매출을 확인하세요",IF(COUNTIFS(메뉴_월,"&gt;="&amp;DATE(YEAR(A2205),MONTH(A2205),1),메뉴_월,"&lt;="&amp;DATE(YEAR(A2205),MONTH(A2205)+1,0),메뉴_이름,B2205)&gt;1,"같은 달·같은 메뉴가 또 있어요",""))))))</f>
        <v/>
      </c>
    </row>
    <row r="2206">
      <c r="A2206" s="49" t="n"/>
      <c r="B2206" s="17" t="n"/>
      <c r="C2206" s="14" t="n"/>
      <c r="D2206" s="14" t="n"/>
      <c r="E2206" s="18">
        <f>IF(COUNTA(A2206:D2206)=0,"",IF(NOT(ISNUMBER(A2206)),"월을 2026-09-01 처럼",IF(ISNA(MATCH(B2206,메뉴판이름,0)),"메뉴판에 없는 이름",IF(OR(NOT(ISNUMBER(C2206)),C2206&lt;0,C2206&lt;&gt;INT(N(C2206))),"수량을 확인하세요",IF(OR(NOT(ISNUMBER(D2206)),D2206&lt;0),"매출을 확인하세요",IF(COUNTIFS(메뉴_월,"&gt;="&amp;DATE(YEAR(A2206),MONTH(A2206),1),메뉴_월,"&lt;="&amp;DATE(YEAR(A2206),MONTH(A2206)+1,0),메뉴_이름,B2206)&gt;1,"같은 달·같은 메뉴가 또 있어요",""))))))</f>
        <v/>
      </c>
    </row>
    <row r="2207">
      <c r="A2207" s="49" t="n"/>
      <c r="B2207" s="17" t="n"/>
      <c r="C2207" s="14" t="n"/>
      <c r="D2207" s="14" t="n"/>
      <c r="E2207" s="18">
        <f>IF(COUNTA(A2207:D2207)=0,"",IF(NOT(ISNUMBER(A2207)),"월을 2026-09-01 처럼",IF(ISNA(MATCH(B2207,메뉴판이름,0)),"메뉴판에 없는 이름",IF(OR(NOT(ISNUMBER(C2207)),C2207&lt;0,C2207&lt;&gt;INT(N(C2207))),"수량을 확인하세요",IF(OR(NOT(ISNUMBER(D2207)),D2207&lt;0),"매출을 확인하세요",IF(COUNTIFS(메뉴_월,"&gt;="&amp;DATE(YEAR(A2207),MONTH(A2207),1),메뉴_월,"&lt;="&amp;DATE(YEAR(A2207),MONTH(A2207)+1,0),메뉴_이름,B2207)&gt;1,"같은 달·같은 메뉴가 또 있어요",""))))))</f>
        <v/>
      </c>
    </row>
    <row r="2208">
      <c r="A2208" s="49" t="n"/>
      <c r="B2208" s="17" t="n"/>
      <c r="C2208" s="14" t="n"/>
      <c r="D2208" s="14" t="n"/>
      <c r="E2208" s="18">
        <f>IF(COUNTA(A2208:D2208)=0,"",IF(NOT(ISNUMBER(A2208)),"월을 2026-09-01 처럼",IF(ISNA(MATCH(B2208,메뉴판이름,0)),"메뉴판에 없는 이름",IF(OR(NOT(ISNUMBER(C2208)),C2208&lt;0,C2208&lt;&gt;INT(N(C2208))),"수량을 확인하세요",IF(OR(NOT(ISNUMBER(D2208)),D2208&lt;0),"매출을 확인하세요",IF(COUNTIFS(메뉴_월,"&gt;="&amp;DATE(YEAR(A2208),MONTH(A2208),1),메뉴_월,"&lt;="&amp;DATE(YEAR(A2208),MONTH(A2208)+1,0),메뉴_이름,B2208)&gt;1,"같은 달·같은 메뉴가 또 있어요",""))))))</f>
        <v/>
      </c>
    </row>
    <row r="2209">
      <c r="A2209" s="49" t="n"/>
      <c r="B2209" s="17" t="n"/>
      <c r="C2209" s="14" t="n"/>
      <c r="D2209" s="14" t="n"/>
      <c r="E2209" s="18">
        <f>IF(COUNTA(A2209:D2209)=0,"",IF(NOT(ISNUMBER(A2209)),"월을 2026-09-01 처럼",IF(ISNA(MATCH(B2209,메뉴판이름,0)),"메뉴판에 없는 이름",IF(OR(NOT(ISNUMBER(C2209)),C2209&lt;0,C2209&lt;&gt;INT(N(C2209))),"수량을 확인하세요",IF(OR(NOT(ISNUMBER(D2209)),D2209&lt;0),"매출을 확인하세요",IF(COUNTIFS(메뉴_월,"&gt;="&amp;DATE(YEAR(A2209),MONTH(A2209),1),메뉴_월,"&lt;="&amp;DATE(YEAR(A2209),MONTH(A2209)+1,0),메뉴_이름,B2209)&gt;1,"같은 달·같은 메뉴가 또 있어요",""))))))</f>
        <v/>
      </c>
    </row>
    <row r="2210">
      <c r="A2210" s="49" t="n"/>
      <c r="B2210" s="17" t="n"/>
      <c r="C2210" s="14" t="n"/>
      <c r="D2210" s="14" t="n"/>
      <c r="E2210" s="18">
        <f>IF(COUNTA(A2210:D2210)=0,"",IF(NOT(ISNUMBER(A2210)),"월을 2026-09-01 처럼",IF(ISNA(MATCH(B2210,메뉴판이름,0)),"메뉴판에 없는 이름",IF(OR(NOT(ISNUMBER(C2210)),C2210&lt;0,C2210&lt;&gt;INT(N(C2210))),"수량을 확인하세요",IF(OR(NOT(ISNUMBER(D2210)),D2210&lt;0),"매출을 확인하세요",IF(COUNTIFS(메뉴_월,"&gt;="&amp;DATE(YEAR(A2210),MONTH(A2210),1),메뉴_월,"&lt;="&amp;DATE(YEAR(A2210),MONTH(A2210)+1,0),메뉴_이름,B2210)&gt;1,"같은 달·같은 메뉴가 또 있어요",""))))))</f>
        <v/>
      </c>
    </row>
    <row r="2211">
      <c r="A2211" s="49" t="n"/>
      <c r="B2211" s="17" t="n"/>
      <c r="C2211" s="14" t="n"/>
      <c r="D2211" s="14" t="n"/>
      <c r="E2211" s="18">
        <f>IF(COUNTA(A2211:D2211)=0,"",IF(NOT(ISNUMBER(A2211)),"월을 2026-09-01 처럼",IF(ISNA(MATCH(B2211,메뉴판이름,0)),"메뉴판에 없는 이름",IF(OR(NOT(ISNUMBER(C2211)),C2211&lt;0,C2211&lt;&gt;INT(N(C2211))),"수량을 확인하세요",IF(OR(NOT(ISNUMBER(D2211)),D2211&lt;0),"매출을 확인하세요",IF(COUNTIFS(메뉴_월,"&gt;="&amp;DATE(YEAR(A2211),MONTH(A2211),1),메뉴_월,"&lt;="&amp;DATE(YEAR(A2211),MONTH(A2211)+1,0),메뉴_이름,B2211)&gt;1,"같은 달·같은 메뉴가 또 있어요",""))))))</f>
        <v/>
      </c>
    </row>
    <row r="2212">
      <c r="A2212" s="49" t="n"/>
      <c r="B2212" s="17" t="n"/>
      <c r="C2212" s="14" t="n"/>
      <c r="D2212" s="14" t="n"/>
      <c r="E2212" s="18">
        <f>IF(COUNTA(A2212:D2212)=0,"",IF(NOT(ISNUMBER(A2212)),"월을 2026-09-01 처럼",IF(ISNA(MATCH(B2212,메뉴판이름,0)),"메뉴판에 없는 이름",IF(OR(NOT(ISNUMBER(C2212)),C2212&lt;0,C2212&lt;&gt;INT(N(C2212))),"수량을 확인하세요",IF(OR(NOT(ISNUMBER(D2212)),D2212&lt;0),"매출을 확인하세요",IF(COUNTIFS(메뉴_월,"&gt;="&amp;DATE(YEAR(A2212),MONTH(A2212),1),메뉴_월,"&lt;="&amp;DATE(YEAR(A2212),MONTH(A2212)+1,0),메뉴_이름,B2212)&gt;1,"같은 달·같은 메뉴가 또 있어요",""))))))</f>
        <v/>
      </c>
    </row>
    <row r="2213">
      <c r="A2213" s="49" t="n"/>
      <c r="B2213" s="17" t="n"/>
      <c r="C2213" s="14" t="n"/>
      <c r="D2213" s="14" t="n"/>
      <c r="E2213" s="18">
        <f>IF(COUNTA(A2213:D2213)=0,"",IF(NOT(ISNUMBER(A2213)),"월을 2026-09-01 처럼",IF(ISNA(MATCH(B2213,메뉴판이름,0)),"메뉴판에 없는 이름",IF(OR(NOT(ISNUMBER(C2213)),C2213&lt;0,C2213&lt;&gt;INT(N(C2213))),"수량을 확인하세요",IF(OR(NOT(ISNUMBER(D2213)),D2213&lt;0),"매출을 확인하세요",IF(COUNTIFS(메뉴_월,"&gt;="&amp;DATE(YEAR(A2213),MONTH(A2213),1),메뉴_월,"&lt;="&amp;DATE(YEAR(A2213),MONTH(A2213)+1,0),메뉴_이름,B2213)&gt;1,"같은 달·같은 메뉴가 또 있어요",""))))))</f>
        <v/>
      </c>
    </row>
    <row r="2214">
      <c r="A2214" s="49" t="n"/>
      <c r="B2214" s="17" t="n"/>
      <c r="C2214" s="14" t="n"/>
      <c r="D2214" s="14" t="n"/>
      <c r="E2214" s="18">
        <f>IF(COUNTA(A2214:D2214)=0,"",IF(NOT(ISNUMBER(A2214)),"월을 2026-09-01 처럼",IF(ISNA(MATCH(B2214,메뉴판이름,0)),"메뉴판에 없는 이름",IF(OR(NOT(ISNUMBER(C2214)),C2214&lt;0,C2214&lt;&gt;INT(N(C2214))),"수량을 확인하세요",IF(OR(NOT(ISNUMBER(D2214)),D2214&lt;0),"매출을 확인하세요",IF(COUNTIFS(메뉴_월,"&gt;="&amp;DATE(YEAR(A2214),MONTH(A2214),1),메뉴_월,"&lt;="&amp;DATE(YEAR(A2214),MONTH(A2214)+1,0),메뉴_이름,B2214)&gt;1,"같은 달·같은 메뉴가 또 있어요",""))))))</f>
        <v/>
      </c>
    </row>
    <row r="2215">
      <c r="A2215" s="49" t="n"/>
      <c r="B2215" s="17" t="n"/>
      <c r="C2215" s="14" t="n"/>
      <c r="D2215" s="14" t="n"/>
      <c r="E2215" s="18">
        <f>IF(COUNTA(A2215:D2215)=0,"",IF(NOT(ISNUMBER(A2215)),"월을 2026-09-01 처럼",IF(ISNA(MATCH(B2215,메뉴판이름,0)),"메뉴판에 없는 이름",IF(OR(NOT(ISNUMBER(C2215)),C2215&lt;0,C2215&lt;&gt;INT(N(C2215))),"수량을 확인하세요",IF(OR(NOT(ISNUMBER(D2215)),D2215&lt;0),"매출을 확인하세요",IF(COUNTIFS(메뉴_월,"&gt;="&amp;DATE(YEAR(A2215),MONTH(A2215),1),메뉴_월,"&lt;="&amp;DATE(YEAR(A2215),MONTH(A2215)+1,0),메뉴_이름,B2215)&gt;1,"같은 달·같은 메뉴가 또 있어요",""))))))</f>
        <v/>
      </c>
    </row>
    <row r="2216">
      <c r="A2216" s="49" t="n"/>
      <c r="B2216" s="17" t="n"/>
      <c r="C2216" s="14" t="n"/>
      <c r="D2216" s="14" t="n"/>
      <c r="E2216" s="18">
        <f>IF(COUNTA(A2216:D2216)=0,"",IF(NOT(ISNUMBER(A2216)),"월을 2026-09-01 처럼",IF(ISNA(MATCH(B2216,메뉴판이름,0)),"메뉴판에 없는 이름",IF(OR(NOT(ISNUMBER(C2216)),C2216&lt;0,C2216&lt;&gt;INT(N(C2216))),"수량을 확인하세요",IF(OR(NOT(ISNUMBER(D2216)),D2216&lt;0),"매출을 확인하세요",IF(COUNTIFS(메뉴_월,"&gt;="&amp;DATE(YEAR(A2216),MONTH(A2216),1),메뉴_월,"&lt;="&amp;DATE(YEAR(A2216),MONTH(A2216)+1,0),메뉴_이름,B2216)&gt;1,"같은 달·같은 메뉴가 또 있어요",""))))))</f>
        <v/>
      </c>
    </row>
    <row r="2217">
      <c r="A2217" s="49" t="n"/>
      <c r="B2217" s="17" t="n"/>
      <c r="C2217" s="14" t="n"/>
      <c r="D2217" s="14" t="n"/>
      <c r="E2217" s="18">
        <f>IF(COUNTA(A2217:D2217)=0,"",IF(NOT(ISNUMBER(A2217)),"월을 2026-09-01 처럼",IF(ISNA(MATCH(B2217,메뉴판이름,0)),"메뉴판에 없는 이름",IF(OR(NOT(ISNUMBER(C2217)),C2217&lt;0,C2217&lt;&gt;INT(N(C2217))),"수량을 확인하세요",IF(OR(NOT(ISNUMBER(D2217)),D2217&lt;0),"매출을 확인하세요",IF(COUNTIFS(메뉴_월,"&gt;="&amp;DATE(YEAR(A2217),MONTH(A2217),1),메뉴_월,"&lt;="&amp;DATE(YEAR(A2217),MONTH(A2217)+1,0),메뉴_이름,B2217)&gt;1,"같은 달·같은 메뉴가 또 있어요",""))))))</f>
        <v/>
      </c>
    </row>
    <row r="2218">
      <c r="A2218" s="49" t="n"/>
      <c r="B2218" s="17" t="n"/>
      <c r="C2218" s="14" t="n"/>
      <c r="D2218" s="14" t="n"/>
      <c r="E2218" s="18">
        <f>IF(COUNTA(A2218:D2218)=0,"",IF(NOT(ISNUMBER(A2218)),"월을 2026-09-01 처럼",IF(ISNA(MATCH(B2218,메뉴판이름,0)),"메뉴판에 없는 이름",IF(OR(NOT(ISNUMBER(C2218)),C2218&lt;0,C2218&lt;&gt;INT(N(C2218))),"수량을 확인하세요",IF(OR(NOT(ISNUMBER(D2218)),D2218&lt;0),"매출을 확인하세요",IF(COUNTIFS(메뉴_월,"&gt;="&amp;DATE(YEAR(A2218),MONTH(A2218),1),메뉴_월,"&lt;="&amp;DATE(YEAR(A2218),MONTH(A2218)+1,0),메뉴_이름,B2218)&gt;1,"같은 달·같은 메뉴가 또 있어요",""))))))</f>
        <v/>
      </c>
    </row>
    <row r="2219">
      <c r="A2219" s="49" t="n"/>
      <c r="B2219" s="17" t="n"/>
      <c r="C2219" s="14" t="n"/>
      <c r="D2219" s="14" t="n"/>
      <c r="E2219" s="18">
        <f>IF(COUNTA(A2219:D2219)=0,"",IF(NOT(ISNUMBER(A2219)),"월을 2026-09-01 처럼",IF(ISNA(MATCH(B2219,메뉴판이름,0)),"메뉴판에 없는 이름",IF(OR(NOT(ISNUMBER(C2219)),C2219&lt;0,C2219&lt;&gt;INT(N(C2219))),"수량을 확인하세요",IF(OR(NOT(ISNUMBER(D2219)),D2219&lt;0),"매출을 확인하세요",IF(COUNTIFS(메뉴_월,"&gt;="&amp;DATE(YEAR(A2219),MONTH(A2219),1),메뉴_월,"&lt;="&amp;DATE(YEAR(A2219),MONTH(A2219)+1,0),메뉴_이름,B2219)&gt;1,"같은 달·같은 메뉴가 또 있어요",""))))))</f>
        <v/>
      </c>
    </row>
    <row r="2220">
      <c r="A2220" s="49" t="n"/>
      <c r="B2220" s="17" t="n"/>
      <c r="C2220" s="14" t="n"/>
      <c r="D2220" s="14" t="n"/>
      <c r="E2220" s="18">
        <f>IF(COUNTA(A2220:D2220)=0,"",IF(NOT(ISNUMBER(A2220)),"월을 2026-09-01 처럼",IF(ISNA(MATCH(B2220,메뉴판이름,0)),"메뉴판에 없는 이름",IF(OR(NOT(ISNUMBER(C2220)),C2220&lt;0,C2220&lt;&gt;INT(N(C2220))),"수량을 확인하세요",IF(OR(NOT(ISNUMBER(D2220)),D2220&lt;0),"매출을 확인하세요",IF(COUNTIFS(메뉴_월,"&gt;="&amp;DATE(YEAR(A2220),MONTH(A2220),1),메뉴_월,"&lt;="&amp;DATE(YEAR(A2220),MONTH(A2220)+1,0),메뉴_이름,B2220)&gt;1,"같은 달·같은 메뉴가 또 있어요",""))))))</f>
        <v/>
      </c>
    </row>
    <row r="2221">
      <c r="A2221" s="49" t="n"/>
      <c r="B2221" s="17" t="n"/>
      <c r="C2221" s="14" t="n"/>
      <c r="D2221" s="14" t="n"/>
      <c r="E2221" s="18">
        <f>IF(COUNTA(A2221:D2221)=0,"",IF(NOT(ISNUMBER(A2221)),"월을 2026-09-01 처럼",IF(ISNA(MATCH(B2221,메뉴판이름,0)),"메뉴판에 없는 이름",IF(OR(NOT(ISNUMBER(C2221)),C2221&lt;0,C2221&lt;&gt;INT(N(C2221))),"수량을 확인하세요",IF(OR(NOT(ISNUMBER(D2221)),D2221&lt;0),"매출을 확인하세요",IF(COUNTIFS(메뉴_월,"&gt;="&amp;DATE(YEAR(A2221),MONTH(A2221),1),메뉴_월,"&lt;="&amp;DATE(YEAR(A2221),MONTH(A2221)+1,0),메뉴_이름,B2221)&gt;1,"같은 달·같은 메뉴가 또 있어요",""))))))</f>
        <v/>
      </c>
    </row>
    <row r="2222">
      <c r="A2222" s="49" t="n"/>
      <c r="B2222" s="17" t="n"/>
      <c r="C2222" s="14" t="n"/>
      <c r="D2222" s="14" t="n"/>
      <c r="E2222" s="18">
        <f>IF(COUNTA(A2222:D2222)=0,"",IF(NOT(ISNUMBER(A2222)),"월을 2026-09-01 처럼",IF(ISNA(MATCH(B2222,메뉴판이름,0)),"메뉴판에 없는 이름",IF(OR(NOT(ISNUMBER(C2222)),C2222&lt;0,C2222&lt;&gt;INT(N(C2222))),"수량을 확인하세요",IF(OR(NOT(ISNUMBER(D2222)),D2222&lt;0),"매출을 확인하세요",IF(COUNTIFS(메뉴_월,"&gt;="&amp;DATE(YEAR(A2222),MONTH(A2222),1),메뉴_월,"&lt;="&amp;DATE(YEAR(A2222),MONTH(A2222)+1,0),메뉴_이름,B2222)&gt;1,"같은 달·같은 메뉴가 또 있어요",""))))))</f>
        <v/>
      </c>
    </row>
    <row r="2223">
      <c r="A2223" s="49" t="n"/>
      <c r="B2223" s="17" t="n"/>
      <c r="C2223" s="14" t="n"/>
      <c r="D2223" s="14" t="n"/>
      <c r="E2223" s="18">
        <f>IF(COUNTA(A2223:D2223)=0,"",IF(NOT(ISNUMBER(A2223)),"월을 2026-09-01 처럼",IF(ISNA(MATCH(B2223,메뉴판이름,0)),"메뉴판에 없는 이름",IF(OR(NOT(ISNUMBER(C2223)),C2223&lt;0,C2223&lt;&gt;INT(N(C2223))),"수량을 확인하세요",IF(OR(NOT(ISNUMBER(D2223)),D2223&lt;0),"매출을 확인하세요",IF(COUNTIFS(메뉴_월,"&gt;="&amp;DATE(YEAR(A2223),MONTH(A2223),1),메뉴_월,"&lt;="&amp;DATE(YEAR(A2223),MONTH(A2223)+1,0),메뉴_이름,B2223)&gt;1,"같은 달·같은 메뉴가 또 있어요",""))))))</f>
        <v/>
      </c>
    </row>
    <row r="2224">
      <c r="A2224" s="49" t="n"/>
      <c r="B2224" s="17" t="n"/>
      <c r="C2224" s="14" t="n"/>
      <c r="D2224" s="14" t="n"/>
      <c r="E2224" s="18">
        <f>IF(COUNTA(A2224:D2224)=0,"",IF(NOT(ISNUMBER(A2224)),"월을 2026-09-01 처럼",IF(ISNA(MATCH(B2224,메뉴판이름,0)),"메뉴판에 없는 이름",IF(OR(NOT(ISNUMBER(C2224)),C2224&lt;0,C2224&lt;&gt;INT(N(C2224))),"수량을 확인하세요",IF(OR(NOT(ISNUMBER(D2224)),D2224&lt;0),"매출을 확인하세요",IF(COUNTIFS(메뉴_월,"&gt;="&amp;DATE(YEAR(A2224),MONTH(A2224),1),메뉴_월,"&lt;="&amp;DATE(YEAR(A2224),MONTH(A2224)+1,0),메뉴_이름,B2224)&gt;1,"같은 달·같은 메뉴가 또 있어요",""))))))</f>
        <v/>
      </c>
    </row>
    <row r="2225">
      <c r="A2225" s="49" t="n"/>
      <c r="B2225" s="17" t="n"/>
      <c r="C2225" s="14" t="n"/>
      <c r="D2225" s="14" t="n"/>
      <c r="E2225" s="18">
        <f>IF(COUNTA(A2225:D2225)=0,"",IF(NOT(ISNUMBER(A2225)),"월을 2026-09-01 처럼",IF(ISNA(MATCH(B2225,메뉴판이름,0)),"메뉴판에 없는 이름",IF(OR(NOT(ISNUMBER(C2225)),C2225&lt;0,C2225&lt;&gt;INT(N(C2225))),"수량을 확인하세요",IF(OR(NOT(ISNUMBER(D2225)),D2225&lt;0),"매출을 확인하세요",IF(COUNTIFS(메뉴_월,"&gt;="&amp;DATE(YEAR(A2225),MONTH(A2225),1),메뉴_월,"&lt;="&amp;DATE(YEAR(A2225),MONTH(A2225)+1,0),메뉴_이름,B2225)&gt;1,"같은 달·같은 메뉴가 또 있어요",""))))))</f>
        <v/>
      </c>
    </row>
    <row r="2226">
      <c r="A2226" s="49" t="n"/>
      <c r="B2226" s="17" t="n"/>
      <c r="C2226" s="14" t="n"/>
      <c r="D2226" s="14" t="n"/>
      <c r="E2226" s="18">
        <f>IF(COUNTA(A2226:D2226)=0,"",IF(NOT(ISNUMBER(A2226)),"월을 2026-09-01 처럼",IF(ISNA(MATCH(B2226,메뉴판이름,0)),"메뉴판에 없는 이름",IF(OR(NOT(ISNUMBER(C2226)),C2226&lt;0,C2226&lt;&gt;INT(N(C2226))),"수량을 확인하세요",IF(OR(NOT(ISNUMBER(D2226)),D2226&lt;0),"매출을 확인하세요",IF(COUNTIFS(메뉴_월,"&gt;="&amp;DATE(YEAR(A2226),MONTH(A2226),1),메뉴_월,"&lt;="&amp;DATE(YEAR(A2226),MONTH(A2226)+1,0),메뉴_이름,B2226)&gt;1,"같은 달·같은 메뉴가 또 있어요",""))))))</f>
        <v/>
      </c>
    </row>
    <row r="2227">
      <c r="A2227" s="49" t="n"/>
      <c r="B2227" s="17" t="n"/>
      <c r="C2227" s="14" t="n"/>
      <c r="D2227" s="14" t="n"/>
      <c r="E2227" s="18">
        <f>IF(COUNTA(A2227:D2227)=0,"",IF(NOT(ISNUMBER(A2227)),"월을 2026-09-01 처럼",IF(ISNA(MATCH(B2227,메뉴판이름,0)),"메뉴판에 없는 이름",IF(OR(NOT(ISNUMBER(C2227)),C2227&lt;0,C2227&lt;&gt;INT(N(C2227))),"수량을 확인하세요",IF(OR(NOT(ISNUMBER(D2227)),D2227&lt;0),"매출을 확인하세요",IF(COUNTIFS(메뉴_월,"&gt;="&amp;DATE(YEAR(A2227),MONTH(A2227),1),메뉴_월,"&lt;="&amp;DATE(YEAR(A2227),MONTH(A2227)+1,0),메뉴_이름,B2227)&gt;1,"같은 달·같은 메뉴가 또 있어요",""))))))</f>
        <v/>
      </c>
    </row>
    <row r="2228">
      <c r="A2228" s="49" t="n"/>
      <c r="B2228" s="17" t="n"/>
      <c r="C2228" s="14" t="n"/>
      <c r="D2228" s="14" t="n"/>
      <c r="E2228" s="18">
        <f>IF(COUNTA(A2228:D2228)=0,"",IF(NOT(ISNUMBER(A2228)),"월을 2026-09-01 처럼",IF(ISNA(MATCH(B2228,메뉴판이름,0)),"메뉴판에 없는 이름",IF(OR(NOT(ISNUMBER(C2228)),C2228&lt;0,C2228&lt;&gt;INT(N(C2228))),"수량을 확인하세요",IF(OR(NOT(ISNUMBER(D2228)),D2228&lt;0),"매출을 확인하세요",IF(COUNTIFS(메뉴_월,"&gt;="&amp;DATE(YEAR(A2228),MONTH(A2228),1),메뉴_월,"&lt;="&amp;DATE(YEAR(A2228),MONTH(A2228)+1,0),메뉴_이름,B2228)&gt;1,"같은 달·같은 메뉴가 또 있어요",""))))))</f>
        <v/>
      </c>
    </row>
    <row r="2229">
      <c r="A2229" s="49" t="n"/>
      <c r="B2229" s="17" t="n"/>
      <c r="C2229" s="14" t="n"/>
      <c r="D2229" s="14" t="n"/>
      <c r="E2229" s="18">
        <f>IF(COUNTA(A2229:D2229)=0,"",IF(NOT(ISNUMBER(A2229)),"월을 2026-09-01 처럼",IF(ISNA(MATCH(B2229,메뉴판이름,0)),"메뉴판에 없는 이름",IF(OR(NOT(ISNUMBER(C2229)),C2229&lt;0,C2229&lt;&gt;INT(N(C2229))),"수량을 확인하세요",IF(OR(NOT(ISNUMBER(D2229)),D2229&lt;0),"매출을 확인하세요",IF(COUNTIFS(메뉴_월,"&gt;="&amp;DATE(YEAR(A2229),MONTH(A2229),1),메뉴_월,"&lt;="&amp;DATE(YEAR(A2229),MONTH(A2229)+1,0),메뉴_이름,B2229)&gt;1,"같은 달·같은 메뉴가 또 있어요",""))))))</f>
        <v/>
      </c>
    </row>
    <row r="2230">
      <c r="A2230" s="49" t="n"/>
      <c r="B2230" s="17" t="n"/>
      <c r="C2230" s="14" t="n"/>
      <c r="D2230" s="14" t="n"/>
      <c r="E2230" s="18">
        <f>IF(COUNTA(A2230:D2230)=0,"",IF(NOT(ISNUMBER(A2230)),"월을 2026-09-01 처럼",IF(ISNA(MATCH(B2230,메뉴판이름,0)),"메뉴판에 없는 이름",IF(OR(NOT(ISNUMBER(C2230)),C2230&lt;0,C2230&lt;&gt;INT(N(C2230))),"수량을 확인하세요",IF(OR(NOT(ISNUMBER(D2230)),D2230&lt;0),"매출을 확인하세요",IF(COUNTIFS(메뉴_월,"&gt;="&amp;DATE(YEAR(A2230),MONTH(A2230),1),메뉴_월,"&lt;="&amp;DATE(YEAR(A2230),MONTH(A2230)+1,0),메뉴_이름,B2230)&gt;1,"같은 달·같은 메뉴가 또 있어요",""))))))</f>
        <v/>
      </c>
    </row>
    <row r="2231">
      <c r="A2231" s="49" t="n"/>
      <c r="B2231" s="17" t="n"/>
      <c r="C2231" s="14" t="n"/>
      <c r="D2231" s="14" t="n"/>
      <c r="E2231" s="18">
        <f>IF(COUNTA(A2231:D2231)=0,"",IF(NOT(ISNUMBER(A2231)),"월을 2026-09-01 처럼",IF(ISNA(MATCH(B2231,메뉴판이름,0)),"메뉴판에 없는 이름",IF(OR(NOT(ISNUMBER(C2231)),C2231&lt;0,C2231&lt;&gt;INT(N(C2231))),"수량을 확인하세요",IF(OR(NOT(ISNUMBER(D2231)),D2231&lt;0),"매출을 확인하세요",IF(COUNTIFS(메뉴_월,"&gt;="&amp;DATE(YEAR(A2231),MONTH(A2231),1),메뉴_월,"&lt;="&amp;DATE(YEAR(A2231),MONTH(A2231)+1,0),메뉴_이름,B2231)&gt;1,"같은 달·같은 메뉴가 또 있어요",""))))))</f>
        <v/>
      </c>
    </row>
    <row r="2232">
      <c r="A2232" s="49" t="n"/>
      <c r="B2232" s="17" t="n"/>
      <c r="C2232" s="14" t="n"/>
      <c r="D2232" s="14" t="n"/>
      <c r="E2232" s="18">
        <f>IF(COUNTA(A2232:D2232)=0,"",IF(NOT(ISNUMBER(A2232)),"월을 2026-09-01 처럼",IF(ISNA(MATCH(B2232,메뉴판이름,0)),"메뉴판에 없는 이름",IF(OR(NOT(ISNUMBER(C2232)),C2232&lt;0,C2232&lt;&gt;INT(N(C2232))),"수량을 확인하세요",IF(OR(NOT(ISNUMBER(D2232)),D2232&lt;0),"매출을 확인하세요",IF(COUNTIFS(메뉴_월,"&gt;="&amp;DATE(YEAR(A2232),MONTH(A2232),1),메뉴_월,"&lt;="&amp;DATE(YEAR(A2232),MONTH(A2232)+1,0),메뉴_이름,B2232)&gt;1,"같은 달·같은 메뉴가 또 있어요",""))))))</f>
        <v/>
      </c>
    </row>
    <row r="2233">
      <c r="A2233" s="49" t="n"/>
      <c r="B2233" s="17" t="n"/>
      <c r="C2233" s="14" t="n"/>
      <c r="D2233" s="14" t="n"/>
      <c r="E2233" s="18">
        <f>IF(COUNTA(A2233:D2233)=0,"",IF(NOT(ISNUMBER(A2233)),"월을 2026-09-01 처럼",IF(ISNA(MATCH(B2233,메뉴판이름,0)),"메뉴판에 없는 이름",IF(OR(NOT(ISNUMBER(C2233)),C2233&lt;0,C2233&lt;&gt;INT(N(C2233))),"수량을 확인하세요",IF(OR(NOT(ISNUMBER(D2233)),D2233&lt;0),"매출을 확인하세요",IF(COUNTIFS(메뉴_월,"&gt;="&amp;DATE(YEAR(A2233),MONTH(A2233),1),메뉴_월,"&lt;="&amp;DATE(YEAR(A2233),MONTH(A2233)+1,0),메뉴_이름,B2233)&gt;1,"같은 달·같은 메뉴가 또 있어요",""))))))</f>
        <v/>
      </c>
    </row>
    <row r="2234">
      <c r="A2234" s="49" t="n"/>
      <c r="B2234" s="17" t="n"/>
      <c r="C2234" s="14" t="n"/>
      <c r="D2234" s="14" t="n"/>
      <c r="E2234" s="18">
        <f>IF(COUNTA(A2234:D2234)=0,"",IF(NOT(ISNUMBER(A2234)),"월을 2026-09-01 처럼",IF(ISNA(MATCH(B2234,메뉴판이름,0)),"메뉴판에 없는 이름",IF(OR(NOT(ISNUMBER(C2234)),C2234&lt;0,C2234&lt;&gt;INT(N(C2234))),"수량을 확인하세요",IF(OR(NOT(ISNUMBER(D2234)),D2234&lt;0),"매출을 확인하세요",IF(COUNTIFS(메뉴_월,"&gt;="&amp;DATE(YEAR(A2234),MONTH(A2234),1),메뉴_월,"&lt;="&amp;DATE(YEAR(A2234),MONTH(A2234)+1,0),메뉴_이름,B2234)&gt;1,"같은 달·같은 메뉴가 또 있어요",""))))))</f>
        <v/>
      </c>
    </row>
    <row r="2235">
      <c r="A2235" s="49" t="n"/>
      <c r="B2235" s="17" t="n"/>
      <c r="C2235" s="14" t="n"/>
      <c r="D2235" s="14" t="n"/>
      <c r="E2235" s="18">
        <f>IF(COUNTA(A2235:D2235)=0,"",IF(NOT(ISNUMBER(A2235)),"월을 2026-09-01 처럼",IF(ISNA(MATCH(B2235,메뉴판이름,0)),"메뉴판에 없는 이름",IF(OR(NOT(ISNUMBER(C2235)),C2235&lt;0,C2235&lt;&gt;INT(N(C2235))),"수량을 확인하세요",IF(OR(NOT(ISNUMBER(D2235)),D2235&lt;0),"매출을 확인하세요",IF(COUNTIFS(메뉴_월,"&gt;="&amp;DATE(YEAR(A2235),MONTH(A2235),1),메뉴_월,"&lt;="&amp;DATE(YEAR(A2235),MONTH(A2235)+1,0),메뉴_이름,B2235)&gt;1,"같은 달·같은 메뉴가 또 있어요",""))))))</f>
        <v/>
      </c>
    </row>
    <row r="2236">
      <c r="A2236" s="49" t="n"/>
      <c r="B2236" s="17" t="n"/>
      <c r="C2236" s="14" t="n"/>
      <c r="D2236" s="14" t="n"/>
      <c r="E2236" s="18">
        <f>IF(COUNTA(A2236:D2236)=0,"",IF(NOT(ISNUMBER(A2236)),"월을 2026-09-01 처럼",IF(ISNA(MATCH(B2236,메뉴판이름,0)),"메뉴판에 없는 이름",IF(OR(NOT(ISNUMBER(C2236)),C2236&lt;0,C2236&lt;&gt;INT(N(C2236))),"수량을 확인하세요",IF(OR(NOT(ISNUMBER(D2236)),D2236&lt;0),"매출을 확인하세요",IF(COUNTIFS(메뉴_월,"&gt;="&amp;DATE(YEAR(A2236),MONTH(A2236),1),메뉴_월,"&lt;="&amp;DATE(YEAR(A2236),MONTH(A2236)+1,0),메뉴_이름,B2236)&gt;1,"같은 달·같은 메뉴가 또 있어요",""))))))</f>
        <v/>
      </c>
    </row>
    <row r="2237">
      <c r="A2237" s="49" t="n"/>
      <c r="B2237" s="17" t="n"/>
      <c r="C2237" s="14" t="n"/>
      <c r="D2237" s="14" t="n"/>
      <c r="E2237" s="18">
        <f>IF(COUNTA(A2237:D2237)=0,"",IF(NOT(ISNUMBER(A2237)),"월을 2026-09-01 처럼",IF(ISNA(MATCH(B2237,메뉴판이름,0)),"메뉴판에 없는 이름",IF(OR(NOT(ISNUMBER(C2237)),C2237&lt;0,C2237&lt;&gt;INT(N(C2237))),"수량을 확인하세요",IF(OR(NOT(ISNUMBER(D2237)),D2237&lt;0),"매출을 확인하세요",IF(COUNTIFS(메뉴_월,"&gt;="&amp;DATE(YEAR(A2237),MONTH(A2237),1),메뉴_월,"&lt;="&amp;DATE(YEAR(A2237),MONTH(A2237)+1,0),메뉴_이름,B2237)&gt;1,"같은 달·같은 메뉴가 또 있어요",""))))))</f>
        <v/>
      </c>
    </row>
    <row r="2238">
      <c r="A2238" s="49" t="n"/>
      <c r="B2238" s="17" t="n"/>
      <c r="C2238" s="14" t="n"/>
      <c r="D2238" s="14" t="n"/>
      <c r="E2238" s="18">
        <f>IF(COUNTA(A2238:D2238)=0,"",IF(NOT(ISNUMBER(A2238)),"월을 2026-09-01 처럼",IF(ISNA(MATCH(B2238,메뉴판이름,0)),"메뉴판에 없는 이름",IF(OR(NOT(ISNUMBER(C2238)),C2238&lt;0,C2238&lt;&gt;INT(N(C2238))),"수량을 확인하세요",IF(OR(NOT(ISNUMBER(D2238)),D2238&lt;0),"매출을 확인하세요",IF(COUNTIFS(메뉴_월,"&gt;="&amp;DATE(YEAR(A2238),MONTH(A2238),1),메뉴_월,"&lt;="&amp;DATE(YEAR(A2238),MONTH(A2238)+1,0),메뉴_이름,B2238)&gt;1,"같은 달·같은 메뉴가 또 있어요",""))))))</f>
        <v/>
      </c>
    </row>
    <row r="2239">
      <c r="A2239" s="49" t="n"/>
      <c r="B2239" s="17" t="n"/>
      <c r="C2239" s="14" t="n"/>
      <c r="D2239" s="14" t="n"/>
      <c r="E2239" s="18">
        <f>IF(COUNTA(A2239:D2239)=0,"",IF(NOT(ISNUMBER(A2239)),"월을 2026-09-01 처럼",IF(ISNA(MATCH(B2239,메뉴판이름,0)),"메뉴판에 없는 이름",IF(OR(NOT(ISNUMBER(C2239)),C2239&lt;0,C2239&lt;&gt;INT(N(C2239))),"수량을 확인하세요",IF(OR(NOT(ISNUMBER(D2239)),D2239&lt;0),"매출을 확인하세요",IF(COUNTIFS(메뉴_월,"&gt;="&amp;DATE(YEAR(A2239),MONTH(A2239),1),메뉴_월,"&lt;="&amp;DATE(YEAR(A2239),MONTH(A2239)+1,0),메뉴_이름,B2239)&gt;1,"같은 달·같은 메뉴가 또 있어요",""))))))</f>
        <v/>
      </c>
    </row>
    <row r="2240">
      <c r="A2240" s="49" t="n"/>
      <c r="B2240" s="17" t="n"/>
      <c r="C2240" s="14" t="n"/>
      <c r="D2240" s="14" t="n"/>
      <c r="E2240" s="18">
        <f>IF(COUNTA(A2240:D2240)=0,"",IF(NOT(ISNUMBER(A2240)),"월을 2026-09-01 처럼",IF(ISNA(MATCH(B2240,메뉴판이름,0)),"메뉴판에 없는 이름",IF(OR(NOT(ISNUMBER(C2240)),C2240&lt;0,C2240&lt;&gt;INT(N(C2240))),"수량을 확인하세요",IF(OR(NOT(ISNUMBER(D2240)),D2240&lt;0),"매출을 확인하세요",IF(COUNTIFS(메뉴_월,"&gt;="&amp;DATE(YEAR(A2240),MONTH(A2240),1),메뉴_월,"&lt;="&amp;DATE(YEAR(A2240),MONTH(A2240)+1,0),메뉴_이름,B2240)&gt;1,"같은 달·같은 메뉴가 또 있어요",""))))))</f>
        <v/>
      </c>
    </row>
    <row r="2241">
      <c r="A2241" s="49" t="n"/>
      <c r="B2241" s="17" t="n"/>
      <c r="C2241" s="14" t="n"/>
      <c r="D2241" s="14" t="n"/>
      <c r="E2241" s="18">
        <f>IF(COUNTA(A2241:D2241)=0,"",IF(NOT(ISNUMBER(A2241)),"월을 2026-09-01 처럼",IF(ISNA(MATCH(B2241,메뉴판이름,0)),"메뉴판에 없는 이름",IF(OR(NOT(ISNUMBER(C2241)),C2241&lt;0,C2241&lt;&gt;INT(N(C2241))),"수량을 확인하세요",IF(OR(NOT(ISNUMBER(D2241)),D2241&lt;0),"매출을 확인하세요",IF(COUNTIFS(메뉴_월,"&gt;="&amp;DATE(YEAR(A2241),MONTH(A2241),1),메뉴_월,"&lt;="&amp;DATE(YEAR(A2241),MONTH(A2241)+1,0),메뉴_이름,B2241)&gt;1,"같은 달·같은 메뉴가 또 있어요",""))))))</f>
        <v/>
      </c>
    </row>
    <row r="2242">
      <c r="A2242" s="49" t="n"/>
      <c r="B2242" s="17" t="n"/>
      <c r="C2242" s="14" t="n"/>
      <c r="D2242" s="14" t="n"/>
      <c r="E2242" s="18">
        <f>IF(COUNTA(A2242:D2242)=0,"",IF(NOT(ISNUMBER(A2242)),"월을 2026-09-01 처럼",IF(ISNA(MATCH(B2242,메뉴판이름,0)),"메뉴판에 없는 이름",IF(OR(NOT(ISNUMBER(C2242)),C2242&lt;0,C2242&lt;&gt;INT(N(C2242))),"수량을 확인하세요",IF(OR(NOT(ISNUMBER(D2242)),D2242&lt;0),"매출을 확인하세요",IF(COUNTIFS(메뉴_월,"&gt;="&amp;DATE(YEAR(A2242),MONTH(A2242),1),메뉴_월,"&lt;="&amp;DATE(YEAR(A2242),MONTH(A2242)+1,0),메뉴_이름,B2242)&gt;1,"같은 달·같은 메뉴가 또 있어요",""))))))</f>
        <v/>
      </c>
    </row>
    <row r="2243">
      <c r="A2243" s="49" t="n"/>
      <c r="B2243" s="17" t="n"/>
      <c r="C2243" s="14" t="n"/>
      <c r="D2243" s="14" t="n"/>
      <c r="E2243" s="18">
        <f>IF(COUNTA(A2243:D2243)=0,"",IF(NOT(ISNUMBER(A2243)),"월을 2026-09-01 처럼",IF(ISNA(MATCH(B2243,메뉴판이름,0)),"메뉴판에 없는 이름",IF(OR(NOT(ISNUMBER(C2243)),C2243&lt;0,C2243&lt;&gt;INT(N(C2243))),"수량을 확인하세요",IF(OR(NOT(ISNUMBER(D2243)),D2243&lt;0),"매출을 확인하세요",IF(COUNTIFS(메뉴_월,"&gt;="&amp;DATE(YEAR(A2243),MONTH(A2243),1),메뉴_월,"&lt;="&amp;DATE(YEAR(A2243),MONTH(A2243)+1,0),메뉴_이름,B2243)&gt;1,"같은 달·같은 메뉴가 또 있어요",""))))))</f>
        <v/>
      </c>
    </row>
    <row r="2244">
      <c r="A2244" s="49" t="n"/>
      <c r="B2244" s="17" t="n"/>
      <c r="C2244" s="14" t="n"/>
      <c r="D2244" s="14" t="n"/>
      <c r="E2244" s="18">
        <f>IF(COUNTA(A2244:D2244)=0,"",IF(NOT(ISNUMBER(A2244)),"월을 2026-09-01 처럼",IF(ISNA(MATCH(B2244,메뉴판이름,0)),"메뉴판에 없는 이름",IF(OR(NOT(ISNUMBER(C2244)),C2244&lt;0,C2244&lt;&gt;INT(N(C2244))),"수량을 확인하세요",IF(OR(NOT(ISNUMBER(D2244)),D2244&lt;0),"매출을 확인하세요",IF(COUNTIFS(메뉴_월,"&gt;="&amp;DATE(YEAR(A2244),MONTH(A2244),1),메뉴_월,"&lt;="&amp;DATE(YEAR(A2244),MONTH(A2244)+1,0),메뉴_이름,B2244)&gt;1,"같은 달·같은 메뉴가 또 있어요",""))))))</f>
        <v/>
      </c>
    </row>
    <row r="2245">
      <c r="A2245" s="49" t="n"/>
      <c r="B2245" s="17" t="n"/>
      <c r="C2245" s="14" t="n"/>
      <c r="D2245" s="14" t="n"/>
      <c r="E2245" s="18">
        <f>IF(COUNTA(A2245:D2245)=0,"",IF(NOT(ISNUMBER(A2245)),"월을 2026-09-01 처럼",IF(ISNA(MATCH(B2245,메뉴판이름,0)),"메뉴판에 없는 이름",IF(OR(NOT(ISNUMBER(C2245)),C2245&lt;0,C2245&lt;&gt;INT(N(C2245))),"수량을 확인하세요",IF(OR(NOT(ISNUMBER(D2245)),D2245&lt;0),"매출을 확인하세요",IF(COUNTIFS(메뉴_월,"&gt;="&amp;DATE(YEAR(A2245),MONTH(A2245),1),메뉴_월,"&lt;="&amp;DATE(YEAR(A2245),MONTH(A2245)+1,0),메뉴_이름,B2245)&gt;1,"같은 달·같은 메뉴가 또 있어요",""))))))</f>
        <v/>
      </c>
    </row>
    <row r="2246">
      <c r="A2246" s="49" t="n"/>
      <c r="B2246" s="17" t="n"/>
      <c r="C2246" s="14" t="n"/>
      <c r="D2246" s="14" t="n"/>
      <c r="E2246" s="18">
        <f>IF(COUNTA(A2246:D2246)=0,"",IF(NOT(ISNUMBER(A2246)),"월을 2026-09-01 처럼",IF(ISNA(MATCH(B2246,메뉴판이름,0)),"메뉴판에 없는 이름",IF(OR(NOT(ISNUMBER(C2246)),C2246&lt;0,C2246&lt;&gt;INT(N(C2246))),"수량을 확인하세요",IF(OR(NOT(ISNUMBER(D2246)),D2246&lt;0),"매출을 확인하세요",IF(COUNTIFS(메뉴_월,"&gt;="&amp;DATE(YEAR(A2246),MONTH(A2246),1),메뉴_월,"&lt;="&amp;DATE(YEAR(A2246),MONTH(A2246)+1,0),메뉴_이름,B2246)&gt;1,"같은 달·같은 메뉴가 또 있어요",""))))))</f>
        <v/>
      </c>
    </row>
    <row r="2247">
      <c r="A2247" s="49" t="n"/>
      <c r="B2247" s="17" t="n"/>
      <c r="C2247" s="14" t="n"/>
      <c r="D2247" s="14" t="n"/>
      <c r="E2247" s="18">
        <f>IF(COUNTA(A2247:D2247)=0,"",IF(NOT(ISNUMBER(A2247)),"월을 2026-09-01 처럼",IF(ISNA(MATCH(B2247,메뉴판이름,0)),"메뉴판에 없는 이름",IF(OR(NOT(ISNUMBER(C2247)),C2247&lt;0,C2247&lt;&gt;INT(N(C2247))),"수량을 확인하세요",IF(OR(NOT(ISNUMBER(D2247)),D2247&lt;0),"매출을 확인하세요",IF(COUNTIFS(메뉴_월,"&gt;="&amp;DATE(YEAR(A2247),MONTH(A2247),1),메뉴_월,"&lt;="&amp;DATE(YEAR(A2247),MONTH(A2247)+1,0),메뉴_이름,B2247)&gt;1,"같은 달·같은 메뉴가 또 있어요",""))))))</f>
        <v/>
      </c>
    </row>
    <row r="2248">
      <c r="A2248" s="49" t="n"/>
      <c r="B2248" s="17" t="n"/>
      <c r="C2248" s="14" t="n"/>
      <c r="D2248" s="14" t="n"/>
      <c r="E2248" s="18">
        <f>IF(COUNTA(A2248:D2248)=0,"",IF(NOT(ISNUMBER(A2248)),"월을 2026-09-01 처럼",IF(ISNA(MATCH(B2248,메뉴판이름,0)),"메뉴판에 없는 이름",IF(OR(NOT(ISNUMBER(C2248)),C2248&lt;0,C2248&lt;&gt;INT(N(C2248))),"수량을 확인하세요",IF(OR(NOT(ISNUMBER(D2248)),D2248&lt;0),"매출을 확인하세요",IF(COUNTIFS(메뉴_월,"&gt;="&amp;DATE(YEAR(A2248),MONTH(A2248),1),메뉴_월,"&lt;="&amp;DATE(YEAR(A2248),MONTH(A2248)+1,0),메뉴_이름,B2248)&gt;1,"같은 달·같은 메뉴가 또 있어요",""))))))</f>
        <v/>
      </c>
    </row>
    <row r="2249">
      <c r="A2249" s="49" t="n"/>
      <c r="B2249" s="17" t="n"/>
      <c r="C2249" s="14" t="n"/>
      <c r="D2249" s="14" t="n"/>
      <c r="E2249" s="18">
        <f>IF(COUNTA(A2249:D2249)=0,"",IF(NOT(ISNUMBER(A2249)),"월을 2026-09-01 처럼",IF(ISNA(MATCH(B2249,메뉴판이름,0)),"메뉴판에 없는 이름",IF(OR(NOT(ISNUMBER(C2249)),C2249&lt;0,C2249&lt;&gt;INT(N(C2249))),"수량을 확인하세요",IF(OR(NOT(ISNUMBER(D2249)),D2249&lt;0),"매출을 확인하세요",IF(COUNTIFS(메뉴_월,"&gt;="&amp;DATE(YEAR(A2249),MONTH(A2249),1),메뉴_월,"&lt;="&amp;DATE(YEAR(A2249),MONTH(A2249)+1,0),메뉴_이름,B2249)&gt;1,"같은 달·같은 메뉴가 또 있어요",""))))))</f>
        <v/>
      </c>
    </row>
    <row r="2250">
      <c r="A2250" s="49" t="n"/>
      <c r="B2250" s="17" t="n"/>
      <c r="C2250" s="14" t="n"/>
      <c r="D2250" s="14" t="n"/>
      <c r="E2250" s="18">
        <f>IF(COUNTA(A2250:D2250)=0,"",IF(NOT(ISNUMBER(A2250)),"월을 2026-09-01 처럼",IF(ISNA(MATCH(B2250,메뉴판이름,0)),"메뉴판에 없는 이름",IF(OR(NOT(ISNUMBER(C2250)),C2250&lt;0,C2250&lt;&gt;INT(N(C2250))),"수량을 확인하세요",IF(OR(NOT(ISNUMBER(D2250)),D2250&lt;0),"매출을 확인하세요",IF(COUNTIFS(메뉴_월,"&gt;="&amp;DATE(YEAR(A2250),MONTH(A2250),1),메뉴_월,"&lt;="&amp;DATE(YEAR(A2250),MONTH(A2250)+1,0),메뉴_이름,B2250)&gt;1,"같은 달·같은 메뉴가 또 있어요",""))))))</f>
        <v/>
      </c>
    </row>
    <row r="2251">
      <c r="A2251" s="49" t="n"/>
      <c r="B2251" s="17" t="n"/>
      <c r="C2251" s="14" t="n"/>
      <c r="D2251" s="14" t="n"/>
      <c r="E2251" s="18">
        <f>IF(COUNTA(A2251:D2251)=0,"",IF(NOT(ISNUMBER(A2251)),"월을 2026-09-01 처럼",IF(ISNA(MATCH(B2251,메뉴판이름,0)),"메뉴판에 없는 이름",IF(OR(NOT(ISNUMBER(C2251)),C2251&lt;0,C2251&lt;&gt;INT(N(C2251))),"수량을 확인하세요",IF(OR(NOT(ISNUMBER(D2251)),D2251&lt;0),"매출을 확인하세요",IF(COUNTIFS(메뉴_월,"&gt;="&amp;DATE(YEAR(A2251),MONTH(A2251),1),메뉴_월,"&lt;="&amp;DATE(YEAR(A2251),MONTH(A2251)+1,0),메뉴_이름,B2251)&gt;1,"같은 달·같은 메뉴가 또 있어요",""))))))</f>
        <v/>
      </c>
    </row>
    <row r="2252">
      <c r="A2252" s="49" t="n"/>
      <c r="B2252" s="17" t="n"/>
      <c r="C2252" s="14" t="n"/>
      <c r="D2252" s="14" t="n"/>
      <c r="E2252" s="18">
        <f>IF(COUNTA(A2252:D2252)=0,"",IF(NOT(ISNUMBER(A2252)),"월을 2026-09-01 처럼",IF(ISNA(MATCH(B2252,메뉴판이름,0)),"메뉴판에 없는 이름",IF(OR(NOT(ISNUMBER(C2252)),C2252&lt;0,C2252&lt;&gt;INT(N(C2252))),"수량을 확인하세요",IF(OR(NOT(ISNUMBER(D2252)),D2252&lt;0),"매출을 확인하세요",IF(COUNTIFS(메뉴_월,"&gt;="&amp;DATE(YEAR(A2252),MONTH(A2252),1),메뉴_월,"&lt;="&amp;DATE(YEAR(A2252),MONTH(A2252)+1,0),메뉴_이름,B2252)&gt;1,"같은 달·같은 메뉴가 또 있어요",""))))))</f>
        <v/>
      </c>
    </row>
    <row r="2253">
      <c r="A2253" s="49" t="n"/>
      <c r="B2253" s="17" t="n"/>
      <c r="C2253" s="14" t="n"/>
      <c r="D2253" s="14" t="n"/>
      <c r="E2253" s="18">
        <f>IF(COUNTA(A2253:D2253)=0,"",IF(NOT(ISNUMBER(A2253)),"월을 2026-09-01 처럼",IF(ISNA(MATCH(B2253,메뉴판이름,0)),"메뉴판에 없는 이름",IF(OR(NOT(ISNUMBER(C2253)),C2253&lt;0,C2253&lt;&gt;INT(N(C2253))),"수량을 확인하세요",IF(OR(NOT(ISNUMBER(D2253)),D2253&lt;0),"매출을 확인하세요",IF(COUNTIFS(메뉴_월,"&gt;="&amp;DATE(YEAR(A2253),MONTH(A2253),1),메뉴_월,"&lt;="&amp;DATE(YEAR(A2253),MONTH(A2253)+1,0),메뉴_이름,B2253)&gt;1,"같은 달·같은 메뉴가 또 있어요",""))))))</f>
        <v/>
      </c>
    </row>
    <row r="2254">
      <c r="A2254" s="49" t="n"/>
      <c r="B2254" s="17" t="n"/>
      <c r="C2254" s="14" t="n"/>
      <c r="D2254" s="14" t="n"/>
      <c r="E2254" s="18">
        <f>IF(COUNTA(A2254:D2254)=0,"",IF(NOT(ISNUMBER(A2254)),"월을 2026-09-01 처럼",IF(ISNA(MATCH(B2254,메뉴판이름,0)),"메뉴판에 없는 이름",IF(OR(NOT(ISNUMBER(C2254)),C2254&lt;0,C2254&lt;&gt;INT(N(C2254))),"수량을 확인하세요",IF(OR(NOT(ISNUMBER(D2254)),D2254&lt;0),"매출을 확인하세요",IF(COUNTIFS(메뉴_월,"&gt;="&amp;DATE(YEAR(A2254),MONTH(A2254),1),메뉴_월,"&lt;="&amp;DATE(YEAR(A2254),MONTH(A2254)+1,0),메뉴_이름,B2254)&gt;1,"같은 달·같은 메뉴가 또 있어요",""))))))</f>
        <v/>
      </c>
    </row>
    <row r="2255">
      <c r="A2255" s="49" t="n"/>
      <c r="B2255" s="17" t="n"/>
      <c r="C2255" s="14" t="n"/>
      <c r="D2255" s="14" t="n"/>
      <c r="E2255" s="18">
        <f>IF(COUNTA(A2255:D2255)=0,"",IF(NOT(ISNUMBER(A2255)),"월을 2026-09-01 처럼",IF(ISNA(MATCH(B2255,메뉴판이름,0)),"메뉴판에 없는 이름",IF(OR(NOT(ISNUMBER(C2255)),C2255&lt;0,C2255&lt;&gt;INT(N(C2255))),"수량을 확인하세요",IF(OR(NOT(ISNUMBER(D2255)),D2255&lt;0),"매출을 확인하세요",IF(COUNTIFS(메뉴_월,"&gt;="&amp;DATE(YEAR(A2255),MONTH(A2255),1),메뉴_월,"&lt;="&amp;DATE(YEAR(A2255),MONTH(A2255)+1,0),메뉴_이름,B2255)&gt;1,"같은 달·같은 메뉴가 또 있어요",""))))))</f>
        <v/>
      </c>
    </row>
    <row r="2256">
      <c r="A2256" s="49" t="n"/>
      <c r="B2256" s="17" t="n"/>
      <c r="C2256" s="14" t="n"/>
      <c r="D2256" s="14" t="n"/>
      <c r="E2256" s="18">
        <f>IF(COUNTA(A2256:D2256)=0,"",IF(NOT(ISNUMBER(A2256)),"월을 2026-09-01 처럼",IF(ISNA(MATCH(B2256,메뉴판이름,0)),"메뉴판에 없는 이름",IF(OR(NOT(ISNUMBER(C2256)),C2256&lt;0,C2256&lt;&gt;INT(N(C2256))),"수량을 확인하세요",IF(OR(NOT(ISNUMBER(D2256)),D2256&lt;0),"매출을 확인하세요",IF(COUNTIFS(메뉴_월,"&gt;="&amp;DATE(YEAR(A2256),MONTH(A2256),1),메뉴_월,"&lt;="&amp;DATE(YEAR(A2256),MONTH(A2256)+1,0),메뉴_이름,B2256)&gt;1,"같은 달·같은 메뉴가 또 있어요",""))))))</f>
        <v/>
      </c>
    </row>
    <row r="2257">
      <c r="A2257" s="49" t="n"/>
      <c r="B2257" s="17" t="n"/>
      <c r="C2257" s="14" t="n"/>
      <c r="D2257" s="14" t="n"/>
      <c r="E2257" s="18">
        <f>IF(COUNTA(A2257:D2257)=0,"",IF(NOT(ISNUMBER(A2257)),"월을 2026-09-01 처럼",IF(ISNA(MATCH(B2257,메뉴판이름,0)),"메뉴판에 없는 이름",IF(OR(NOT(ISNUMBER(C2257)),C2257&lt;0,C2257&lt;&gt;INT(N(C2257))),"수량을 확인하세요",IF(OR(NOT(ISNUMBER(D2257)),D2257&lt;0),"매출을 확인하세요",IF(COUNTIFS(메뉴_월,"&gt;="&amp;DATE(YEAR(A2257),MONTH(A2257),1),메뉴_월,"&lt;="&amp;DATE(YEAR(A2257),MONTH(A2257)+1,0),메뉴_이름,B2257)&gt;1,"같은 달·같은 메뉴가 또 있어요",""))))))</f>
        <v/>
      </c>
    </row>
    <row r="2258">
      <c r="A2258" s="49" t="n"/>
      <c r="B2258" s="17" t="n"/>
      <c r="C2258" s="14" t="n"/>
      <c r="D2258" s="14" t="n"/>
      <c r="E2258" s="18">
        <f>IF(COUNTA(A2258:D2258)=0,"",IF(NOT(ISNUMBER(A2258)),"월을 2026-09-01 처럼",IF(ISNA(MATCH(B2258,메뉴판이름,0)),"메뉴판에 없는 이름",IF(OR(NOT(ISNUMBER(C2258)),C2258&lt;0,C2258&lt;&gt;INT(N(C2258))),"수량을 확인하세요",IF(OR(NOT(ISNUMBER(D2258)),D2258&lt;0),"매출을 확인하세요",IF(COUNTIFS(메뉴_월,"&gt;="&amp;DATE(YEAR(A2258),MONTH(A2258),1),메뉴_월,"&lt;="&amp;DATE(YEAR(A2258),MONTH(A2258)+1,0),메뉴_이름,B2258)&gt;1,"같은 달·같은 메뉴가 또 있어요",""))))))</f>
        <v/>
      </c>
    </row>
    <row r="2259">
      <c r="A2259" s="49" t="n"/>
      <c r="B2259" s="17" t="n"/>
      <c r="C2259" s="14" t="n"/>
      <c r="D2259" s="14" t="n"/>
      <c r="E2259" s="18">
        <f>IF(COUNTA(A2259:D2259)=0,"",IF(NOT(ISNUMBER(A2259)),"월을 2026-09-01 처럼",IF(ISNA(MATCH(B2259,메뉴판이름,0)),"메뉴판에 없는 이름",IF(OR(NOT(ISNUMBER(C2259)),C2259&lt;0,C2259&lt;&gt;INT(N(C2259))),"수량을 확인하세요",IF(OR(NOT(ISNUMBER(D2259)),D2259&lt;0),"매출을 확인하세요",IF(COUNTIFS(메뉴_월,"&gt;="&amp;DATE(YEAR(A2259),MONTH(A2259),1),메뉴_월,"&lt;="&amp;DATE(YEAR(A2259),MONTH(A2259)+1,0),메뉴_이름,B2259)&gt;1,"같은 달·같은 메뉴가 또 있어요",""))))))</f>
        <v/>
      </c>
    </row>
    <row r="2260">
      <c r="A2260" s="49" t="n"/>
      <c r="B2260" s="17" t="n"/>
      <c r="C2260" s="14" t="n"/>
      <c r="D2260" s="14" t="n"/>
      <c r="E2260" s="18">
        <f>IF(COUNTA(A2260:D2260)=0,"",IF(NOT(ISNUMBER(A2260)),"월을 2026-09-01 처럼",IF(ISNA(MATCH(B2260,메뉴판이름,0)),"메뉴판에 없는 이름",IF(OR(NOT(ISNUMBER(C2260)),C2260&lt;0,C2260&lt;&gt;INT(N(C2260))),"수량을 확인하세요",IF(OR(NOT(ISNUMBER(D2260)),D2260&lt;0),"매출을 확인하세요",IF(COUNTIFS(메뉴_월,"&gt;="&amp;DATE(YEAR(A2260),MONTH(A2260),1),메뉴_월,"&lt;="&amp;DATE(YEAR(A2260),MONTH(A2260)+1,0),메뉴_이름,B2260)&gt;1,"같은 달·같은 메뉴가 또 있어요",""))))))</f>
        <v/>
      </c>
    </row>
    <row r="2261">
      <c r="A2261" s="49" t="n"/>
      <c r="B2261" s="17" t="n"/>
      <c r="C2261" s="14" t="n"/>
      <c r="D2261" s="14" t="n"/>
      <c r="E2261" s="18">
        <f>IF(COUNTA(A2261:D2261)=0,"",IF(NOT(ISNUMBER(A2261)),"월을 2026-09-01 처럼",IF(ISNA(MATCH(B2261,메뉴판이름,0)),"메뉴판에 없는 이름",IF(OR(NOT(ISNUMBER(C2261)),C2261&lt;0,C2261&lt;&gt;INT(N(C2261))),"수량을 확인하세요",IF(OR(NOT(ISNUMBER(D2261)),D2261&lt;0),"매출을 확인하세요",IF(COUNTIFS(메뉴_월,"&gt;="&amp;DATE(YEAR(A2261),MONTH(A2261),1),메뉴_월,"&lt;="&amp;DATE(YEAR(A2261),MONTH(A2261)+1,0),메뉴_이름,B2261)&gt;1,"같은 달·같은 메뉴가 또 있어요",""))))))</f>
        <v/>
      </c>
    </row>
    <row r="2262">
      <c r="A2262" s="49" t="n"/>
      <c r="B2262" s="17" t="n"/>
      <c r="C2262" s="14" t="n"/>
      <c r="D2262" s="14" t="n"/>
      <c r="E2262" s="18">
        <f>IF(COUNTA(A2262:D2262)=0,"",IF(NOT(ISNUMBER(A2262)),"월을 2026-09-01 처럼",IF(ISNA(MATCH(B2262,메뉴판이름,0)),"메뉴판에 없는 이름",IF(OR(NOT(ISNUMBER(C2262)),C2262&lt;0,C2262&lt;&gt;INT(N(C2262))),"수량을 확인하세요",IF(OR(NOT(ISNUMBER(D2262)),D2262&lt;0),"매출을 확인하세요",IF(COUNTIFS(메뉴_월,"&gt;="&amp;DATE(YEAR(A2262),MONTH(A2262),1),메뉴_월,"&lt;="&amp;DATE(YEAR(A2262),MONTH(A2262)+1,0),메뉴_이름,B2262)&gt;1,"같은 달·같은 메뉴가 또 있어요",""))))))</f>
        <v/>
      </c>
    </row>
    <row r="2263">
      <c r="A2263" s="49" t="n"/>
      <c r="B2263" s="17" t="n"/>
      <c r="C2263" s="14" t="n"/>
      <c r="D2263" s="14" t="n"/>
      <c r="E2263" s="18">
        <f>IF(COUNTA(A2263:D2263)=0,"",IF(NOT(ISNUMBER(A2263)),"월을 2026-09-01 처럼",IF(ISNA(MATCH(B2263,메뉴판이름,0)),"메뉴판에 없는 이름",IF(OR(NOT(ISNUMBER(C2263)),C2263&lt;0,C2263&lt;&gt;INT(N(C2263))),"수량을 확인하세요",IF(OR(NOT(ISNUMBER(D2263)),D2263&lt;0),"매출을 확인하세요",IF(COUNTIFS(메뉴_월,"&gt;="&amp;DATE(YEAR(A2263),MONTH(A2263),1),메뉴_월,"&lt;="&amp;DATE(YEAR(A2263),MONTH(A2263)+1,0),메뉴_이름,B2263)&gt;1,"같은 달·같은 메뉴가 또 있어요",""))))))</f>
        <v/>
      </c>
    </row>
    <row r="2264">
      <c r="A2264" s="49" t="n"/>
      <c r="B2264" s="17" t="n"/>
      <c r="C2264" s="14" t="n"/>
      <c r="D2264" s="14" t="n"/>
      <c r="E2264" s="18">
        <f>IF(COUNTA(A2264:D2264)=0,"",IF(NOT(ISNUMBER(A2264)),"월을 2026-09-01 처럼",IF(ISNA(MATCH(B2264,메뉴판이름,0)),"메뉴판에 없는 이름",IF(OR(NOT(ISNUMBER(C2264)),C2264&lt;0,C2264&lt;&gt;INT(N(C2264))),"수량을 확인하세요",IF(OR(NOT(ISNUMBER(D2264)),D2264&lt;0),"매출을 확인하세요",IF(COUNTIFS(메뉴_월,"&gt;="&amp;DATE(YEAR(A2264),MONTH(A2264),1),메뉴_월,"&lt;="&amp;DATE(YEAR(A2264),MONTH(A2264)+1,0),메뉴_이름,B2264)&gt;1,"같은 달·같은 메뉴가 또 있어요",""))))))</f>
        <v/>
      </c>
    </row>
    <row r="2265">
      <c r="A2265" s="49" t="n"/>
      <c r="B2265" s="17" t="n"/>
      <c r="C2265" s="14" t="n"/>
      <c r="D2265" s="14" t="n"/>
      <c r="E2265" s="18">
        <f>IF(COUNTA(A2265:D2265)=0,"",IF(NOT(ISNUMBER(A2265)),"월을 2026-09-01 처럼",IF(ISNA(MATCH(B2265,메뉴판이름,0)),"메뉴판에 없는 이름",IF(OR(NOT(ISNUMBER(C2265)),C2265&lt;0,C2265&lt;&gt;INT(N(C2265))),"수량을 확인하세요",IF(OR(NOT(ISNUMBER(D2265)),D2265&lt;0),"매출을 확인하세요",IF(COUNTIFS(메뉴_월,"&gt;="&amp;DATE(YEAR(A2265),MONTH(A2265),1),메뉴_월,"&lt;="&amp;DATE(YEAR(A2265),MONTH(A2265)+1,0),메뉴_이름,B2265)&gt;1,"같은 달·같은 메뉴가 또 있어요",""))))))</f>
        <v/>
      </c>
    </row>
    <row r="2266">
      <c r="A2266" s="49" t="n"/>
      <c r="B2266" s="17" t="n"/>
      <c r="C2266" s="14" t="n"/>
      <c r="D2266" s="14" t="n"/>
      <c r="E2266" s="18">
        <f>IF(COUNTA(A2266:D2266)=0,"",IF(NOT(ISNUMBER(A2266)),"월을 2026-09-01 처럼",IF(ISNA(MATCH(B2266,메뉴판이름,0)),"메뉴판에 없는 이름",IF(OR(NOT(ISNUMBER(C2266)),C2266&lt;0,C2266&lt;&gt;INT(N(C2266))),"수량을 확인하세요",IF(OR(NOT(ISNUMBER(D2266)),D2266&lt;0),"매출을 확인하세요",IF(COUNTIFS(메뉴_월,"&gt;="&amp;DATE(YEAR(A2266),MONTH(A2266),1),메뉴_월,"&lt;="&amp;DATE(YEAR(A2266),MONTH(A2266)+1,0),메뉴_이름,B2266)&gt;1,"같은 달·같은 메뉴가 또 있어요",""))))))</f>
        <v/>
      </c>
    </row>
    <row r="2267">
      <c r="A2267" s="49" t="n"/>
      <c r="B2267" s="17" t="n"/>
      <c r="C2267" s="14" t="n"/>
      <c r="D2267" s="14" t="n"/>
      <c r="E2267" s="18">
        <f>IF(COUNTA(A2267:D2267)=0,"",IF(NOT(ISNUMBER(A2267)),"월을 2026-09-01 처럼",IF(ISNA(MATCH(B2267,메뉴판이름,0)),"메뉴판에 없는 이름",IF(OR(NOT(ISNUMBER(C2267)),C2267&lt;0,C2267&lt;&gt;INT(N(C2267))),"수량을 확인하세요",IF(OR(NOT(ISNUMBER(D2267)),D2267&lt;0),"매출을 확인하세요",IF(COUNTIFS(메뉴_월,"&gt;="&amp;DATE(YEAR(A2267),MONTH(A2267),1),메뉴_월,"&lt;="&amp;DATE(YEAR(A2267),MONTH(A2267)+1,0),메뉴_이름,B2267)&gt;1,"같은 달·같은 메뉴가 또 있어요",""))))))</f>
        <v/>
      </c>
    </row>
    <row r="2268">
      <c r="A2268" s="49" t="n"/>
      <c r="B2268" s="17" t="n"/>
      <c r="C2268" s="14" t="n"/>
      <c r="D2268" s="14" t="n"/>
      <c r="E2268" s="18">
        <f>IF(COUNTA(A2268:D2268)=0,"",IF(NOT(ISNUMBER(A2268)),"월을 2026-09-01 처럼",IF(ISNA(MATCH(B2268,메뉴판이름,0)),"메뉴판에 없는 이름",IF(OR(NOT(ISNUMBER(C2268)),C2268&lt;0,C2268&lt;&gt;INT(N(C2268))),"수량을 확인하세요",IF(OR(NOT(ISNUMBER(D2268)),D2268&lt;0),"매출을 확인하세요",IF(COUNTIFS(메뉴_월,"&gt;="&amp;DATE(YEAR(A2268),MONTH(A2268),1),메뉴_월,"&lt;="&amp;DATE(YEAR(A2268),MONTH(A2268)+1,0),메뉴_이름,B2268)&gt;1,"같은 달·같은 메뉴가 또 있어요",""))))))</f>
        <v/>
      </c>
    </row>
    <row r="2269">
      <c r="A2269" s="49" t="n"/>
      <c r="B2269" s="17" t="n"/>
      <c r="C2269" s="14" t="n"/>
      <c r="D2269" s="14" t="n"/>
      <c r="E2269" s="18">
        <f>IF(COUNTA(A2269:D2269)=0,"",IF(NOT(ISNUMBER(A2269)),"월을 2026-09-01 처럼",IF(ISNA(MATCH(B2269,메뉴판이름,0)),"메뉴판에 없는 이름",IF(OR(NOT(ISNUMBER(C2269)),C2269&lt;0,C2269&lt;&gt;INT(N(C2269))),"수량을 확인하세요",IF(OR(NOT(ISNUMBER(D2269)),D2269&lt;0),"매출을 확인하세요",IF(COUNTIFS(메뉴_월,"&gt;="&amp;DATE(YEAR(A2269),MONTH(A2269),1),메뉴_월,"&lt;="&amp;DATE(YEAR(A2269),MONTH(A2269)+1,0),메뉴_이름,B2269)&gt;1,"같은 달·같은 메뉴가 또 있어요",""))))))</f>
        <v/>
      </c>
    </row>
    <row r="2270">
      <c r="A2270" s="49" t="n"/>
      <c r="B2270" s="17" t="n"/>
      <c r="C2270" s="14" t="n"/>
      <c r="D2270" s="14" t="n"/>
      <c r="E2270" s="18">
        <f>IF(COUNTA(A2270:D2270)=0,"",IF(NOT(ISNUMBER(A2270)),"월을 2026-09-01 처럼",IF(ISNA(MATCH(B2270,메뉴판이름,0)),"메뉴판에 없는 이름",IF(OR(NOT(ISNUMBER(C2270)),C2270&lt;0,C2270&lt;&gt;INT(N(C2270))),"수량을 확인하세요",IF(OR(NOT(ISNUMBER(D2270)),D2270&lt;0),"매출을 확인하세요",IF(COUNTIFS(메뉴_월,"&gt;="&amp;DATE(YEAR(A2270),MONTH(A2270),1),메뉴_월,"&lt;="&amp;DATE(YEAR(A2270),MONTH(A2270)+1,0),메뉴_이름,B2270)&gt;1,"같은 달·같은 메뉴가 또 있어요",""))))))</f>
        <v/>
      </c>
    </row>
    <row r="2271">
      <c r="A2271" s="49" t="n"/>
      <c r="B2271" s="17" t="n"/>
      <c r="C2271" s="14" t="n"/>
      <c r="D2271" s="14" t="n"/>
      <c r="E2271" s="18">
        <f>IF(COUNTA(A2271:D2271)=0,"",IF(NOT(ISNUMBER(A2271)),"월을 2026-09-01 처럼",IF(ISNA(MATCH(B2271,메뉴판이름,0)),"메뉴판에 없는 이름",IF(OR(NOT(ISNUMBER(C2271)),C2271&lt;0,C2271&lt;&gt;INT(N(C2271))),"수량을 확인하세요",IF(OR(NOT(ISNUMBER(D2271)),D2271&lt;0),"매출을 확인하세요",IF(COUNTIFS(메뉴_월,"&gt;="&amp;DATE(YEAR(A2271),MONTH(A2271),1),메뉴_월,"&lt;="&amp;DATE(YEAR(A2271),MONTH(A2271)+1,0),메뉴_이름,B2271)&gt;1,"같은 달·같은 메뉴가 또 있어요",""))))))</f>
        <v/>
      </c>
    </row>
    <row r="2272">
      <c r="A2272" s="49" t="n"/>
      <c r="B2272" s="17" t="n"/>
      <c r="C2272" s="14" t="n"/>
      <c r="D2272" s="14" t="n"/>
      <c r="E2272" s="18">
        <f>IF(COUNTA(A2272:D2272)=0,"",IF(NOT(ISNUMBER(A2272)),"월을 2026-09-01 처럼",IF(ISNA(MATCH(B2272,메뉴판이름,0)),"메뉴판에 없는 이름",IF(OR(NOT(ISNUMBER(C2272)),C2272&lt;0,C2272&lt;&gt;INT(N(C2272))),"수량을 확인하세요",IF(OR(NOT(ISNUMBER(D2272)),D2272&lt;0),"매출을 확인하세요",IF(COUNTIFS(메뉴_월,"&gt;="&amp;DATE(YEAR(A2272),MONTH(A2272),1),메뉴_월,"&lt;="&amp;DATE(YEAR(A2272),MONTH(A2272)+1,0),메뉴_이름,B2272)&gt;1,"같은 달·같은 메뉴가 또 있어요",""))))))</f>
        <v/>
      </c>
    </row>
    <row r="2273">
      <c r="A2273" s="49" t="n"/>
      <c r="B2273" s="17" t="n"/>
      <c r="C2273" s="14" t="n"/>
      <c r="D2273" s="14" t="n"/>
      <c r="E2273" s="18">
        <f>IF(COUNTA(A2273:D2273)=0,"",IF(NOT(ISNUMBER(A2273)),"월을 2026-09-01 처럼",IF(ISNA(MATCH(B2273,메뉴판이름,0)),"메뉴판에 없는 이름",IF(OR(NOT(ISNUMBER(C2273)),C2273&lt;0,C2273&lt;&gt;INT(N(C2273))),"수량을 확인하세요",IF(OR(NOT(ISNUMBER(D2273)),D2273&lt;0),"매출을 확인하세요",IF(COUNTIFS(메뉴_월,"&gt;="&amp;DATE(YEAR(A2273),MONTH(A2273),1),메뉴_월,"&lt;="&amp;DATE(YEAR(A2273),MONTH(A2273)+1,0),메뉴_이름,B2273)&gt;1,"같은 달·같은 메뉴가 또 있어요",""))))))</f>
        <v/>
      </c>
    </row>
    <row r="2274">
      <c r="A2274" s="49" t="n"/>
      <c r="B2274" s="17" t="n"/>
      <c r="C2274" s="14" t="n"/>
      <c r="D2274" s="14" t="n"/>
      <c r="E2274" s="18">
        <f>IF(COUNTA(A2274:D2274)=0,"",IF(NOT(ISNUMBER(A2274)),"월을 2026-09-01 처럼",IF(ISNA(MATCH(B2274,메뉴판이름,0)),"메뉴판에 없는 이름",IF(OR(NOT(ISNUMBER(C2274)),C2274&lt;0,C2274&lt;&gt;INT(N(C2274))),"수량을 확인하세요",IF(OR(NOT(ISNUMBER(D2274)),D2274&lt;0),"매출을 확인하세요",IF(COUNTIFS(메뉴_월,"&gt;="&amp;DATE(YEAR(A2274),MONTH(A2274),1),메뉴_월,"&lt;="&amp;DATE(YEAR(A2274),MONTH(A2274)+1,0),메뉴_이름,B2274)&gt;1,"같은 달·같은 메뉴가 또 있어요",""))))))</f>
        <v/>
      </c>
    </row>
    <row r="2275">
      <c r="A2275" s="49" t="n"/>
      <c r="B2275" s="17" t="n"/>
      <c r="C2275" s="14" t="n"/>
      <c r="D2275" s="14" t="n"/>
      <c r="E2275" s="18">
        <f>IF(COUNTA(A2275:D2275)=0,"",IF(NOT(ISNUMBER(A2275)),"월을 2026-09-01 처럼",IF(ISNA(MATCH(B2275,메뉴판이름,0)),"메뉴판에 없는 이름",IF(OR(NOT(ISNUMBER(C2275)),C2275&lt;0,C2275&lt;&gt;INT(N(C2275))),"수량을 확인하세요",IF(OR(NOT(ISNUMBER(D2275)),D2275&lt;0),"매출을 확인하세요",IF(COUNTIFS(메뉴_월,"&gt;="&amp;DATE(YEAR(A2275),MONTH(A2275),1),메뉴_월,"&lt;="&amp;DATE(YEAR(A2275),MONTH(A2275)+1,0),메뉴_이름,B2275)&gt;1,"같은 달·같은 메뉴가 또 있어요",""))))))</f>
        <v/>
      </c>
    </row>
    <row r="2276">
      <c r="A2276" s="49" t="n"/>
      <c r="B2276" s="17" t="n"/>
      <c r="C2276" s="14" t="n"/>
      <c r="D2276" s="14" t="n"/>
      <c r="E2276" s="18">
        <f>IF(COUNTA(A2276:D2276)=0,"",IF(NOT(ISNUMBER(A2276)),"월을 2026-09-01 처럼",IF(ISNA(MATCH(B2276,메뉴판이름,0)),"메뉴판에 없는 이름",IF(OR(NOT(ISNUMBER(C2276)),C2276&lt;0,C2276&lt;&gt;INT(N(C2276))),"수량을 확인하세요",IF(OR(NOT(ISNUMBER(D2276)),D2276&lt;0),"매출을 확인하세요",IF(COUNTIFS(메뉴_월,"&gt;="&amp;DATE(YEAR(A2276),MONTH(A2276),1),메뉴_월,"&lt;="&amp;DATE(YEAR(A2276),MONTH(A2276)+1,0),메뉴_이름,B2276)&gt;1,"같은 달·같은 메뉴가 또 있어요",""))))))</f>
        <v/>
      </c>
    </row>
    <row r="2277">
      <c r="A2277" s="49" t="n"/>
      <c r="B2277" s="17" t="n"/>
      <c r="C2277" s="14" t="n"/>
      <c r="D2277" s="14" t="n"/>
      <c r="E2277" s="18">
        <f>IF(COUNTA(A2277:D2277)=0,"",IF(NOT(ISNUMBER(A2277)),"월을 2026-09-01 처럼",IF(ISNA(MATCH(B2277,메뉴판이름,0)),"메뉴판에 없는 이름",IF(OR(NOT(ISNUMBER(C2277)),C2277&lt;0,C2277&lt;&gt;INT(N(C2277))),"수량을 확인하세요",IF(OR(NOT(ISNUMBER(D2277)),D2277&lt;0),"매출을 확인하세요",IF(COUNTIFS(메뉴_월,"&gt;="&amp;DATE(YEAR(A2277),MONTH(A2277),1),메뉴_월,"&lt;="&amp;DATE(YEAR(A2277),MONTH(A2277)+1,0),메뉴_이름,B2277)&gt;1,"같은 달·같은 메뉴가 또 있어요",""))))))</f>
        <v/>
      </c>
    </row>
    <row r="2278">
      <c r="A2278" s="49" t="n"/>
      <c r="B2278" s="17" t="n"/>
      <c r="C2278" s="14" t="n"/>
      <c r="D2278" s="14" t="n"/>
      <c r="E2278" s="18">
        <f>IF(COUNTA(A2278:D2278)=0,"",IF(NOT(ISNUMBER(A2278)),"월을 2026-09-01 처럼",IF(ISNA(MATCH(B2278,메뉴판이름,0)),"메뉴판에 없는 이름",IF(OR(NOT(ISNUMBER(C2278)),C2278&lt;0,C2278&lt;&gt;INT(N(C2278))),"수량을 확인하세요",IF(OR(NOT(ISNUMBER(D2278)),D2278&lt;0),"매출을 확인하세요",IF(COUNTIFS(메뉴_월,"&gt;="&amp;DATE(YEAR(A2278),MONTH(A2278),1),메뉴_월,"&lt;="&amp;DATE(YEAR(A2278),MONTH(A2278)+1,0),메뉴_이름,B2278)&gt;1,"같은 달·같은 메뉴가 또 있어요",""))))))</f>
        <v/>
      </c>
    </row>
    <row r="2279">
      <c r="A2279" s="49" t="n"/>
      <c r="B2279" s="17" t="n"/>
      <c r="C2279" s="14" t="n"/>
      <c r="D2279" s="14" t="n"/>
      <c r="E2279" s="18">
        <f>IF(COUNTA(A2279:D2279)=0,"",IF(NOT(ISNUMBER(A2279)),"월을 2026-09-01 처럼",IF(ISNA(MATCH(B2279,메뉴판이름,0)),"메뉴판에 없는 이름",IF(OR(NOT(ISNUMBER(C2279)),C2279&lt;0,C2279&lt;&gt;INT(N(C2279))),"수량을 확인하세요",IF(OR(NOT(ISNUMBER(D2279)),D2279&lt;0),"매출을 확인하세요",IF(COUNTIFS(메뉴_월,"&gt;="&amp;DATE(YEAR(A2279),MONTH(A2279),1),메뉴_월,"&lt;="&amp;DATE(YEAR(A2279),MONTH(A2279)+1,0),메뉴_이름,B2279)&gt;1,"같은 달·같은 메뉴가 또 있어요",""))))))</f>
        <v/>
      </c>
    </row>
    <row r="2280">
      <c r="A2280" s="49" t="n"/>
      <c r="B2280" s="17" t="n"/>
      <c r="C2280" s="14" t="n"/>
      <c r="D2280" s="14" t="n"/>
      <c r="E2280" s="18">
        <f>IF(COUNTA(A2280:D2280)=0,"",IF(NOT(ISNUMBER(A2280)),"월을 2026-09-01 처럼",IF(ISNA(MATCH(B2280,메뉴판이름,0)),"메뉴판에 없는 이름",IF(OR(NOT(ISNUMBER(C2280)),C2280&lt;0,C2280&lt;&gt;INT(N(C2280))),"수량을 확인하세요",IF(OR(NOT(ISNUMBER(D2280)),D2280&lt;0),"매출을 확인하세요",IF(COUNTIFS(메뉴_월,"&gt;="&amp;DATE(YEAR(A2280),MONTH(A2280),1),메뉴_월,"&lt;="&amp;DATE(YEAR(A2280),MONTH(A2280)+1,0),메뉴_이름,B2280)&gt;1,"같은 달·같은 메뉴가 또 있어요",""))))))</f>
        <v/>
      </c>
    </row>
    <row r="2281">
      <c r="A2281" s="49" t="n"/>
      <c r="B2281" s="17" t="n"/>
      <c r="C2281" s="14" t="n"/>
      <c r="D2281" s="14" t="n"/>
      <c r="E2281" s="18">
        <f>IF(COUNTA(A2281:D2281)=0,"",IF(NOT(ISNUMBER(A2281)),"월을 2026-09-01 처럼",IF(ISNA(MATCH(B2281,메뉴판이름,0)),"메뉴판에 없는 이름",IF(OR(NOT(ISNUMBER(C2281)),C2281&lt;0,C2281&lt;&gt;INT(N(C2281))),"수량을 확인하세요",IF(OR(NOT(ISNUMBER(D2281)),D2281&lt;0),"매출을 확인하세요",IF(COUNTIFS(메뉴_월,"&gt;="&amp;DATE(YEAR(A2281),MONTH(A2281),1),메뉴_월,"&lt;="&amp;DATE(YEAR(A2281),MONTH(A2281)+1,0),메뉴_이름,B2281)&gt;1,"같은 달·같은 메뉴가 또 있어요",""))))))</f>
        <v/>
      </c>
    </row>
    <row r="2282">
      <c r="A2282" s="49" t="n"/>
      <c r="B2282" s="17" t="n"/>
      <c r="C2282" s="14" t="n"/>
      <c r="D2282" s="14" t="n"/>
      <c r="E2282" s="18">
        <f>IF(COUNTA(A2282:D2282)=0,"",IF(NOT(ISNUMBER(A2282)),"월을 2026-09-01 처럼",IF(ISNA(MATCH(B2282,메뉴판이름,0)),"메뉴판에 없는 이름",IF(OR(NOT(ISNUMBER(C2282)),C2282&lt;0,C2282&lt;&gt;INT(N(C2282))),"수량을 확인하세요",IF(OR(NOT(ISNUMBER(D2282)),D2282&lt;0),"매출을 확인하세요",IF(COUNTIFS(메뉴_월,"&gt;="&amp;DATE(YEAR(A2282),MONTH(A2282),1),메뉴_월,"&lt;="&amp;DATE(YEAR(A2282),MONTH(A2282)+1,0),메뉴_이름,B2282)&gt;1,"같은 달·같은 메뉴가 또 있어요",""))))))</f>
        <v/>
      </c>
    </row>
    <row r="2283">
      <c r="A2283" s="49" t="n"/>
      <c r="B2283" s="17" t="n"/>
      <c r="C2283" s="14" t="n"/>
      <c r="D2283" s="14" t="n"/>
      <c r="E2283" s="18">
        <f>IF(COUNTA(A2283:D2283)=0,"",IF(NOT(ISNUMBER(A2283)),"월을 2026-09-01 처럼",IF(ISNA(MATCH(B2283,메뉴판이름,0)),"메뉴판에 없는 이름",IF(OR(NOT(ISNUMBER(C2283)),C2283&lt;0,C2283&lt;&gt;INT(N(C2283))),"수량을 확인하세요",IF(OR(NOT(ISNUMBER(D2283)),D2283&lt;0),"매출을 확인하세요",IF(COUNTIFS(메뉴_월,"&gt;="&amp;DATE(YEAR(A2283),MONTH(A2283),1),메뉴_월,"&lt;="&amp;DATE(YEAR(A2283),MONTH(A2283)+1,0),메뉴_이름,B2283)&gt;1,"같은 달·같은 메뉴가 또 있어요",""))))))</f>
        <v/>
      </c>
    </row>
    <row r="2284">
      <c r="A2284" s="49" t="n"/>
      <c r="B2284" s="17" t="n"/>
      <c r="C2284" s="14" t="n"/>
      <c r="D2284" s="14" t="n"/>
      <c r="E2284" s="18">
        <f>IF(COUNTA(A2284:D2284)=0,"",IF(NOT(ISNUMBER(A2284)),"월을 2026-09-01 처럼",IF(ISNA(MATCH(B2284,메뉴판이름,0)),"메뉴판에 없는 이름",IF(OR(NOT(ISNUMBER(C2284)),C2284&lt;0,C2284&lt;&gt;INT(N(C2284))),"수량을 확인하세요",IF(OR(NOT(ISNUMBER(D2284)),D2284&lt;0),"매출을 확인하세요",IF(COUNTIFS(메뉴_월,"&gt;="&amp;DATE(YEAR(A2284),MONTH(A2284),1),메뉴_월,"&lt;="&amp;DATE(YEAR(A2284),MONTH(A2284)+1,0),메뉴_이름,B2284)&gt;1,"같은 달·같은 메뉴가 또 있어요",""))))))</f>
        <v/>
      </c>
    </row>
    <row r="2285">
      <c r="A2285" s="49" t="n"/>
      <c r="B2285" s="17" t="n"/>
      <c r="C2285" s="14" t="n"/>
      <c r="D2285" s="14" t="n"/>
      <c r="E2285" s="18">
        <f>IF(COUNTA(A2285:D2285)=0,"",IF(NOT(ISNUMBER(A2285)),"월을 2026-09-01 처럼",IF(ISNA(MATCH(B2285,메뉴판이름,0)),"메뉴판에 없는 이름",IF(OR(NOT(ISNUMBER(C2285)),C2285&lt;0,C2285&lt;&gt;INT(N(C2285))),"수량을 확인하세요",IF(OR(NOT(ISNUMBER(D2285)),D2285&lt;0),"매출을 확인하세요",IF(COUNTIFS(메뉴_월,"&gt;="&amp;DATE(YEAR(A2285),MONTH(A2285),1),메뉴_월,"&lt;="&amp;DATE(YEAR(A2285),MONTH(A2285)+1,0),메뉴_이름,B2285)&gt;1,"같은 달·같은 메뉴가 또 있어요",""))))))</f>
        <v/>
      </c>
    </row>
    <row r="2286">
      <c r="A2286" s="49" t="n"/>
      <c r="B2286" s="17" t="n"/>
      <c r="C2286" s="14" t="n"/>
      <c r="D2286" s="14" t="n"/>
      <c r="E2286" s="18">
        <f>IF(COUNTA(A2286:D2286)=0,"",IF(NOT(ISNUMBER(A2286)),"월을 2026-09-01 처럼",IF(ISNA(MATCH(B2286,메뉴판이름,0)),"메뉴판에 없는 이름",IF(OR(NOT(ISNUMBER(C2286)),C2286&lt;0,C2286&lt;&gt;INT(N(C2286))),"수량을 확인하세요",IF(OR(NOT(ISNUMBER(D2286)),D2286&lt;0),"매출을 확인하세요",IF(COUNTIFS(메뉴_월,"&gt;="&amp;DATE(YEAR(A2286),MONTH(A2286),1),메뉴_월,"&lt;="&amp;DATE(YEAR(A2286),MONTH(A2286)+1,0),메뉴_이름,B2286)&gt;1,"같은 달·같은 메뉴가 또 있어요",""))))))</f>
        <v/>
      </c>
    </row>
    <row r="2287">
      <c r="A2287" s="49" t="n"/>
      <c r="B2287" s="17" t="n"/>
      <c r="C2287" s="14" t="n"/>
      <c r="D2287" s="14" t="n"/>
      <c r="E2287" s="18">
        <f>IF(COUNTA(A2287:D2287)=0,"",IF(NOT(ISNUMBER(A2287)),"월을 2026-09-01 처럼",IF(ISNA(MATCH(B2287,메뉴판이름,0)),"메뉴판에 없는 이름",IF(OR(NOT(ISNUMBER(C2287)),C2287&lt;0,C2287&lt;&gt;INT(N(C2287))),"수량을 확인하세요",IF(OR(NOT(ISNUMBER(D2287)),D2287&lt;0),"매출을 확인하세요",IF(COUNTIFS(메뉴_월,"&gt;="&amp;DATE(YEAR(A2287),MONTH(A2287),1),메뉴_월,"&lt;="&amp;DATE(YEAR(A2287),MONTH(A2287)+1,0),메뉴_이름,B2287)&gt;1,"같은 달·같은 메뉴가 또 있어요",""))))))</f>
        <v/>
      </c>
    </row>
    <row r="2288">
      <c r="A2288" s="49" t="n"/>
      <c r="B2288" s="17" t="n"/>
      <c r="C2288" s="14" t="n"/>
      <c r="D2288" s="14" t="n"/>
      <c r="E2288" s="18">
        <f>IF(COUNTA(A2288:D2288)=0,"",IF(NOT(ISNUMBER(A2288)),"월을 2026-09-01 처럼",IF(ISNA(MATCH(B2288,메뉴판이름,0)),"메뉴판에 없는 이름",IF(OR(NOT(ISNUMBER(C2288)),C2288&lt;0,C2288&lt;&gt;INT(N(C2288))),"수량을 확인하세요",IF(OR(NOT(ISNUMBER(D2288)),D2288&lt;0),"매출을 확인하세요",IF(COUNTIFS(메뉴_월,"&gt;="&amp;DATE(YEAR(A2288),MONTH(A2288),1),메뉴_월,"&lt;="&amp;DATE(YEAR(A2288),MONTH(A2288)+1,0),메뉴_이름,B2288)&gt;1,"같은 달·같은 메뉴가 또 있어요",""))))))</f>
        <v/>
      </c>
    </row>
    <row r="2289">
      <c r="A2289" s="49" t="n"/>
      <c r="B2289" s="17" t="n"/>
      <c r="C2289" s="14" t="n"/>
      <c r="D2289" s="14" t="n"/>
      <c r="E2289" s="18">
        <f>IF(COUNTA(A2289:D2289)=0,"",IF(NOT(ISNUMBER(A2289)),"월을 2026-09-01 처럼",IF(ISNA(MATCH(B2289,메뉴판이름,0)),"메뉴판에 없는 이름",IF(OR(NOT(ISNUMBER(C2289)),C2289&lt;0,C2289&lt;&gt;INT(N(C2289))),"수량을 확인하세요",IF(OR(NOT(ISNUMBER(D2289)),D2289&lt;0),"매출을 확인하세요",IF(COUNTIFS(메뉴_월,"&gt;="&amp;DATE(YEAR(A2289),MONTH(A2289),1),메뉴_월,"&lt;="&amp;DATE(YEAR(A2289),MONTH(A2289)+1,0),메뉴_이름,B2289)&gt;1,"같은 달·같은 메뉴가 또 있어요",""))))))</f>
        <v/>
      </c>
    </row>
    <row r="2290">
      <c r="A2290" s="49" t="n"/>
      <c r="B2290" s="17" t="n"/>
      <c r="C2290" s="14" t="n"/>
      <c r="D2290" s="14" t="n"/>
      <c r="E2290" s="18">
        <f>IF(COUNTA(A2290:D2290)=0,"",IF(NOT(ISNUMBER(A2290)),"월을 2026-09-01 처럼",IF(ISNA(MATCH(B2290,메뉴판이름,0)),"메뉴판에 없는 이름",IF(OR(NOT(ISNUMBER(C2290)),C2290&lt;0,C2290&lt;&gt;INT(N(C2290))),"수량을 확인하세요",IF(OR(NOT(ISNUMBER(D2290)),D2290&lt;0),"매출을 확인하세요",IF(COUNTIFS(메뉴_월,"&gt;="&amp;DATE(YEAR(A2290),MONTH(A2290),1),메뉴_월,"&lt;="&amp;DATE(YEAR(A2290),MONTH(A2290)+1,0),메뉴_이름,B2290)&gt;1,"같은 달·같은 메뉴가 또 있어요",""))))))</f>
        <v/>
      </c>
    </row>
    <row r="2291">
      <c r="A2291" s="49" t="n"/>
      <c r="B2291" s="17" t="n"/>
      <c r="C2291" s="14" t="n"/>
      <c r="D2291" s="14" t="n"/>
      <c r="E2291" s="18">
        <f>IF(COUNTA(A2291:D2291)=0,"",IF(NOT(ISNUMBER(A2291)),"월을 2026-09-01 처럼",IF(ISNA(MATCH(B2291,메뉴판이름,0)),"메뉴판에 없는 이름",IF(OR(NOT(ISNUMBER(C2291)),C2291&lt;0,C2291&lt;&gt;INT(N(C2291))),"수량을 확인하세요",IF(OR(NOT(ISNUMBER(D2291)),D2291&lt;0),"매출을 확인하세요",IF(COUNTIFS(메뉴_월,"&gt;="&amp;DATE(YEAR(A2291),MONTH(A2291),1),메뉴_월,"&lt;="&amp;DATE(YEAR(A2291),MONTH(A2291)+1,0),메뉴_이름,B2291)&gt;1,"같은 달·같은 메뉴가 또 있어요",""))))))</f>
        <v/>
      </c>
    </row>
    <row r="2292">
      <c r="A2292" s="49" t="n"/>
      <c r="B2292" s="17" t="n"/>
      <c r="C2292" s="14" t="n"/>
      <c r="D2292" s="14" t="n"/>
      <c r="E2292" s="18">
        <f>IF(COUNTA(A2292:D2292)=0,"",IF(NOT(ISNUMBER(A2292)),"월을 2026-09-01 처럼",IF(ISNA(MATCH(B2292,메뉴판이름,0)),"메뉴판에 없는 이름",IF(OR(NOT(ISNUMBER(C2292)),C2292&lt;0,C2292&lt;&gt;INT(N(C2292))),"수량을 확인하세요",IF(OR(NOT(ISNUMBER(D2292)),D2292&lt;0),"매출을 확인하세요",IF(COUNTIFS(메뉴_월,"&gt;="&amp;DATE(YEAR(A2292),MONTH(A2292),1),메뉴_월,"&lt;="&amp;DATE(YEAR(A2292),MONTH(A2292)+1,0),메뉴_이름,B2292)&gt;1,"같은 달·같은 메뉴가 또 있어요",""))))))</f>
        <v/>
      </c>
    </row>
    <row r="2293">
      <c r="A2293" s="49" t="n"/>
      <c r="B2293" s="17" t="n"/>
      <c r="C2293" s="14" t="n"/>
      <c r="D2293" s="14" t="n"/>
      <c r="E2293" s="18">
        <f>IF(COUNTA(A2293:D2293)=0,"",IF(NOT(ISNUMBER(A2293)),"월을 2026-09-01 처럼",IF(ISNA(MATCH(B2293,메뉴판이름,0)),"메뉴판에 없는 이름",IF(OR(NOT(ISNUMBER(C2293)),C2293&lt;0,C2293&lt;&gt;INT(N(C2293))),"수량을 확인하세요",IF(OR(NOT(ISNUMBER(D2293)),D2293&lt;0),"매출을 확인하세요",IF(COUNTIFS(메뉴_월,"&gt;="&amp;DATE(YEAR(A2293),MONTH(A2293),1),메뉴_월,"&lt;="&amp;DATE(YEAR(A2293),MONTH(A2293)+1,0),메뉴_이름,B2293)&gt;1,"같은 달·같은 메뉴가 또 있어요",""))))))</f>
        <v/>
      </c>
    </row>
    <row r="2294">
      <c r="A2294" s="49" t="n"/>
      <c r="B2294" s="17" t="n"/>
      <c r="C2294" s="14" t="n"/>
      <c r="D2294" s="14" t="n"/>
      <c r="E2294" s="18">
        <f>IF(COUNTA(A2294:D2294)=0,"",IF(NOT(ISNUMBER(A2294)),"월을 2026-09-01 처럼",IF(ISNA(MATCH(B2294,메뉴판이름,0)),"메뉴판에 없는 이름",IF(OR(NOT(ISNUMBER(C2294)),C2294&lt;0,C2294&lt;&gt;INT(N(C2294))),"수량을 확인하세요",IF(OR(NOT(ISNUMBER(D2294)),D2294&lt;0),"매출을 확인하세요",IF(COUNTIFS(메뉴_월,"&gt;="&amp;DATE(YEAR(A2294),MONTH(A2294),1),메뉴_월,"&lt;="&amp;DATE(YEAR(A2294),MONTH(A2294)+1,0),메뉴_이름,B2294)&gt;1,"같은 달·같은 메뉴가 또 있어요",""))))))</f>
        <v/>
      </c>
    </row>
    <row r="2295">
      <c r="A2295" s="49" t="n"/>
      <c r="B2295" s="17" t="n"/>
      <c r="C2295" s="14" t="n"/>
      <c r="D2295" s="14" t="n"/>
      <c r="E2295" s="18">
        <f>IF(COUNTA(A2295:D2295)=0,"",IF(NOT(ISNUMBER(A2295)),"월을 2026-09-01 처럼",IF(ISNA(MATCH(B2295,메뉴판이름,0)),"메뉴판에 없는 이름",IF(OR(NOT(ISNUMBER(C2295)),C2295&lt;0,C2295&lt;&gt;INT(N(C2295))),"수량을 확인하세요",IF(OR(NOT(ISNUMBER(D2295)),D2295&lt;0),"매출을 확인하세요",IF(COUNTIFS(메뉴_월,"&gt;="&amp;DATE(YEAR(A2295),MONTH(A2295),1),메뉴_월,"&lt;="&amp;DATE(YEAR(A2295),MONTH(A2295)+1,0),메뉴_이름,B2295)&gt;1,"같은 달·같은 메뉴가 또 있어요",""))))))</f>
        <v/>
      </c>
    </row>
    <row r="2296">
      <c r="A2296" s="49" t="n"/>
      <c r="B2296" s="17" t="n"/>
      <c r="C2296" s="14" t="n"/>
      <c r="D2296" s="14" t="n"/>
      <c r="E2296" s="18">
        <f>IF(COUNTA(A2296:D2296)=0,"",IF(NOT(ISNUMBER(A2296)),"월을 2026-09-01 처럼",IF(ISNA(MATCH(B2296,메뉴판이름,0)),"메뉴판에 없는 이름",IF(OR(NOT(ISNUMBER(C2296)),C2296&lt;0,C2296&lt;&gt;INT(N(C2296))),"수량을 확인하세요",IF(OR(NOT(ISNUMBER(D2296)),D2296&lt;0),"매출을 확인하세요",IF(COUNTIFS(메뉴_월,"&gt;="&amp;DATE(YEAR(A2296),MONTH(A2296),1),메뉴_월,"&lt;="&amp;DATE(YEAR(A2296),MONTH(A2296)+1,0),메뉴_이름,B2296)&gt;1,"같은 달·같은 메뉴가 또 있어요",""))))))</f>
        <v/>
      </c>
    </row>
    <row r="2297">
      <c r="A2297" s="49" t="n"/>
      <c r="B2297" s="17" t="n"/>
      <c r="C2297" s="14" t="n"/>
      <c r="D2297" s="14" t="n"/>
      <c r="E2297" s="18">
        <f>IF(COUNTA(A2297:D2297)=0,"",IF(NOT(ISNUMBER(A2297)),"월을 2026-09-01 처럼",IF(ISNA(MATCH(B2297,메뉴판이름,0)),"메뉴판에 없는 이름",IF(OR(NOT(ISNUMBER(C2297)),C2297&lt;0,C2297&lt;&gt;INT(N(C2297))),"수량을 확인하세요",IF(OR(NOT(ISNUMBER(D2297)),D2297&lt;0),"매출을 확인하세요",IF(COUNTIFS(메뉴_월,"&gt;="&amp;DATE(YEAR(A2297),MONTH(A2297),1),메뉴_월,"&lt;="&amp;DATE(YEAR(A2297),MONTH(A2297)+1,0),메뉴_이름,B2297)&gt;1,"같은 달·같은 메뉴가 또 있어요",""))))))</f>
        <v/>
      </c>
    </row>
    <row r="2298">
      <c r="A2298" s="49" t="n"/>
      <c r="B2298" s="17" t="n"/>
      <c r="C2298" s="14" t="n"/>
      <c r="D2298" s="14" t="n"/>
      <c r="E2298" s="18">
        <f>IF(COUNTA(A2298:D2298)=0,"",IF(NOT(ISNUMBER(A2298)),"월을 2026-09-01 처럼",IF(ISNA(MATCH(B2298,메뉴판이름,0)),"메뉴판에 없는 이름",IF(OR(NOT(ISNUMBER(C2298)),C2298&lt;0,C2298&lt;&gt;INT(N(C2298))),"수량을 확인하세요",IF(OR(NOT(ISNUMBER(D2298)),D2298&lt;0),"매출을 확인하세요",IF(COUNTIFS(메뉴_월,"&gt;="&amp;DATE(YEAR(A2298),MONTH(A2298),1),메뉴_월,"&lt;="&amp;DATE(YEAR(A2298),MONTH(A2298)+1,0),메뉴_이름,B2298)&gt;1,"같은 달·같은 메뉴가 또 있어요",""))))))</f>
        <v/>
      </c>
    </row>
    <row r="2299">
      <c r="A2299" s="49" t="n"/>
      <c r="B2299" s="17" t="n"/>
      <c r="C2299" s="14" t="n"/>
      <c r="D2299" s="14" t="n"/>
      <c r="E2299" s="18">
        <f>IF(COUNTA(A2299:D2299)=0,"",IF(NOT(ISNUMBER(A2299)),"월을 2026-09-01 처럼",IF(ISNA(MATCH(B2299,메뉴판이름,0)),"메뉴판에 없는 이름",IF(OR(NOT(ISNUMBER(C2299)),C2299&lt;0,C2299&lt;&gt;INT(N(C2299))),"수량을 확인하세요",IF(OR(NOT(ISNUMBER(D2299)),D2299&lt;0),"매출을 확인하세요",IF(COUNTIFS(메뉴_월,"&gt;="&amp;DATE(YEAR(A2299),MONTH(A2299),1),메뉴_월,"&lt;="&amp;DATE(YEAR(A2299),MONTH(A2299)+1,0),메뉴_이름,B2299)&gt;1,"같은 달·같은 메뉴가 또 있어요",""))))))</f>
        <v/>
      </c>
    </row>
    <row r="2300">
      <c r="A2300" s="49" t="n"/>
      <c r="B2300" s="17" t="n"/>
      <c r="C2300" s="14" t="n"/>
      <c r="D2300" s="14" t="n"/>
      <c r="E2300" s="18">
        <f>IF(COUNTA(A2300:D2300)=0,"",IF(NOT(ISNUMBER(A2300)),"월을 2026-09-01 처럼",IF(ISNA(MATCH(B2300,메뉴판이름,0)),"메뉴판에 없는 이름",IF(OR(NOT(ISNUMBER(C2300)),C2300&lt;0,C2300&lt;&gt;INT(N(C2300))),"수량을 확인하세요",IF(OR(NOT(ISNUMBER(D2300)),D2300&lt;0),"매출을 확인하세요",IF(COUNTIFS(메뉴_월,"&gt;="&amp;DATE(YEAR(A2300),MONTH(A2300),1),메뉴_월,"&lt;="&amp;DATE(YEAR(A2300),MONTH(A2300)+1,0),메뉴_이름,B2300)&gt;1,"같은 달·같은 메뉴가 또 있어요",""))))))</f>
        <v/>
      </c>
    </row>
    <row r="2301">
      <c r="A2301" s="49" t="n"/>
      <c r="B2301" s="17" t="n"/>
      <c r="C2301" s="14" t="n"/>
      <c r="D2301" s="14" t="n"/>
      <c r="E2301" s="18">
        <f>IF(COUNTA(A2301:D2301)=0,"",IF(NOT(ISNUMBER(A2301)),"월을 2026-09-01 처럼",IF(ISNA(MATCH(B2301,메뉴판이름,0)),"메뉴판에 없는 이름",IF(OR(NOT(ISNUMBER(C2301)),C2301&lt;0,C2301&lt;&gt;INT(N(C2301))),"수량을 확인하세요",IF(OR(NOT(ISNUMBER(D2301)),D2301&lt;0),"매출을 확인하세요",IF(COUNTIFS(메뉴_월,"&gt;="&amp;DATE(YEAR(A2301),MONTH(A2301),1),메뉴_월,"&lt;="&amp;DATE(YEAR(A2301),MONTH(A2301)+1,0),메뉴_이름,B2301)&gt;1,"같은 달·같은 메뉴가 또 있어요",""))))))</f>
        <v/>
      </c>
    </row>
    <row r="2302">
      <c r="A2302" s="49" t="n"/>
      <c r="B2302" s="17" t="n"/>
      <c r="C2302" s="14" t="n"/>
      <c r="D2302" s="14" t="n"/>
      <c r="E2302" s="18">
        <f>IF(COUNTA(A2302:D2302)=0,"",IF(NOT(ISNUMBER(A2302)),"월을 2026-09-01 처럼",IF(ISNA(MATCH(B2302,메뉴판이름,0)),"메뉴판에 없는 이름",IF(OR(NOT(ISNUMBER(C2302)),C2302&lt;0,C2302&lt;&gt;INT(N(C2302))),"수량을 확인하세요",IF(OR(NOT(ISNUMBER(D2302)),D2302&lt;0),"매출을 확인하세요",IF(COUNTIFS(메뉴_월,"&gt;="&amp;DATE(YEAR(A2302),MONTH(A2302),1),메뉴_월,"&lt;="&amp;DATE(YEAR(A2302),MONTH(A2302)+1,0),메뉴_이름,B2302)&gt;1,"같은 달·같은 메뉴가 또 있어요",""))))))</f>
        <v/>
      </c>
    </row>
    <row r="2303">
      <c r="A2303" s="49" t="n"/>
      <c r="B2303" s="17" t="n"/>
      <c r="C2303" s="14" t="n"/>
      <c r="D2303" s="14" t="n"/>
      <c r="E2303" s="18">
        <f>IF(COUNTA(A2303:D2303)=0,"",IF(NOT(ISNUMBER(A2303)),"월을 2026-09-01 처럼",IF(ISNA(MATCH(B2303,메뉴판이름,0)),"메뉴판에 없는 이름",IF(OR(NOT(ISNUMBER(C2303)),C2303&lt;0,C2303&lt;&gt;INT(N(C2303))),"수량을 확인하세요",IF(OR(NOT(ISNUMBER(D2303)),D2303&lt;0),"매출을 확인하세요",IF(COUNTIFS(메뉴_월,"&gt;="&amp;DATE(YEAR(A2303),MONTH(A2303),1),메뉴_월,"&lt;="&amp;DATE(YEAR(A2303),MONTH(A2303)+1,0),메뉴_이름,B2303)&gt;1,"같은 달·같은 메뉴가 또 있어요",""))))))</f>
        <v/>
      </c>
    </row>
    <row r="2304">
      <c r="A2304" s="49" t="n"/>
      <c r="B2304" s="17" t="n"/>
      <c r="C2304" s="14" t="n"/>
      <c r="D2304" s="14" t="n"/>
      <c r="E2304" s="18">
        <f>IF(COUNTA(A2304:D2304)=0,"",IF(NOT(ISNUMBER(A2304)),"월을 2026-09-01 처럼",IF(ISNA(MATCH(B2304,메뉴판이름,0)),"메뉴판에 없는 이름",IF(OR(NOT(ISNUMBER(C2304)),C2304&lt;0,C2304&lt;&gt;INT(N(C2304))),"수량을 확인하세요",IF(OR(NOT(ISNUMBER(D2304)),D2304&lt;0),"매출을 확인하세요",IF(COUNTIFS(메뉴_월,"&gt;="&amp;DATE(YEAR(A2304),MONTH(A2304),1),메뉴_월,"&lt;="&amp;DATE(YEAR(A2304),MONTH(A2304)+1,0),메뉴_이름,B2304)&gt;1,"같은 달·같은 메뉴가 또 있어요",""))))))</f>
        <v/>
      </c>
    </row>
    <row r="2305">
      <c r="A2305" s="49" t="n"/>
      <c r="B2305" s="17" t="n"/>
      <c r="C2305" s="14" t="n"/>
      <c r="D2305" s="14" t="n"/>
      <c r="E2305" s="18">
        <f>IF(COUNTA(A2305:D2305)=0,"",IF(NOT(ISNUMBER(A2305)),"월을 2026-09-01 처럼",IF(ISNA(MATCH(B2305,메뉴판이름,0)),"메뉴판에 없는 이름",IF(OR(NOT(ISNUMBER(C2305)),C2305&lt;0,C2305&lt;&gt;INT(N(C2305))),"수량을 확인하세요",IF(OR(NOT(ISNUMBER(D2305)),D2305&lt;0),"매출을 확인하세요",IF(COUNTIFS(메뉴_월,"&gt;="&amp;DATE(YEAR(A2305),MONTH(A2305),1),메뉴_월,"&lt;="&amp;DATE(YEAR(A2305),MONTH(A2305)+1,0),메뉴_이름,B2305)&gt;1,"같은 달·같은 메뉴가 또 있어요",""))))))</f>
        <v/>
      </c>
    </row>
    <row r="2306">
      <c r="A2306" s="49" t="n"/>
      <c r="B2306" s="17" t="n"/>
      <c r="C2306" s="14" t="n"/>
      <c r="D2306" s="14" t="n"/>
      <c r="E2306" s="18">
        <f>IF(COUNTA(A2306:D2306)=0,"",IF(NOT(ISNUMBER(A2306)),"월을 2026-09-01 처럼",IF(ISNA(MATCH(B2306,메뉴판이름,0)),"메뉴판에 없는 이름",IF(OR(NOT(ISNUMBER(C2306)),C2306&lt;0,C2306&lt;&gt;INT(N(C2306))),"수량을 확인하세요",IF(OR(NOT(ISNUMBER(D2306)),D2306&lt;0),"매출을 확인하세요",IF(COUNTIFS(메뉴_월,"&gt;="&amp;DATE(YEAR(A2306),MONTH(A2306),1),메뉴_월,"&lt;="&amp;DATE(YEAR(A2306),MONTH(A2306)+1,0),메뉴_이름,B2306)&gt;1,"같은 달·같은 메뉴가 또 있어요",""))))))</f>
        <v/>
      </c>
    </row>
    <row r="2307">
      <c r="A2307" s="49" t="n"/>
      <c r="B2307" s="17" t="n"/>
      <c r="C2307" s="14" t="n"/>
      <c r="D2307" s="14" t="n"/>
      <c r="E2307" s="18">
        <f>IF(COUNTA(A2307:D2307)=0,"",IF(NOT(ISNUMBER(A2307)),"월을 2026-09-01 처럼",IF(ISNA(MATCH(B2307,메뉴판이름,0)),"메뉴판에 없는 이름",IF(OR(NOT(ISNUMBER(C2307)),C2307&lt;0,C2307&lt;&gt;INT(N(C2307))),"수량을 확인하세요",IF(OR(NOT(ISNUMBER(D2307)),D2307&lt;0),"매출을 확인하세요",IF(COUNTIFS(메뉴_월,"&gt;="&amp;DATE(YEAR(A2307),MONTH(A2307),1),메뉴_월,"&lt;="&amp;DATE(YEAR(A2307),MONTH(A2307)+1,0),메뉴_이름,B2307)&gt;1,"같은 달·같은 메뉴가 또 있어요",""))))))</f>
        <v/>
      </c>
    </row>
    <row r="2308">
      <c r="A2308" s="49" t="n"/>
      <c r="B2308" s="17" t="n"/>
      <c r="C2308" s="14" t="n"/>
      <c r="D2308" s="14" t="n"/>
      <c r="E2308" s="18">
        <f>IF(COUNTA(A2308:D2308)=0,"",IF(NOT(ISNUMBER(A2308)),"월을 2026-09-01 처럼",IF(ISNA(MATCH(B2308,메뉴판이름,0)),"메뉴판에 없는 이름",IF(OR(NOT(ISNUMBER(C2308)),C2308&lt;0,C2308&lt;&gt;INT(N(C2308))),"수량을 확인하세요",IF(OR(NOT(ISNUMBER(D2308)),D2308&lt;0),"매출을 확인하세요",IF(COUNTIFS(메뉴_월,"&gt;="&amp;DATE(YEAR(A2308),MONTH(A2308),1),메뉴_월,"&lt;="&amp;DATE(YEAR(A2308),MONTH(A2308)+1,0),메뉴_이름,B2308)&gt;1,"같은 달·같은 메뉴가 또 있어요",""))))))</f>
        <v/>
      </c>
    </row>
    <row r="2309">
      <c r="A2309" s="49" t="n"/>
      <c r="B2309" s="17" t="n"/>
      <c r="C2309" s="14" t="n"/>
      <c r="D2309" s="14" t="n"/>
      <c r="E2309" s="18">
        <f>IF(COUNTA(A2309:D2309)=0,"",IF(NOT(ISNUMBER(A2309)),"월을 2026-09-01 처럼",IF(ISNA(MATCH(B2309,메뉴판이름,0)),"메뉴판에 없는 이름",IF(OR(NOT(ISNUMBER(C2309)),C2309&lt;0,C2309&lt;&gt;INT(N(C2309))),"수량을 확인하세요",IF(OR(NOT(ISNUMBER(D2309)),D2309&lt;0),"매출을 확인하세요",IF(COUNTIFS(메뉴_월,"&gt;="&amp;DATE(YEAR(A2309),MONTH(A2309),1),메뉴_월,"&lt;="&amp;DATE(YEAR(A2309),MONTH(A2309)+1,0),메뉴_이름,B2309)&gt;1,"같은 달·같은 메뉴가 또 있어요",""))))))</f>
        <v/>
      </c>
    </row>
    <row r="2310">
      <c r="A2310" s="49" t="n"/>
      <c r="B2310" s="17" t="n"/>
      <c r="C2310" s="14" t="n"/>
      <c r="D2310" s="14" t="n"/>
      <c r="E2310" s="18">
        <f>IF(COUNTA(A2310:D2310)=0,"",IF(NOT(ISNUMBER(A2310)),"월을 2026-09-01 처럼",IF(ISNA(MATCH(B2310,메뉴판이름,0)),"메뉴판에 없는 이름",IF(OR(NOT(ISNUMBER(C2310)),C2310&lt;0,C2310&lt;&gt;INT(N(C2310))),"수량을 확인하세요",IF(OR(NOT(ISNUMBER(D2310)),D2310&lt;0),"매출을 확인하세요",IF(COUNTIFS(메뉴_월,"&gt;="&amp;DATE(YEAR(A2310),MONTH(A2310),1),메뉴_월,"&lt;="&amp;DATE(YEAR(A2310),MONTH(A2310)+1,0),메뉴_이름,B2310)&gt;1,"같은 달·같은 메뉴가 또 있어요",""))))))</f>
        <v/>
      </c>
    </row>
    <row r="2311">
      <c r="A2311" s="49" t="n"/>
      <c r="B2311" s="17" t="n"/>
      <c r="C2311" s="14" t="n"/>
      <c r="D2311" s="14" t="n"/>
      <c r="E2311" s="18">
        <f>IF(COUNTA(A2311:D2311)=0,"",IF(NOT(ISNUMBER(A2311)),"월을 2026-09-01 처럼",IF(ISNA(MATCH(B2311,메뉴판이름,0)),"메뉴판에 없는 이름",IF(OR(NOT(ISNUMBER(C2311)),C2311&lt;0,C2311&lt;&gt;INT(N(C2311))),"수량을 확인하세요",IF(OR(NOT(ISNUMBER(D2311)),D2311&lt;0),"매출을 확인하세요",IF(COUNTIFS(메뉴_월,"&gt;="&amp;DATE(YEAR(A2311),MONTH(A2311),1),메뉴_월,"&lt;="&amp;DATE(YEAR(A2311),MONTH(A2311)+1,0),메뉴_이름,B2311)&gt;1,"같은 달·같은 메뉴가 또 있어요",""))))))</f>
        <v/>
      </c>
    </row>
    <row r="2312">
      <c r="A2312" s="49" t="n"/>
      <c r="B2312" s="17" t="n"/>
      <c r="C2312" s="14" t="n"/>
      <c r="D2312" s="14" t="n"/>
      <c r="E2312" s="18">
        <f>IF(COUNTA(A2312:D2312)=0,"",IF(NOT(ISNUMBER(A2312)),"월을 2026-09-01 처럼",IF(ISNA(MATCH(B2312,메뉴판이름,0)),"메뉴판에 없는 이름",IF(OR(NOT(ISNUMBER(C2312)),C2312&lt;0,C2312&lt;&gt;INT(N(C2312))),"수량을 확인하세요",IF(OR(NOT(ISNUMBER(D2312)),D2312&lt;0),"매출을 확인하세요",IF(COUNTIFS(메뉴_월,"&gt;="&amp;DATE(YEAR(A2312),MONTH(A2312),1),메뉴_월,"&lt;="&amp;DATE(YEAR(A2312),MONTH(A2312)+1,0),메뉴_이름,B2312)&gt;1,"같은 달·같은 메뉴가 또 있어요",""))))))</f>
        <v/>
      </c>
    </row>
    <row r="2313">
      <c r="A2313" s="49" t="n"/>
      <c r="B2313" s="17" t="n"/>
      <c r="C2313" s="14" t="n"/>
      <c r="D2313" s="14" t="n"/>
      <c r="E2313" s="18">
        <f>IF(COUNTA(A2313:D2313)=0,"",IF(NOT(ISNUMBER(A2313)),"월을 2026-09-01 처럼",IF(ISNA(MATCH(B2313,메뉴판이름,0)),"메뉴판에 없는 이름",IF(OR(NOT(ISNUMBER(C2313)),C2313&lt;0,C2313&lt;&gt;INT(N(C2313))),"수량을 확인하세요",IF(OR(NOT(ISNUMBER(D2313)),D2313&lt;0),"매출을 확인하세요",IF(COUNTIFS(메뉴_월,"&gt;="&amp;DATE(YEAR(A2313),MONTH(A2313),1),메뉴_월,"&lt;="&amp;DATE(YEAR(A2313),MONTH(A2313)+1,0),메뉴_이름,B2313)&gt;1,"같은 달·같은 메뉴가 또 있어요",""))))))</f>
        <v/>
      </c>
    </row>
    <row r="2314">
      <c r="A2314" s="49" t="n"/>
      <c r="B2314" s="17" t="n"/>
      <c r="C2314" s="14" t="n"/>
      <c r="D2314" s="14" t="n"/>
      <c r="E2314" s="18">
        <f>IF(COUNTA(A2314:D2314)=0,"",IF(NOT(ISNUMBER(A2314)),"월을 2026-09-01 처럼",IF(ISNA(MATCH(B2314,메뉴판이름,0)),"메뉴판에 없는 이름",IF(OR(NOT(ISNUMBER(C2314)),C2314&lt;0,C2314&lt;&gt;INT(N(C2314))),"수량을 확인하세요",IF(OR(NOT(ISNUMBER(D2314)),D2314&lt;0),"매출을 확인하세요",IF(COUNTIFS(메뉴_월,"&gt;="&amp;DATE(YEAR(A2314),MONTH(A2314),1),메뉴_월,"&lt;="&amp;DATE(YEAR(A2314),MONTH(A2314)+1,0),메뉴_이름,B2314)&gt;1,"같은 달·같은 메뉴가 또 있어요",""))))))</f>
        <v/>
      </c>
    </row>
    <row r="2315">
      <c r="A2315" s="49" t="n"/>
      <c r="B2315" s="17" t="n"/>
      <c r="C2315" s="14" t="n"/>
      <c r="D2315" s="14" t="n"/>
      <c r="E2315" s="18">
        <f>IF(COUNTA(A2315:D2315)=0,"",IF(NOT(ISNUMBER(A2315)),"월을 2026-09-01 처럼",IF(ISNA(MATCH(B2315,메뉴판이름,0)),"메뉴판에 없는 이름",IF(OR(NOT(ISNUMBER(C2315)),C2315&lt;0,C2315&lt;&gt;INT(N(C2315))),"수량을 확인하세요",IF(OR(NOT(ISNUMBER(D2315)),D2315&lt;0),"매출을 확인하세요",IF(COUNTIFS(메뉴_월,"&gt;="&amp;DATE(YEAR(A2315),MONTH(A2315),1),메뉴_월,"&lt;="&amp;DATE(YEAR(A2315),MONTH(A2315)+1,0),메뉴_이름,B2315)&gt;1,"같은 달·같은 메뉴가 또 있어요",""))))))</f>
        <v/>
      </c>
    </row>
    <row r="2316">
      <c r="A2316" s="49" t="n"/>
      <c r="B2316" s="17" t="n"/>
      <c r="C2316" s="14" t="n"/>
      <c r="D2316" s="14" t="n"/>
      <c r="E2316" s="18">
        <f>IF(COUNTA(A2316:D2316)=0,"",IF(NOT(ISNUMBER(A2316)),"월을 2026-09-01 처럼",IF(ISNA(MATCH(B2316,메뉴판이름,0)),"메뉴판에 없는 이름",IF(OR(NOT(ISNUMBER(C2316)),C2316&lt;0,C2316&lt;&gt;INT(N(C2316))),"수량을 확인하세요",IF(OR(NOT(ISNUMBER(D2316)),D2316&lt;0),"매출을 확인하세요",IF(COUNTIFS(메뉴_월,"&gt;="&amp;DATE(YEAR(A2316),MONTH(A2316),1),메뉴_월,"&lt;="&amp;DATE(YEAR(A2316),MONTH(A2316)+1,0),메뉴_이름,B2316)&gt;1,"같은 달·같은 메뉴가 또 있어요",""))))))</f>
        <v/>
      </c>
    </row>
    <row r="2317">
      <c r="A2317" s="49" t="n"/>
      <c r="B2317" s="17" t="n"/>
      <c r="C2317" s="14" t="n"/>
      <c r="D2317" s="14" t="n"/>
      <c r="E2317" s="18">
        <f>IF(COUNTA(A2317:D2317)=0,"",IF(NOT(ISNUMBER(A2317)),"월을 2026-09-01 처럼",IF(ISNA(MATCH(B2317,메뉴판이름,0)),"메뉴판에 없는 이름",IF(OR(NOT(ISNUMBER(C2317)),C2317&lt;0,C2317&lt;&gt;INT(N(C2317))),"수량을 확인하세요",IF(OR(NOT(ISNUMBER(D2317)),D2317&lt;0),"매출을 확인하세요",IF(COUNTIFS(메뉴_월,"&gt;="&amp;DATE(YEAR(A2317),MONTH(A2317),1),메뉴_월,"&lt;="&amp;DATE(YEAR(A2317),MONTH(A2317)+1,0),메뉴_이름,B2317)&gt;1,"같은 달·같은 메뉴가 또 있어요",""))))))</f>
        <v/>
      </c>
    </row>
    <row r="2318">
      <c r="A2318" s="49" t="n"/>
      <c r="B2318" s="17" t="n"/>
      <c r="C2318" s="14" t="n"/>
      <c r="D2318" s="14" t="n"/>
      <c r="E2318" s="18">
        <f>IF(COUNTA(A2318:D2318)=0,"",IF(NOT(ISNUMBER(A2318)),"월을 2026-09-01 처럼",IF(ISNA(MATCH(B2318,메뉴판이름,0)),"메뉴판에 없는 이름",IF(OR(NOT(ISNUMBER(C2318)),C2318&lt;0,C2318&lt;&gt;INT(N(C2318))),"수량을 확인하세요",IF(OR(NOT(ISNUMBER(D2318)),D2318&lt;0),"매출을 확인하세요",IF(COUNTIFS(메뉴_월,"&gt;="&amp;DATE(YEAR(A2318),MONTH(A2318),1),메뉴_월,"&lt;="&amp;DATE(YEAR(A2318),MONTH(A2318)+1,0),메뉴_이름,B2318)&gt;1,"같은 달·같은 메뉴가 또 있어요",""))))))</f>
        <v/>
      </c>
    </row>
    <row r="2319">
      <c r="A2319" s="49" t="n"/>
      <c r="B2319" s="17" t="n"/>
      <c r="C2319" s="14" t="n"/>
      <c r="D2319" s="14" t="n"/>
      <c r="E2319" s="18">
        <f>IF(COUNTA(A2319:D2319)=0,"",IF(NOT(ISNUMBER(A2319)),"월을 2026-09-01 처럼",IF(ISNA(MATCH(B2319,메뉴판이름,0)),"메뉴판에 없는 이름",IF(OR(NOT(ISNUMBER(C2319)),C2319&lt;0,C2319&lt;&gt;INT(N(C2319))),"수량을 확인하세요",IF(OR(NOT(ISNUMBER(D2319)),D2319&lt;0),"매출을 확인하세요",IF(COUNTIFS(메뉴_월,"&gt;="&amp;DATE(YEAR(A2319),MONTH(A2319),1),메뉴_월,"&lt;="&amp;DATE(YEAR(A2319),MONTH(A2319)+1,0),메뉴_이름,B2319)&gt;1,"같은 달·같은 메뉴가 또 있어요",""))))))</f>
        <v/>
      </c>
    </row>
    <row r="2320">
      <c r="A2320" s="49" t="n"/>
      <c r="B2320" s="17" t="n"/>
      <c r="C2320" s="14" t="n"/>
      <c r="D2320" s="14" t="n"/>
      <c r="E2320" s="18">
        <f>IF(COUNTA(A2320:D2320)=0,"",IF(NOT(ISNUMBER(A2320)),"월을 2026-09-01 처럼",IF(ISNA(MATCH(B2320,메뉴판이름,0)),"메뉴판에 없는 이름",IF(OR(NOT(ISNUMBER(C2320)),C2320&lt;0,C2320&lt;&gt;INT(N(C2320))),"수량을 확인하세요",IF(OR(NOT(ISNUMBER(D2320)),D2320&lt;0),"매출을 확인하세요",IF(COUNTIFS(메뉴_월,"&gt;="&amp;DATE(YEAR(A2320),MONTH(A2320),1),메뉴_월,"&lt;="&amp;DATE(YEAR(A2320),MONTH(A2320)+1,0),메뉴_이름,B2320)&gt;1,"같은 달·같은 메뉴가 또 있어요",""))))))</f>
        <v/>
      </c>
    </row>
    <row r="2321">
      <c r="A2321" s="49" t="n"/>
      <c r="B2321" s="17" t="n"/>
      <c r="C2321" s="14" t="n"/>
      <c r="D2321" s="14" t="n"/>
      <c r="E2321" s="18">
        <f>IF(COUNTA(A2321:D2321)=0,"",IF(NOT(ISNUMBER(A2321)),"월을 2026-09-01 처럼",IF(ISNA(MATCH(B2321,메뉴판이름,0)),"메뉴판에 없는 이름",IF(OR(NOT(ISNUMBER(C2321)),C2321&lt;0,C2321&lt;&gt;INT(N(C2321))),"수량을 확인하세요",IF(OR(NOT(ISNUMBER(D2321)),D2321&lt;0),"매출을 확인하세요",IF(COUNTIFS(메뉴_월,"&gt;="&amp;DATE(YEAR(A2321),MONTH(A2321),1),메뉴_월,"&lt;="&amp;DATE(YEAR(A2321),MONTH(A2321)+1,0),메뉴_이름,B2321)&gt;1,"같은 달·같은 메뉴가 또 있어요",""))))))</f>
        <v/>
      </c>
    </row>
    <row r="2322">
      <c r="A2322" s="49" t="n"/>
      <c r="B2322" s="17" t="n"/>
      <c r="C2322" s="14" t="n"/>
      <c r="D2322" s="14" t="n"/>
      <c r="E2322" s="18">
        <f>IF(COUNTA(A2322:D2322)=0,"",IF(NOT(ISNUMBER(A2322)),"월을 2026-09-01 처럼",IF(ISNA(MATCH(B2322,메뉴판이름,0)),"메뉴판에 없는 이름",IF(OR(NOT(ISNUMBER(C2322)),C2322&lt;0,C2322&lt;&gt;INT(N(C2322))),"수량을 확인하세요",IF(OR(NOT(ISNUMBER(D2322)),D2322&lt;0),"매출을 확인하세요",IF(COUNTIFS(메뉴_월,"&gt;="&amp;DATE(YEAR(A2322),MONTH(A2322),1),메뉴_월,"&lt;="&amp;DATE(YEAR(A2322),MONTH(A2322)+1,0),메뉴_이름,B2322)&gt;1,"같은 달·같은 메뉴가 또 있어요",""))))))</f>
        <v/>
      </c>
    </row>
    <row r="2323">
      <c r="A2323" s="49" t="n"/>
      <c r="B2323" s="17" t="n"/>
      <c r="C2323" s="14" t="n"/>
      <c r="D2323" s="14" t="n"/>
      <c r="E2323" s="18">
        <f>IF(COUNTA(A2323:D2323)=0,"",IF(NOT(ISNUMBER(A2323)),"월을 2026-09-01 처럼",IF(ISNA(MATCH(B2323,메뉴판이름,0)),"메뉴판에 없는 이름",IF(OR(NOT(ISNUMBER(C2323)),C2323&lt;0,C2323&lt;&gt;INT(N(C2323))),"수량을 확인하세요",IF(OR(NOT(ISNUMBER(D2323)),D2323&lt;0),"매출을 확인하세요",IF(COUNTIFS(메뉴_월,"&gt;="&amp;DATE(YEAR(A2323),MONTH(A2323),1),메뉴_월,"&lt;="&amp;DATE(YEAR(A2323),MONTH(A2323)+1,0),메뉴_이름,B2323)&gt;1,"같은 달·같은 메뉴가 또 있어요",""))))))</f>
        <v/>
      </c>
    </row>
    <row r="2324">
      <c r="A2324" s="49" t="n"/>
      <c r="B2324" s="17" t="n"/>
      <c r="C2324" s="14" t="n"/>
      <c r="D2324" s="14" t="n"/>
      <c r="E2324" s="18">
        <f>IF(COUNTA(A2324:D2324)=0,"",IF(NOT(ISNUMBER(A2324)),"월을 2026-09-01 처럼",IF(ISNA(MATCH(B2324,메뉴판이름,0)),"메뉴판에 없는 이름",IF(OR(NOT(ISNUMBER(C2324)),C2324&lt;0,C2324&lt;&gt;INT(N(C2324))),"수량을 확인하세요",IF(OR(NOT(ISNUMBER(D2324)),D2324&lt;0),"매출을 확인하세요",IF(COUNTIFS(메뉴_월,"&gt;="&amp;DATE(YEAR(A2324),MONTH(A2324),1),메뉴_월,"&lt;="&amp;DATE(YEAR(A2324),MONTH(A2324)+1,0),메뉴_이름,B2324)&gt;1,"같은 달·같은 메뉴가 또 있어요",""))))))</f>
        <v/>
      </c>
    </row>
    <row r="2325">
      <c r="A2325" s="49" t="n"/>
      <c r="B2325" s="17" t="n"/>
      <c r="C2325" s="14" t="n"/>
      <c r="D2325" s="14" t="n"/>
      <c r="E2325" s="18">
        <f>IF(COUNTA(A2325:D2325)=0,"",IF(NOT(ISNUMBER(A2325)),"월을 2026-09-01 처럼",IF(ISNA(MATCH(B2325,메뉴판이름,0)),"메뉴판에 없는 이름",IF(OR(NOT(ISNUMBER(C2325)),C2325&lt;0,C2325&lt;&gt;INT(N(C2325))),"수량을 확인하세요",IF(OR(NOT(ISNUMBER(D2325)),D2325&lt;0),"매출을 확인하세요",IF(COUNTIFS(메뉴_월,"&gt;="&amp;DATE(YEAR(A2325),MONTH(A2325),1),메뉴_월,"&lt;="&amp;DATE(YEAR(A2325),MONTH(A2325)+1,0),메뉴_이름,B2325)&gt;1,"같은 달·같은 메뉴가 또 있어요",""))))))</f>
        <v/>
      </c>
    </row>
    <row r="2326">
      <c r="A2326" s="49" t="n"/>
      <c r="B2326" s="17" t="n"/>
      <c r="C2326" s="14" t="n"/>
      <c r="D2326" s="14" t="n"/>
      <c r="E2326" s="18">
        <f>IF(COUNTA(A2326:D2326)=0,"",IF(NOT(ISNUMBER(A2326)),"월을 2026-09-01 처럼",IF(ISNA(MATCH(B2326,메뉴판이름,0)),"메뉴판에 없는 이름",IF(OR(NOT(ISNUMBER(C2326)),C2326&lt;0,C2326&lt;&gt;INT(N(C2326))),"수량을 확인하세요",IF(OR(NOT(ISNUMBER(D2326)),D2326&lt;0),"매출을 확인하세요",IF(COUNTIFS(메뉴_월,"&gt;="&amp;DATE(YEAR(A2326),MONTH(A2326),1),메뉴_월,"&lt;="&amp;DATE(YEAR(A2326),MONTH(A2326)+1,0),메뉴_이름,B2326)&gt;1,"같은 달·같은 메뉴가 또 있어요",""))))))</f>
        <v/>
      </c>
    </row>
    <row r="2327">
      <c r="A2327" s="49" t="n"/>
      <c r="B2327" s="17" t="n"/>
      <c r="C2327" s="14" t="n"/>
      <c r="D2327" s="14" t="n"/>
      <c r="E2327" s="18">
        <f>IF(COUNTA(A2327:D2327)=0,"",IF(NOT(ISNUMBER(A2327)),"월을 2026-09-01 처럼",IF(ISNA(MATCH(B2327,메뉴판이름,0)),"메뉴판에 없는 이름",IF(OR(NOT(ISNUMBER(C2327)),C2327&lt;0,C2327&lt;&gt;INT(N(C2327))),"수량을 확인하세요",IF(OR(NOT(ISNUMBER(D2327)),D2327&lt;0),"매출을 확인하세요",IF(COUNTIFS(메뉴_월,"&gt;="&amp;DATE(YEAR(A2327),MONTH(A2327),1),메뉴_월,"&lt;="&amp;DATE(YEAR(A2327),MONTH(A2327)+1,0),메뉴_이름,B2327)&gt;1,"같은 달·같은 메뉴가 또 있어요",""))))))</f>
        <v/>
      </c>
    </row>
    <row r="2328">
      <c r="A2328" s="49" t="n"/>
      <c r="B2328" s="17" t="n"/>
      <c r="C2328" s="14" t="n"/>
      <c r="D2328" s="14" t="n"/>
      <c r="E2328" s="18">
        <f>IF(COUNTA(A2328:D2328)=0,"",IF(NOT(ISNUMBER(A2328)),"월을 2026-09-01 처럼",IF(ISNA(MATCH(B2328,메뉴판이름,0)),"메뉴판에 없는 이름",IF(OR(NOT(ISNUMBER(C2328)),C2328&lt;0,C2328&lt;&gt;INT(N(C2328))),"수량을 확인하세요",IF(OR(NOT(ISNUMBER(D2328)),D2328&lt;0),"매출을 확인하세요",IF(COUNTIFS(메뉴_월,"&gt;="&amp;DATE(YEAR(A2328),MONTH(A2328),1),메뉴_월,"&lt;="&amp;DATE(YEAR(A2328),MONTH(A2328)+1,0),메뉴_이름,B2328)&gt;1,"같은 달·같은 메뉴가 또 있어요",""))))))</f>
        <v/>
      </c>
    </row>
    <row r="2329">
      <c r="A2329" s="49" t="n"/>
      <c r="B2329" s="17" t="n"/>
      <c r="C2329" s="14" t="n"/>
      <c r="D2329" s="14" t="n"/>
      <c r="E2329" s="18">
        <f>IF(COUNTA(A2329:D2329)=0,"",IF(NOT(ISNUMBER(A2329)),"월을 2026-09-01 처럼",IF(ISNA(MATCH(B2329,메뉴판이름,0)),"메뉴판에 없는 이름",IF(OR(NOT(ISNUMBER(C2329)),C2329&lt;0,C2329&lt;&gt;INT(N(C2329))),"수량을 확인하세요",IF(OR(NOT(ISNUMBER(D2329)),D2329&lt;0),"매출을 확인하세요",IF(COUNTIFS(메뉴_월,"&gt;="&amp;DATE(YEAR(A2329),MONTH(A2329),1),메뉴_월,"&lt;="&amp;DATE(YEAR(A2329),MONTH(A2329)+1,0),메뉴_이름,B2329)&gt;1,"같은 달·같은 메뉴가 또 있어요",""))))))</f>
        <v/>
      </c>
    </row>
    <row r="2330">
      <c r="A2330" s="49" t="n"/>
      <c r="B2330" s="17" t="n"/>
      <c r="C2330" s="14" t="n"/>
      <c r="D2330" s="14" t="n"/>
      <c r="E2330" s="18">
        <f>IF(COUNTA(A2330:D2330)=0,"",IF(NOT(ISNUMBER(A2330)),"월을 2026-09-01 처럼",IF(ISNA(MATCH(B2330,메뉴판이름,0)),"메뉴판에 없는 이름",IF(OR(NOT(ISNUMBER(C2330)),C2330&lt;0,C2330&lt;&gt;INT(N(C2330))),"수량을 확인하세요",IF(OR(NOT(ISNUMBER(D2330)),D2330&lt;0),"매출을 확인하세요",IF(COUNTIFS(메뉴_월,"&gt;="&amp;DATE(YEAR(A2330),MONTH(A2330),1),메뉴_월,"&lt;="&amp;DATE(YEAR(A2330),MONTH(A2330)+1,0),메뉴_이름,B2330)&gt;1,"같은 달·같은 메뉴가 또 있어요",""))))))</f>
        <v/>
      </c>
    </row>
    <row r="2331">
      <c r="A2331" s="49" t="n"/>
      <c r="B2331" s="17" t="n"/>
      <c r="C2331" s="14" t="n"/>
      <c r="D2331" s="14" t="n"/>
      <c r="E2331" s="18">
        <f>IF(COUNTA(A2331:D2331)=0,"",IF(NOT(ISNUMBER(A2331)),"월을 2026-09-01 처럼",IF(ISNA(MATCH(B2331,메뉴판이름,0)),"메뉴판에 없는 이름",IF(OR(NOT(ISNUMBER(C2331)),C2331&lt;0,C2331&lt;&gt;INT(N(C2331))),"수량을 확인하세요",IF(OR(NOT(ISNUMBER(D2331)),D2331&lt;0),"매출을 확인하세요",IF(COUNTIFS(메뉴_월,"&gt;="&amp;DATE(YEAR(A2331),MONTH(A2331),1),메뉴_월,"&lt;="&amp;DATE(YEAR(A2331),MONTH(A2331)+1,0),메뉴_이름,B2331)&gt;1,"같은 달·같은 메뉴가 또 있어요",""))))))</f>
        <v/>
      </c>
    </row>
    <row r="2332">
      <c r="A2332" s="49" t="n"/>
      <c r="B2332" s="17" t="n"/>
      <c r="C2332" s="14" t="n"/>
      <c r="D2332" s="14" t="n"/>
      <c r="E2332" s="18">
        <f>IF(COUNTA(A2332:D2332)=0,"",IF(NOT(ISNUMBER(A2332)),"월을 2026-09-01 처럼",IF(ISNA(MATCH(B2332,메뉴판이름,0)),"메뉴판에 없는 이름",IF(OR(NOT(ISNUMBER(C2332)),C2332&lt;0,C2332&lt;&gt;INT(N(C2332))),"수량을 확인하세요",IF(OR(NOT(ISNUMBER(D2332)),D2332&lt;0),"매출을 확인하세요",IF(COUNTIFS(메뉴_월,"&gt;="&amp;DATE(YEAR(A2332),MONTH(A2332),1),메뉴_월,"&lt;="&amp;DATE(YEAR(A2332),MONTH(A2332)+1,0),메뉴_이름,B2332)&gt;1,"같은 달·같은 메뉴가 또 있어요",""))))))</f>
        <v/>
      </c>
    </row>
    <row r="2333">
      <c r="A2333" s="49" t="n"/>
      <c r="B2333" s="17" t="n"/>
      <c r="C2333" s="14" t="n"/>
      <c r="D2333" s="14" t="n"/>
      <c r="E2333" s="18">
        <f>IF(COUNTA(A2333:D2333)=0,"",IF(NOT(ISNUMBER(A2333)),"월을 2026-09-01 처럼",IF(ISNA(MATCH(B2333,메뉴판이름,0)),"메뉴판에 없는 이름",IF(OR(NOT(ISNUMBER(C2333)),C2333&lt;0,C2333&lt;&gt;INT(N(C2333))),"수량을 확인하세요",IF(OR(NOT(ISNUMBER(D2333)),D2333&lt;0),"매출을 확인하세요",IF(COUNTIFS(메뉴_월,"&gt;="&amp;DATE(YEAR(A2333),MONTH(A2333),1),메뉴_월,"&lt;="&amp;DATE(YEAR(A2333),MONTH(A2333)+1,0),메뉴_이름,B2333)&gt;1,"같은 달·같은 메뉴가 또 있어요",""))))))</f>
        <v/>
      </c>
    </row>
    <row r="2334">
      <c r="A2334" s="49" t="n"/>
      <c r="B2334" s="17" t="n"/>
      <c r="C2334" s="14" t="n"/>
      <c r="D2334" s="14" t="n"/>
      <c r="E2334" s="18">
        <f>IF(COUNTA(A2334:D2334)=0,"",IF(NOT(ISNUMBER(A2334)),"월을 2026-09-01 처럼",IF(ISNA(MATCH(B2334,메뉴판이름,0)),"메뉴판에 없는 이름",IF(OR(NOT(ISNUMBER(C2334)),C2334&lt;0,C2334&lt;&gt;INT(N(C2334))),"수량을 확인하세요",IF(OR(NOT(ISNUMBER(D2334)),D2334&lt;0),"매출을 확인하세요",IF(COUNTIFS(메뉴_월,"&gt;="&amp;DATE(YEAR(A2334),MONTH(A2334),1),메뉴_월,"&lt;="&amp;DATE(YEAR(A2334),MONTH(A2334)+1,0),메뉴_이름,B2334)&gt;1,"같은 달·같은 메뉴가 또 있어요",""))))))</f>
        <v/>
      </c>
    </row>
    <row r="2335">
      <c r="A2335" s="49" t="n"/>
      <c r="B2335" s="17" t="n"/>
      <c r="C2335" s="14" t="n"/>
      <c r="D2335" s="14" t="n"/>
      <c r="E2335" s="18">
        <f>IF(COUNTA(A2335:D2335)=0,"",IF(NOT(ISNUMBER(A2335)),"월을 2026-09-01 처럼",IF(ISNA(MATCH(B2335,메뉴판이름,0)),"메뉴판에 없는 이름",IF(OR(NOT(ISNUMBER(C2335)),C2335&lt;0,C2335&lt;&gt;INT(N(C2335))),"수량을 확인하세요",IF(OR(NOT(ISNUMBER(D2335)),D2335&lt;0),"매출을 확인하세요",IF(COUNTIFS(메뉴_월,"&gt;="&amp;DATE(YEAR(A2335),MONTH(A2335),1),메뉴_월,"&lt;="&amp;DATE(YEAR(A2335),MONTH(A2335)+1,0),메뉴_이름,B2335)&gt;1,"같은 달·같은 메뉴가 또 있어요",""))))))</f>
        <v/>
      </c>
    </row>
    <row r="2336">
      <c r="A2336" s="49" t="n"/>
      <c r="B2336" s="17" t="n"/>
      <c r="C2336" s="14" t="n"/>
      <c r="D2336" s="14" t="n"/>
      <c r="E2336" s="18">
        <f>IF(COUNTA(A2336:D2336)=0,"",IF(NOT(ISNUMBER(A2336)),"월을 2026-09-01 처럼",IF(ISNA(MATCH(B2336,메뉴판이름,0)),"메뉴판에 없는 이름",IF(OR(NOT(ISNUMBER(C2336)),C2336&lt;0,C2336&lt;&gt;INT(N(C2336))),"수량을 확인하세요",IF(OR(NOT(ISNUMBER(D2336)),D2336&lt;0),"매출을 확인하세요",IF(COUNTIFS(메뉴_월,"&gt;="&amp;DATE(YEAR(A2336),MONTH(A2336),1),메뉴_월,"&lt;="&amp;DATE(YEAR(A2336),MONTH(A2336)+1,0),메뉴_이름,B2336)&gt;1,"같은 달·같은 메뉴가 또 있어요",""))))))</f>
        <v/>
      </c>
    </row>
    <row r="2337">
      <c r="A2337" s="49" t="n"/>
      <c r="B2337" s="17" t="n"/>
      <c r="C2337" s="14" t="n"/>
      <c r="D2337" s="14" t="n"/>
      <c r="E2337" s="18">
        <f>IF(COUNTA(A2337:D2337)=0,"",IF(NOT(ISNUMBER(A2337)),"월을 2026-09-01 처럼",IF(ISNA(MATCH(B2337,메뉴판이름,0)),"메뉴판에 없는 이름",IF(OR(NOT(ISNUMBER(C2337)),C2337&lt;0,C2337&lt;&gt;INT(N(C2337))),"수량을 확인하세요",IF(OR(NOT(ISNUMBER(D2337)),D2337&lt;0),"매출을 확인하세요",IF(COUNTIFS(메뉴_월,"&gt;="&amp;DATE(YEAR(A2337),MONTH(A2337),1),메뉴_월,"&lt;="&amp;DATE(YEAR(A2337),MONTH(A2337)+1,0),메뉴_이름,B2337)&gt;1,"같은 달·같은 메뉴가 또 있어요",""))))))</f>
        <v/>
      </c>
    </row>
    <row r="2338">
      <c r="A2338" s="49" t="n"/>
      <c r="B2338" s="17" t="n"/>
      <c r="C2338" s="14" t="n"/>
      <c r="D2338" s="14" t="n"/>
      <c r="E2338" s="18">
        <f>IF(COUNTA(A2338:D2338)=0,"",IF(NOT(ISNUMBER(A2338)),"월을 2026-09-01 처럼",IF(ISNA(MATCH(B2338,메뉴판이름,0)),"메뉴판에 없는 이름",IF(OR(NOT(ISNUMBER(C2338)),C2338&lt;0,C2338&lt;&gt;INT(N(C2338))),"수량을 확인하세요",IF(OR(NOT(ISNUMBER(D2338)),D2338&lt;0),"매출을 확인하세요",IF(COUNTIFS(메뉴_월,"&gt;="&amp;DATE(YEAR(A2338),MONTH(A2338),1),메뉴_월,"&lt;="&amp;DATE(YEAR(A2338),MONTH(A2338)+1,0),메뉴_이름,B2338)&gt;1,"같은 달·같은 메뉴가 또 있어요",""))))))</f>
        <v/>
      </c>
    </row>
    <row r="2339">
      <c r="A2339" s="49" t="n"/>
      <c r="B2339" s="17" t="n"/>
      <c r="C2339" s="14" t="n"/>
      <c r="D2339" s="14" t="n"/>
      <c r="E2339" s="18">
        <f>IF(COUNTA(A2339:D2339)=0,"",IF(NOT(ISNUMBER(A2339)),"월을 2026-09-01 처럼",IF(ISNA(MATCH(B2339,메뉴판이름,0)),"메뉴판에 없는 이름",IF(OR(NOT(ISNUMBER(C2339)),C2339&lt;0,C2339&lt;&gt;INT(N(C2339))),"수량을 확인하세요",IF(OR(NOT(ISNUMBER(D2339)),D2339&lt;0),"매출을 확인하세요",IF(COUNTIFS(메뉴_월,"&gt;="&amp;DATE(YEAR(A2339),MONTH(A2339),1),메뉴_월,"&lt;="&amp;DATE(YEAR(A2339),MONTH(A2339)+1,0),메뉴_이름,B2339)&gt;1,"같은 달·같은 메뉴가 또 있어요",""))))))</f>
        <v/>
      </c>
    </row>
    <row r="2340">
      <c r="A2340" s="49" t="n"/>
      <c r="B2340" s="17" t="n"/>
      <c r="C2340" s="14" t="n"/>
      <c r="D2340" s="14" t="n"/>
      <c r="E2340" s="18">
        <f>IF(COUNTA(A2340:D2340)=0,"",IF(NOT(ISNUMBER(A2340)),"월을 2026-09-01 처럼",IF(ISNA(MATCH(B2340,메뉴판이름,0)),"메뉴판에 없는 이름",IF(OR(NOT(ISNUMBER(C2340)),C2340&lt;0,C2340&lt;&gt;INT(N(C2340))),"수량을 확인하세요",IF(OR(NOT(ISNUMBER(D2340)),D2340&lt;0),"매출을 확인하세요",IF(COUNTIFS(메뉴_월,"&gt;="&amp;DATE(YEAR(A2340),MONTH(A2340),1),메뉴_월,"&lt;="&amp;DATE(YEAR(A2340),MONTH(A2340)+1,0),메뉴_이름,B2340)&gt;1,"같은 달·같은 메뉴가 또 있어요",""))))))</f>
        <v/>
      </c>
    </row>
    <row r="2341">
      <c r="A2341" s="49" t="n"/>
      <c r="B2341" s="17" t="n"/>
      <c r="C2341" s="14" t="n"/>
      <c r="D2341" s="14" t="n"/>
      <c r="E2341" s="18">
        <f>IF(COUNTA(A2341:D2341)=0,"",IF(NOT(ISNUMBER(A2341)),"월을 2026-09-01 처럼",IF(ISNA(MATCH(B2341,메뉴판이름,0)),"메뉴판에 없는 이름",IF(OR(NOT(ISNUMBER(C2341)),C2341&lt;0,C2341&lt;&gt;INT(N(C2341))),"수량을 확인하세요",IF(OR(NOT(ISNUMBER(D2341)),D2341&lt;0),"매출을 확인하세요",IF(COUNTIFS(메뉴_월,"&gt;="&amp;DATE(YEAR(A2341),MONTH(A2341),1),메뉴_월,"&lt;="&amp;DATE(YEAR(A2341),MONTH(A2341)+1,0),메뉴_이름,B2341)&gt;1,"같은 달·같은 메뉴가 또 있어요",""))))))</f>
        <v/>
      </c>
    </row>
    <row r="2342">
      <c r="A2342" s="49" t="n"/>
      <c r="B2342" s="17" t="n"/>
      <c r="C2342" s="14" t="n"/>
      <c r="D2342" s="14" t="n"/>
      <c r="E2342" s="18">
        <f>IF(COUNTA(A2342:D2342)=0,"",IF(NOT(ISNUMBER(A2342)),"월을 2026-09-01 처럼",IF(ISNA(MATCH(B2342,메뉴판이름,0)),"메뉴판에 없는 이름",IF(OR(NOT(ISNUMBER(C2342)),C2342&lt;0,C2342&lt;&gt;INT(N(C2342))),"수량을 확인하세요",IF(OR(NOT(ISNUMBER(D2342)),D2342&lt;0),"매출을 확인하세요",IF(COUNTIFS(메뉴_월,"&gt;="&amp;DATE(YEAR(A2342),MONTH(A2342),1),메뉴_월,"&lt;="&amp;DATE(YEAR(A2342),MONTH(A2342)+1,0),메뉴_이름,B2342)&gt;1,"같은 달·같은 메뉴가 또 있어요",""))))))</f>
        <v/>
      </c>
    </row>
    <row r="2343">
      <c r="A2343" s="49" t="n"/>
      <c r="B2343" s="17" t="n"/>
      <c r="C2343" s="14" t="n"/>
      <c r="D2343" s="14" t="n"/>
      <c r="E2343" s="18">
        <f>IF(COUNTA(A2343:D2343)=0,"",IF(NOT(ISNUMBER(A2343)),"월을 2026-09-01 처럼",IF(ISNA(MATCH(B2343,메뉴판이름,0)),"메뉴판에 없는 이름",IF(OR(NOT(ISNUMBER(C2343)),C2343&lt;0,C2343&lt;&gt;INT(N(C2343))),"수량을 확인하세요",IF(OR(NOT(ISNUMBER(D2343)),D2343&lt;0),"매출을 확인하세요",IF(COUNTIFS(메뉴_월,"&gt;="&amp;DATE(YEAR(A2343),MONTH(A2343),1),메뉴_월,"&lt;="&amp;DATE(YEAR(A2343),MONTH(A2343)+1,0),메뉴_이름,B2343)&gt;1,"같은 달·같은 메뉴가 또 있어요",""))))))</f>
        <v/>
      </c>
    </row>
    <row r="2344">
      <c r="A2344" s="49" t="n"/>
      <c r="B2344" s="17" t="n"/>
      <c r="C2344" s="14" t="n"/>
      <c r="D2344" s="14" t="n"/>
      <c r="E2344" s="18">
        <f>IF(COUNTA(A2344:D2344)=0,"",IF(NOT(ISNUMBER(A2344)),"월을 2026-09-01 처럼",IF(ISNA(MATCH(B2344,메뉴판이름,0)),"메뉴판에 없는 이름",IF(OR(NOT(ISNUMBER(C2344)),C2344&lt;0,C2344&lt;&gt;INT(N(C2344))),"수량을 확인하세요",IF(OR(NOT(ISNUMBER(D2344)),D2344&lt;0),"매출을 확인하세요",IF(COUNTIFS(메뉴_월,"&gt;="&amp;DATE(YEAR(A2344),MONTH(A2344),1),메뉴_월,"&lt;="&amp;DATE(YEAR(A2344),MONTH(A2344)+1,0),메뉴_이름,B2344)&gt;1,"같은 달·같은 메뉴가 또 있어요",""))))))</f>
        <v/>
      </c>
    </row>
    <row r="2345">
      <c r="A2345" s="49" t="n"/>
      <c r="B2345" s="17" t="n"/>
      <c r="C2345" s="14" t="n"/>
      <c r="D2345" s="14" t="n"/>
      <c r="E2345" s="18">
        <f>IF(COUNTA(A2345:D2345)=0,"",IF(NOT(ISNUMBER(A2345)),"월을 2026-09-01 처럼",IF(ISNA(MATCH(B2345,메뉴판이름,0)),"메뉴판에 없는 이름",IF(OR(NOT(ISNUMBER(C2345)),C2345&lt;0,C2345&lt;&gt;INT(N(C2345))),"수량을 확인하세요",IF(OR(NOT(ISNUMBER(D2345)),D2345&lt;0),"매출을 확인하세요",IF(COUNTIFS(메뉴_월,"&gt;="&amp;DATE(YEAR(A2345),MONTH(A2345),1),메뉴_월,"&lt;="&amp;DATE(YEAR(A2345),MONTH(A2345)+1,0),메뉴_이름,B2345)&gt;1,"같은 달·같은 메뉴가 또 있어요",""))))))</f>
        <v/>
      </c>
    </row>
    <row r="2346">
      <c r="A2346" s="49" t="n"/>
      <c r="B2346" s="17" t="n"/>
      <c r="C2346" s="14" t="n"/>
      <c r="D2346" s="14" t="n"/>
      <c r="E2346" s="18">
        <f>IF(COUNTA(A2346:D2346)=0,"",IF(NOT(ISNUMBER(A2346)),"월을 2026-09-01 처럼",IF(ISNA(MATCH(B2346,메뉴판이름,0)),"메뉴판에 없는 이름",IF(OR(NOT(ISNUMBER(C2346)),C2346&lt;0,C2346&lt;&gt;INT(N(C2346))),"수량을 확인하세요",IF(OR(NOT(ISNUMBER(D2346)),D2346&lt;0),"매출을 확인하세요",IF(COUNTIFS(메뉴_월,"&gt;="&amp;DATE(YEAR(A2346),MONTH(A2346),1),메뉴_월,"&lt;="&amp;DATE(YEAR(A2346),MONTH(A2346)+1,0),메뉴_이름,B2346)&gt;1,"같은 달·같은 메뉴가 또 있어요",""))))))</f>
        <v/>
      </c>
    </row>
    <row r="2347">
      <c r="A2347" s="49" t="n"/>
      <c r="B2347" s="17" t="n"/>
      <c r="C2347" s="14" t="n"/>
      <c r="D2347" s="14" t="n"/>
      <c r="E2347" s="18">
        <f>IF(COUNTA(A2347:D2347)=0,"",IF(NOT(ISNUMBER(A2347)),"월을 2026-09-01 처럼",IF(ISNA(MATCH(B2347,메뉴판이름,0)),"메뉴판에 없는 이름",IF(OR(NOT(ISNUMBER(C2347)),C2347&lt;0,C2347&lt;&gt;INT(N(C2347))),"수량을 확인하세요",IF(OR(NOT(ISNUMBER(D2347)),D2347&lt;0),"매출을 확인하세요",IF(COUNTIFS(메뉴_월,"&gt;="&amp;DATE(YEAR(A2347),MONTH(A2347),1),메뉴_월,"&lt;="&amp;DATE(YEAR(A2347),MONTH(A2347)+1,0),메뉴_이름,B2347)&gt;1,"같은 달·같은 메뉴가 또 있어요",""))))))</f>
        <v/>
      </c>
    </row>
    <row r="2348">
      <c r="A2348" s="49" t="n"/>
      <c r="B2348" s="17" t="n"/>
      <c r="C2348" s="14" t="n"/>
      <c r="D2348" s="14" t="n"/>
      <c r="E2348" s="18">
        <f>IF(COUNTA(A2348:D2348)=0,"",IF(NOT(ISNUMBER(A2348)),"월을 2026-09-01 처럼",IF(ISNA(MATCH(B2348,메뉴판이름,0)),"메뉴판에 없는 이름",IF(OR(NOT(ISNUMBER(C2348)),C2348&lt;0,C2348&lt;&gt;INT(N(C2348))),"수량을 확인하세요",IF(OR(NOT(ISNUMBER(D2348)),D2348&lt;0),"매출을 확인하세요",IF(COUNTIFS(메뉴_월,"&gt;="&amp;DATE(YEAR(A2348),MONTH(A2348),1),메뉴_월,"&lt;="&amp;DATE(YEAR(A2348),MONTH(A2348)+1,0),메뉴_이름,B2348)&gt;1,"같은 달·같은 메뉴가 또 있어요",""))))))</f>
        <v/>
      </c>
    </row>
    <row r="2349">
      <c r="A2349" s="49" t="n"/>
      <c r="B2349" s="17" t="n"/>
      <c r="C2349" s="14" t="n"/>
      <c r="D2349" s="14" t="n"/>
      <c r="E2349" s="18">
        <f>IF(COUNTA(A2349:D2349)=0,"",IF(NOT(ISNUMBER(A2349)),"월을 2026-09-01 처럼",IF(ISNA(MATCH(B2349,메뉴판이름,0)),"메뉴판에 없는 이름",IF(OR(NOT(ISNUMBER(C2349)),C2349&lt;0,C2349&lt;&gt;INT(N(C2349))),"수량을 확인하세요",IF(OR(NOT(ISNUMBER(D2349)),D2349&lt;0),"매출을 확인하세요",IF(COUNTIFS(메뉴_월,"&gt;="&amp;DATE(YEAR(A2349),MONTH(A2349),1),메뉴_월,"&lt;="&amp;DATE(YEAR(A2349),MONTH(A2349)+1,0),메뉴_이름,B2349)&gt;1,"같은 달·같은 메뉴가 또 있어요",""))))))</f>
        <v/>
      </c>
    </row>
    <row r="2350">
      <c r="A2350" s="49" t="n"/>
      <c r="B2350" s="17" t="n"/>
      <c r="C2350" s="14" t="n"/>
      <c r="D2350" s="14" t="n"/>
      <c r="E2350" s="18">
        <f>IF(COUNTA(A2350:D2350)=0,"",IF(NOT(ISNUMBER(A2350)),"월을 2026-09-01 처럼",IF(ISNA(MATCH(B2350,메뉴판이름,0)),"메뉴판에 없는 이름",IF(OR(NOT(ISNUMBER(C2350)),C2350&lt;0,C2350&lt;&gt;INT(N(C2350))),"수량을 확인하세요",IF(OR(NOT(ISNUMBER(D2350)),D2350&lt;0),"매출을 확인하세요",IF(COUNTIFS(메뉴_월,"&gt;="&amp;DATE(YEAR(A2350),MONTH(A2350),1),메뉴_월,"&lt;="&amp;DATE(YEAR(A2350),MONTH(A2350)+1,0),메뉴_이름,B2350)&gt;1,"같은 달·같은 메뉴가 또 있어요",""))))))</f>
        <v/>
      </c>
    </row>
    <row r="2351">
      <c r="A2351" s="49" t="n"/>
      <c r="B2351" s="17" t="n"/>
      <c r="C2351" s="14" t="n"/>
      <c r="D2351" s="14" t="n"/>
      <c r="E2351" s="18">
        <f>IF(COUNTA(A2351:D2351)=0,"",IF(NOT(ISNUMBER(A2351)),"월을 2026-09-01 처럼",IF(ISNA(MATCH(B2351,메뉴판이름,0)),"메뉴판에 없는 이름",IF(OR(NOT(ISNUMBER(C2351)),C2351&lt;0,C2351&lt;&gt;INT(N(C2351))),"수량을 확인하세요",IF(OR(NOT(ISNUMBER(D2351)),D2351&lt;0),"매출을 확인하세요",IF(COUNTIFS(메뉴_월,"&gt;="&amp;DATE(YEAR(A2351),MONTH(A2351),1),메뉴_월,"&lt;="&amp;DATE(YEAR(A2351),MONTH(A2351)+1,0),메뉴_이름,B2351)&gt;1,"같은 달·같은 메뉴가 또 있어요",""))))))</f>
        <v/>
      </c>
    </row>
    <row r="2352">
      <c r="A2352" s="49" t="n"/>
      <c r="B2352" s="17" t="n"/>
      <c r="C2352" s="14" t="n"/>
      <c r="D2352" s="14" t="n"/>
      <c r="E2352" s="18">
        <f>IF(COUNTA(A2352:D2352)=0,"",IF(NOT(ISNUMBER(A2352)),"월을 2026-09-01 처럼",IF(ISNA(MATCH(B2352,메뉴판이름,0)),"메뉴판에 없는 이름",IF(OR(NOT(ISNUMBER(C2352)),C2352&lt;0,C2352&lt;&gt;INT(N(C2352))),"수량을 확인하세요",IF(OR(NOT(ISNUMBER(D2352)),D2352&lt;0),"매출을 확인하세요",IF(COUNTIFS(메뉴_월,"&gt;="&amp;DATE(YEAR(A2352),MONTH(A2352),1),메뉴_월,"&lt;="&amp;DATE(YEAR(A2352),MONTH(A2352)+1,0),메뉴_이름,B2352)&gt;1,"같은 달·같은 메뉴가 또 있어요",""))))))</f>
        <v/>
      </c>
    </row>
    <row r="2353">
      <c r="A2353" s="49" t="n"/>
      <c r="B2353" s="17" t="n"/>
      <c r="C2353" s="14" t="n"/>
      <c r="D2353" s="14" t="n"/>
      <c r="E2353" s="18">
        <f>IF(COUNTA(A2353:D2353)=0,"",IF(NOT(ISNUMBER(A2353)),"월을 2026-09-01 처럼",IF(ISNA(MATCH(B2353,메뉴판이름,0)),"메뉴판에 없는 이름",IF(OR(NOT(ISNUMBER(C2353)),C2353&lt;0,C2353&lt;&gt;INT(N(C2353))),"수량을 확인하세요",IF(OR(NOT(ISNUMBER(D2353)),D2353&lt;0),"매출을 확인하세요",IF(COUNTIFS(메뉴_월,"&gt;="&amp;DATE(YEAR(A2353),MONTH(A2353),1),메뉴_월,"&lt;="&amp;DATE(YEAR(A2353),MONTH(A2353)+1,0),메뉴_이름,B2353)&gt;1,"같은 달·같은 메뉴가 또 있어요",""))))))</f>
        <v/>
      </c>
    </row>
    <row r="2354">
      <c r="A2354" s="49" t="n"/>
      <c r="B2354" s="17" t="n"/>
      <c r="C2354" s="14" t="n"/>
      <c r="D2354" s="14" t="n"/>
      <c r="E2354" s="18">
        <f>IF(COUNTA(A2354:D2354)=0,"",IF(NOT(ISNUMBER(A2354)),"월을 2026-09-01 처럼",IF(ISNA(MATCH(B2354,메뉴판이름,0)),"메뉴판에 없는 이름",IF(OR(NOT(ISNUMBER(C2354)),C2354&lt;0,C2354&lt;&gt;INT(N(C2354))),"수량을 확인하세요",IF(OR(NOT(ISNUMBER(D2354)),D2354&lt;0),"매출을 확인하세요",IF(COUNTIFS(메뉴_월,"&gt;="&amp;DATE(YEAR(A2354),MONTH(A2354),1),메뉴_월,"&lt;="&amp;DATE(YEAR(A2354),MONTH(A2354)+1,0),메뉴_이름,B2354)&gt;1,"같은 달·같은 메뉴가 또 있어요",""))))))</f>
        <v/>
      </c>
    </row>
    <row r="2355">
      <c r="A2355" s="49" t="n"/>
      <c r="B2355" s="17" t="n"/>
      <c r="C2355" s="14" t="n"/>
      <c r="D2355" s="14" t="n"/>
      <c r="E2355" s="18">
        <f>IF(COUNTA(A2355:D2355)=0,"",IF(NOT(ISNUMBER(A2355)),"월을 2026-09-01 처럼",IF(ISNA(MATCH(B2355,메뉴판이름,0)),"메뉴판에 없는 이름",IF(OR(NOT(ISNUMBER(C2355)),C2355&lt;0,C2355&lt;&gt;INT(N(C2355))),"수량을 확인하세요",IF(OR(NOT(ISNUMBER(D2355)),D2355&lt;0),"매출을 확인하세요",IF(COUNTIFS(메뉴_월,"&gt;="&amp;DATE(YEAR(A2355),MONTH(A2355),1),메뉴_월,"&lt;="&amp;DATE(YEAR(A2355),MONTH(A2355)+1,0),메뉴_이름,B2355)&gt;1,"같은 달·같은 메뉴가 또 있어요",""))))))</f>
        <v/>
      </c>
    </row>
    <row r="2356">
      <c r="A2356" s="49" t="n"/>
      <c r="B2356" s="17" t="n"/>
      <c r="C2356" s="14" t="n"/>
      <c r="D2356" s="14" t="n"/>
      <c r="E2356" s="18">
        <f>IF(COUNTA(A2356:D2356)=0,"",IF(NOT(ISNUMBER(A2356)),"월을 2026-09-01 처럼",IF(ISNA(MATCH(B2356,메뉴판이름,0)),"메뉴판에 없는 이름",IF(OR(NOT(ISNUMBER(C2356)),C2356&lt;0,C2356&lt;&gt;INT(N(C2356))),"수량을 확인하세요",IF(OR(NOT(ISNUMBER(D2356)),D2356&lt;0),"매출을 확인하세요",IF(COUNTIFS(메뉴_월,"&gt;="&amp;DATE(YEAR(A2356),MONTH(A2356),1),메뉴_월,"&lt;="&amp;DATE(YEAR(A2356),MONTH(A2356)+1,0),메뉴_이름,B2356)&gt;1,"같은 달·같은 메뉴가 또 있어요",""))))))</f>
        <v/>
      </c>
    </row>
    <row r="2357">
      <c r="A2357" s="49" t="n"/>
      <c r="B2357" s="17" t="n"/>
      <c r="C2357" s="14" t="n"/>
      <c r="D2357" s="14" t="n"/>
      <c r="E2357" s="18">
        <f>IF(COUNTA(A2357:D2357)=0,"",IF(NOT(ISNUMBER(A2357)),"월을 2026-09-01 처럼",IF(ISNA(MATCH(B2357,메뉴판이름,0)),"메뉴판에 없는 이름",IF(OR(NOT(ISNUMBER(C2357)),C2357&lt;0,C2357&lt;&gt;INT(N(C2357))),"수량을 확인하세요",IF(OR(NOT(ISNUMBER(D2357)),D2357&lt;0),"매출을 확인하세요",IF(COUNTIFS(메뉴_월,"&gt;="&amp;DATE(YEAR(A2357),MONTH(A2357),1),메뉴_월,"&lt;="&amp;DATE(YEAR(A2357),MONTH(A2357)+1,0),메뉴_이름,B2357)&gt;1,"같은 달·같은 메뉴가 또 있어요",""))))))</f>
        <v/>
      </c>
    </row>
    <row r="2358">
      <c r="A2358" s="49" t="n"/>
      <c r="B2358" s="17" t="n"/>
      <c r="C2358" s="14" t="n"/>
      <c r="D2358" s="14" t="n"/>
      <c r="E2358" s="18">
        <f>IF(COUNTA(A2358:D2358)=0,"",IF(NOT(ISNUMBER(A2358)),"월을 2026-09-01 처럼",IF(ISNA(MATCH(B2358,메뉴판이름,0)),"메뉴판에 없는 이름",IF(OR(NOT(ISNUMBER(C2358)),C2358&lt;0,C2358&lt;&gt;INT(N(C2358))),"수량을 확인하세요",IF(OR(NOT(ISNUMBER(D2358)),D2358&lt;0),"매출을 확인하세요",IF(COUNTIFS(메뉴_월,"&gt;="&amp;DATE(YEAR(A2358),MONTH(A2358),1),메뉴_월,"&lt;="&amp;DATE(YEAR(A2358),MONTH(A2358)+1,0),메뉴_이름,B2358)&gt;1,"같은 달·같은 메뉴가 또 있어요",""))))))</f>
        <v/>
      </c>
    </row>
    <row r="2359">
      <c r="A2359" s="49" t="n"/>
      <c r="B2359" s="17" t="n"/>
      <c r="C2359" s="14" t="n"/>
      <c r="D2359" s="14" t="n"/>
      <c r="E2359" s="18">
        <f>IF(COUNTA(A2359:D2359)=0,"",IF(NOT(ISNUMBER(A2359)),"월을 2026-09-01 처럼",IF(ISNA(MATCH(B2359,메뉴판이름,0)),"메뉴판에 없는 이름",IF(OR(NOT(ISNUMBER(C2359)),C2359&lt;0,C2359&lt;&gt;INT(N(C2359))),"수량을 확인하세요",IF(OR(NOT(ISNUMBER(D2359)),D2359&lt;0),"매출을 확인하세요",IF(COUNTIFS(메뉴_월,"&gt;="&amp;DATE(YEAR(A2359),MONTH(A2359),1),메뉴_월,"&lt;="&amp;DATE(YEAR(A2359),MONTH(A2359)+1,0),메뉴_이름,B2359)&gt;1,"같은 달·같은 메뉴가 또 있어요",""))))))</f>
        <v/>
      </c>
    </row>
    <row r="2360">
      <c r="A2360" s="49" t="n"/>
      <c r="B2360" s="17" t="n"/>
      <c r="C2360" s="14" t="n"/>
      <c r="D2360" s="14" t="n"/>
      <c r="E2360" s="18">
        <f>IF(COUNTA(A2360:D2360)=0,"",IF(NOT(ISNUMBER(A2360)),"월을 2026-09-01 처럼",IF(ISNA(MATCH(B2360,메뉴판이름,0)),"메뉴판에 없는 이름",IF(OR(NOT(ISNUMBER(C2360)),C2360&lt;0,C2360&lt;&gt;INT(N(C2360))),"수량을 확인하세요",IF(OR(NOT(ISNUMBER(D2360)),D2360&lt;0),"매출을 확인하세요",IF(COUNTIFS(메뉴_월,"&gt;="&amp;DATE(YEAR(A2360),MONTH(A2360),1),메뉴_월,"&lt;="&amp;DATE(YEAR(A2360),MONTH(A2360)+1,0),메뉴_이름,B2360)&gt;1,"같은 달·같은 메뉴가 또 있어요",""))))))</f>
        <v/>
      </c>
    </row>
    <row r="2361">
      <c r="A2361" s="49" t="n"/>
      <c r="B2361" s="17" t="n"/>
      <c r="C2361" s="14" t="n"/>
      <c r="D2361" s="14" t="n"/>
      <c r="E2361" s="18">
        <f>IF(COUNTA(A2361:D2361)=0,"",IF(NOT(ISNUMBER(A2361)),"월을 2026-09-01 처럼",IF(ISNA(MATCH(B2361,메뉴판이름,0)),"메뉴판에 없는 이름",IF(OR(NOT(ISNUMBER(C2361)),C2361&lt;0,C2361&lt;&gt;INT(N(C2361))),"수량을 확인하세요",IF(OR(NOT(ISNUMBER(D2361)),D2361&lt;0),"매출을 확인하세요",IF(COUNTIFS(메뉴_월,"&gt;="&amp;DATE(YEAR(A2361),MONTH(A2361),1),메뉴_월,"&lt;="&amp;DATE(YEAR(A2361),MONTH(A2361)+1,0),메뉴_이름,B2361)&gt;1,"같은 달·같은 메뉴가 또 있어요",""))))))</f>
        <v/>
      </c>
    </row>
    <row r="2362">
      <c r="A2362" s="49" t="n"/>
      <c r="B2362" s="17" t="n"/>
      <c r="C2362" s="14" t="n"/>
      <c r="D2362" s="14" t="n"/>
      <c r="E2362" s="18">
        <f>IF(COUNTA(A2362:D2362)=0,"",IF(NOT(ISNUMBER(A2362)),"월을 2026-09-01 처럼",IF(ISNA(MATCH(B2362,메뉴판이름,0)),"메뉴판에 없는 이름",IF(OR(NOT(ISNUMBER(C2362)),C2362&lt;0,C2362&lt;&gt;INT(N(C2362))),"수량을 확인하세요",IF(OR(NOT(ISNUMBER(D2362)),D2362&lt;0),"매출을 확인하세요",IF(COUNTIFS(메뉴_월,"&gt;="&amp;DATE(YEAR(A2362),MONTH(A2362),1),메뉴_월,"&lt;="&amp;DATE(YEAR(A2362),MONTH(A2362)+1,0),메뉴_이름,B2362)&gt;1,"같은 달·같은 메뉴가 또 있어요",""))))))</f>
        <v/>
      </c>
    </row>
    <row r="2363">
      <c r="A2363" s="49" t="n"/>
      <c r="B2363" s="17" t="n"/>
      <c r="C2363" s="14" t="n"/>
      <c r="D2363" s="14" t="n"/>
      <c r="E2363" s="18">
        <f>IF(COUNTA(A2363:D2363)=0,"",IF(NOT(ISNUMBER(A2363)),"월을 2026-09-01 처럼",IF(ISNA(MATCH(B2363,메뉴판이름,0)),"메뉴판에 없는 이름",IF(OR(NOT(ISNUMBER(C2363)),C2363&lt;0,C2363&lt;&gt;INT(N(C2363))),"수량을 확인하세요",IF(OR(NOT(ISNUMBER(D2363)),D2363&lt;0),"매출을 확인하세요",IF(COUNTIFS(메뉴_월,"&gt;="&amp;DATE(YEAR(A2363),MONTH(A2363),1),메뉴_월,"&lt;="&amp;DATE(YEAR(A2363),MONTH(A2363)+1,0),메뉴_이름,B2363)&gt;1,"같은 달·같은 메뉴가 또 있어요",""))))))</f>
        <v/>
      </c>
    </row>
    <row r="2364">
      <c r="A2364" s="49" t="n"/>
      <c r="B2364" s="17" t="n"/>
      <c r="C2364" s="14" t="n"/>
      <c r="D2364" s="14" t="n"/>
      <c r="E2364" s="18">
        <f>IF(COUNTA(A2364:D2364)=0,"",IF(NOT(ISNUMBER(A2364)),"월을 2026-09-01 처럼",IF(ISNA(MATCH(B2364,메뉴판이름,0)),"메뉴판에 없는 이름",IF(OR(NOT(ISNUMBER(C2364)),C2364&lt;0,C2364&lt;&gt;INT(N(C2364))),"수량을 확인하세요",IF(OR(NOT(ISNUMBER(D2364)),D2364&lt;0),"매출을 확인하세요",IF(COUNTIFS(메뉴_월,"&gt;="&amp;DATE(YEAR(A2364),MONTH(A2364),1),메뉴_월,"&lt;="&amp;DATE(YEAR(A2364),MONTH(A2364)+1,0),메뉴_이름,B2364)&gt;1,"같은 달·같은 메뉴가 또 있어요",""))))))</f>
        <v/>
      </c>
    </row>
    <row r="2365">
      <c r="A2365" s="49" t="n"/>
      <c r="B2365" s="17" t="n"/>
      <c r="C2365" s="14" t="n"/>
      <c r="D2365" s="14" t="n"/>
      <c r="E2365" s="18">
        <f>IF(COUNTA(A2365:D2365)=0,"",IF(NOT(ISNUMBER(A2365)),"월을 2026-09-01 처럼",IF(ISNA(MATCH(B2365,메뉴판이름,0)),"메뉴판에 없는 이름",IF(OR(NOT(ISNUMBER(C2365)),C2365&lt;0,C2365&lt;&gt;INT(N(C2365))),"수량을 확인하세요",IF(OR(NOT(ISNUMBER(D2365)),D2365&lt;0),"매출을 확인하세요",IF(COUNTIFS(메뉴_월,"&gt;="&amp;DATE(YEAR(A2365),MONTH(A2365),1),메뉴_월,"&lt;="&amp;DATE(YEAR(A2365),MONTH(A2365)+1,0),메뉴_이름,B2365)&gt;1,"같은 달·같은 메뉴가 또 있어요",""))))))</f>
        <v/>
      </c>
    </row>
    <row r="2366">
      <c r="A2366" s="49" t="n"/>
      <c r="B2366" s="17" t="n"/>
      <c r="C2366" s="14" t="n"/>
      <c r="D2366" s="14" t="n"/>
      <c r="E2366" s="18">
        <f>IF(COUNTA(A2366:D2366)=0,"",IF(NOT(ISNUMBER(A2366)),"월을 2026-09-01 처럼",IF(ISNA(MATCH(B2366,메뉴판이름,0)),"메뉴판에 없는 이름",IF(OR(NOT(ISNUMBER(C2366)),C2366&lt;0,C2366&lt;&gt;INT(N(C2366))),"수량을 확인하세요",IF(OR(NOT(ISNUMBER(D2366)),D2366&lt;0),"매출을 확인하세요",IF(COUNTIFS(메뉴_월,"&gt;="&amp;DATE(YEAR(A2366),MONTH(A2366),1),메뉴_월,"&lt;="&amp;DATE(YEAR(A2366),MONTH(A2366)+1,0),메뉴_이름,B2366)&gt;1,"같은 달·같은 메뉴가 또 있어요",""))))))</f>
        <v/>
      </c>
    </row>
    <row r="2367">
      <c r="A2367" s="49" t="n"/>
      <c r="B2367" s="17" t="n"/>
      <c r="C2367" s="14" t="n"/>
      <c r="D2367" s="14" t="n"/>
      <c r="E2367" s="18">
        <f>IF(COUNTA(A2367:D2367)=0,"",IF(NOT(ISNUMBER(A2367)),"월을 2026-09-01 처럼",IF(ISNA(MATCH(B2367,메뉴판이름,0)),"메뉴판에 없는 이름",IF(OR(NOT(ISNUMBER(C2367)),C2367&lt;0,C2367&lt;&gt;INT(N(C2367))),"수량을 확인하세요",IF(OR(NOT(ISNUMBER(D2367)),D2367&lt;0),"매출을 확인하세요",IF(COUNTIFS(메뉴_월,"&gt;="&amp;DATE(YEAR(A2367),MONTH(A2367),1),메뉴_월,"&lt;="&amp;DATE(YEAR(A2367),MONTH(A2367)+1,0),메뉴_이름,B2367)&gt;1,"같은 달·같은 메뉴가 또 있어요",""))))))</f>
        <v/>
      </c>
    </row>
    <row r="2368">
      <c r="A2368" s="49" t="n"/>
      <c r="B2368" s="17" t="n"/>
      <c r="C2368" s="14" t="n"/>
      <c r="D2368" s="14" t="n"/>
      <c r="E2368" s="18">
        <f>IF(COUNTA(A2368:D2368)=0,"",IF(NOT(ISNUMBER(A2368)),"월을 2026-09-01 처럼",IF(ISNA(MATCH(B2368,메뉴판이름,0)),"메뉴판에 없는 이름",IF(OR(NOT(ISNUMBER(C2368)),C2368&lt;0,C2368&lt;&gt;INT(N(C2368))),"수량을 확인하세요",IF(OR(NOT(ISNUMBER(D2368)),D2368&lt;0),"매출을 확인하세요",IF(COUNTIFS(메뉴_월,"&gt;="&amp;DATE(YEAR(A2368),MONTH(A2368),1),메뉴_월,"&lt;="&amp;DATE(YEAR(A2368),MONTH(A2368)+1,0),메뉴_이름,B2368)&gt;1,"같은 달·같은 메뉴가 또 있어요",""))))))</f>
        <v/>
      </c>
    </row>
    <row r="2369">
      <c r="A2369" s="49" t="n"/>
      <c r="B2369" s="17" t="n"/>
      <c r="C2369" s="14" t="n"/>
      <c r="D2369" s="14" t="n"/>
      <c r="E2369" s="18">
        <f>IF(COUNTA(A2369:D2369)=0,"",IF(NOT(ISNUMBER(A2369)),"월을 2026-09-01 처럼",IF(ISNA(MATCH(B2369,메뉴판이름,0)),"메뉴판에 없는 이름",IF(OR(NOT(ISNUMBER(C2369)),C2369&lt;0,C2369&lt;&gt;INT(N(C2369))),"수량을 확인하세요",IF(OR(NOT(ISNUMBER(D2369)),D2369&lt;0),"매출을 확인하세요",IF(COUNTIFS(메뉴_월,"&gt;="&amp;DATE(YEAR(A2369),MONTH(A2369),1),메뉴_월,"&lt;="&amp;DATE(YEAR(A2369),MONTH(A2369)+1,0),메뉴_이름,B2369)&gt;1,"같은 달·같은 메뉴가 또 있어요",""))))))</f>
        <v/>
      </c>
    </row>
    <row r="2370">
      <c r="A2370" s="49" t="n"/>
      <c r="B2370" s="17" t="n"/>
      <c r="C2370" s="14" t="n"/>
      <c r="D2370" s="14" t="n"/>
      <c r="E2370" s="18">
        <f>IF(COUNTA(A2370:D2370)=0,"",IF(NOT(ISNUMBER(A2370)),"월을 2026-09-01 처럼",IF(ISNA(MATCH(B2370,메뉴판이름,0)),"메뉴판에 없는 이름",IF(OR(NOT(ISNUMBER(C2370)),C2370&lt;0,C2370&lt;&gt;INT(N(C2370))),"수량을 확인하세요",IF(OR(NOT(ISNUMBER(D2370)),D2370&lt;0),"매출을 확인하세요",IF(COUNTIFS(메뉴_월,"&gt;="&amp;DATE(YEAR(A2370),MONTH(A2370),1),메뉴_월,"&lt;="&amp;DATE(YEAR(A2370),MONTH(A2370)+1,0),메뉴_이름,B2370)&gt;1,"같은 달·같은 메뉴가 또 있어요",""))))))</f>
        <v/>
      </c>
    </row>
    <row r="2371">
      <c r="A2371" s="49" t="n"/>
      <c r="B2371" s="17" t="n"/>
      <c r="C2371" s="14" t="n"/>
      <c r="D2371" s="14" t="n"/>
      <c r="E2371" s="18">
        <f>IF(COUNTA(A2371:D2371)=0,"",IF(NOT(ISNUMBER(A2371)),"월을 2026-09-01 처럼",IF(ISNA(MATCH(B2371,메뉴판이름,0)),"메뉴판에 없는 이름",IF(OR(NOT(ISNUMBER(C2371)),C2371&lt;0,C2371&lt;&gt;INT(N(C2371))),"수량을 확인하세요",IF(OR(NOT(ISNUMBER(D2371)),D2371&lt;0),"매출을 확인하세요",IF(COUNTIFS(메뉴_월,"&gt;="&amp;DATE(YEAR(A2371),MONTH(A2371),1),메뉴_월,"&lt;="&amp;DATE(YEAR(A2371),MONTH(A2371)+1,0),메뉴_이름,B2371)&gt;1,"같은 달·같은 메뉴가 또 있어요",""))))))</f>
        <v/>
      </c>
    </row>
    <row r="2372">
      <c r="A2372" s="49" t="n"/>
      <c r="B2372" s="17" t="n"/>
      <c r="C2372" s="14" t="n"/>
      <c r="D2372" s="14" t="n"/>
      <c r="E2372" s="18">
        <f>IF(COUNTA(A2372:D2372)=0,"",IF(NOT(ISNUMBER(A2372)),"월을 2026-09-01 처럼",IF(ISNA(MATCH(B2372,메뉴판이름,0)),"메뉴판에 없는 이름",IF(OR(NOT(ISNUMBER(C2372)),C2372&lt;0,C2372&lt;&gt;INT(N(C2372))),"수량을 확인하세요",IF(OR(NOT(ISNUMBER(D2372)),D2372&lt;0),"매출을 확인하세요",IF(COUNTIFS(메뉴_월,"&gt;="&amp;DATE(YEAR(A2372),MONTH(A2372),1),메뉴_월,"&lt;="&amp;DATE(YEAR(A2372),MONTH(A2372)+1,0),메뉴_이름,B2372)&gt;1,"같은 달·같은 메뉴가 또 있어요",""))))))</f>
        <v/>
      </c>
    </row>
    <row r="2373">
      <c r="A2373" s="49" t="n"/>
      <c r="B2373" s="17" t="n"/>
      <c r="C2373" s="14" t="n"/>
      <c r="D2373" s="14" t="n"/>
      <c r="E2373" s="18">
        <f>IF(COUNTA(A2373:D2373)=0,"",IF(NOT(ISNUMBER(A2373)),"월을 2026-09-01 처럼",IF(ISNA(MATCH(B2373,메뉴판이름,0)),"메뉴판에 없는 이름",IF(OR(NOT(ISNUMBER(C2373)),C2373&lt;0,C2373&lt;&gt;INT(N(C2373))),"수량을 확인하세요",IF(OR(NOT(ISNUMBER(D2373)),D2373&lt;0),"매출을 확인하세요",IF(COUNTIFS(메뉴_월,"&gt;="&amp;DATE(YEAR(A2373),MONTH(A2373),1),메뉴_월,"&lt;="&amp;DATE(YEAR(A2373),MONTH(A2373)+1,0),메뉴_이름,B2373)&gt;1,"같은 달·같은 메뉴가 또 있어요",""))))))</f>
        <v/>
      </c>
    </row>
    <row r="2374">
      <c r="A2374" s="49" t="n"/>
      <c r="B2374" s="17" t="n"/>
      <c r="C2374" s="14" t="n"/>
      <c r="D2374" s="14" t="n"/>
      <c r="E2374" s="18">
        <f>IF(COUNTA(A2374:D2374)=0,"",IF(NOT(ISNUMBER(A2374)),"월을 2026-09-01 처럼",IF(ISNA(MATCH(B2374,메뉴판이름,0)),"메뉴판에 없는 이름",IF(OR(NOT(ISNUMBER(C2374)),C2374&lt;0,C2374&lt;&gt;INT(N(C2374))),"수량을 확인하세요",IF(OR(NOT(ISNUMBER(D2374)),D2374&lt;0),"매출을 확인하세요",IF(COUNTIFS(메뉴_월,"&gt;="&amp;DATE(YEAR(A2374),MONTH(A2374),1),메뉴_월,"&lt;="&amp;DATE(YEAR(A2374),MONTH(A2374)+1,0),메뉴_이름,B2374)&gt;1,"같은 달·같은 메뉴가 또 있어요",""))))))</f>
        <v/>
      </c>
    </row>
    <row r="2375">
      <c r="A2375" s="49" t="n"/>
      <c r="B2375" s="17" t="n"/>
      <c r="C2375" s="14" t="n"/>
      <c r="D2375" s="14" t="n"/>
      <c r="E2375" s="18">
        <f>IF(COUNTA(A2375:D2375)=0,"",IF(NOT(ISNUMBER(A2375)),"월을 2026-09-01 처럼",IF(ISNA(MATCH(B2375,메뉴판이름,0)),"메뉴판에 없는 이름",IF(OR(NOT(ISNUMBER(C2375)),C2375&lt;0,C2375&lt;&gt;INT(N(C2375))),"수량을 확인하세요",IF(OR(NOT(ISNUMBER(D2375)),D2375&lt;0),"매출을 확인하세요",IF(COUNTIFS(메뉴_월,"&gt;="&amp;DATE(YEAR(A2375),MONTH(A2375),1),메뉴_월,"&lt;="&amp;DATE(YEAR(A2375),MONTH(A2375)+1,0),메뉴_이름,B2375)&gt;1,"같은 달·같은 메뉴가 또 있어요",""))))))</f>
        <v/>
      </c>
    </row>
    <row r="2376">
      <c r="A2376" s="49" t="n"/>
      <c r="B2376" s="17" t="n"/>
      <c r="C2376" s="14" t="n"/>
      <c r="D2376" s="14" t="n"/>
      <c r="E2376" s="18">
        <f>IF(COUNTA(A2376:D2376)=0,"",IF(NOT(ISNUMBER(A2376)),"월을 2026-09-01 처럼",IF(ISNA(MATCH(B2376,메뉴판이름,0)),"메뉴판에 없는 이름",IF(OR(NOT(ISNUMBER(C2376)),C2376&lt;0,C2376&lt;&gt;INT(N(C2376))),"수량을 확인하세요",IF(OR(NOT(ISNUMBER(D2376)),D2376&lt;0),"매출을 확인하세요",IF(COUNTIFS(메뉴_월,"&gt;="&amp;DATE(YEAR(A2376),MONTH(A2376),1),메뉴_월,"&lt;="&amp;DATE(YEAR(A2376),MONTH(A2376)+1,0),메뉴_이름,B2376)&gt;1,"같은 달·같은 메뉴가 또 있어요",""))))))</f>
        <v/>
      </c>
    </row>
    <row r="2377">
      <c r="A2377" s="49" t="n"/>
      <c r="B2377" s="17" t="n"/>
      <c r="C2377" s="14" t="n"/>
      <c r="D2377" s="14" t="n"/>
      <c r="E2377" s="18">
        <f>IF(COUNTA(A2377:D2377)=0,"",IF(NOT(ISNUMBER(A2377)),"월을 2026-09-01 처럼",IF(ISNA(MATCH(B2377,메뉴판이름,0)),"메뉴판에 없는 이름",IF(OR(NOT(ISNUMBER(C2377)),C2377&lt;0,C2377&lt;&gt;INT(N(C2377))),"수량을 확인하세요",IF(OR(NOT(ISNUMBER(D2377)),D2377&lt;0),"매출을 확인하세요",IF(COUNTIFS(메뉴_월,"&gt;="&amp;DATE(YEAR(A2377),MONTH(A2377),1),메뉴_월,"&lt;="&amp;DATE(YEAR(A2377),MONTH(A2377)+1,0),메뉴_이름,B2377)&gt;1,"같은 달·같은 메뉴가 또 있어요",""))))))</f>
        <v/>
      </c>
    </row>
    <row r="2378">
      <c r="A2378" s="49" t="n"/>
      <c r="B2378" s="17" t="n"/>
      <c r="C2378" s="14" t="n"/>
      <c r="D2378" s="14" t="n"/>
      <c r="E2378" s="18">
        <f>IF(COUNTA(A2378:D2378)=0,"",IF(NOT(ISNUMBER(A2378)),"월을 2026-09-01 처럼",IF(ISNA(MATCH(B2378,메뉴판이름,0)),"메뉴판에 없는 이름",IF(OR(NOT(ISNUMBER(C2378)),C2378&lt;0,C2378&lt;&gt;INT(N(C2378))),"수량을 확인하세요",IF(OR(NOT(ISNUMBER(D2378)),D2378&lt;0),"매출을 확인하세요",IF(COUNTIFS(메뉴_월,"&gt;="&amp;DATE(YEAR(A2378),MONTH(A2378),1),메뉴_월,"&lt;="&amp;DATE(YEAR(A2378),MONTH(A2378)+1,0),메뉴_이름,B2378)&gt;1,"같은 달·같은 메뉴가 또 있어요",""))))))</f>
        <v/>
      </c>
    </row>
    <row r="2379">
      <c r="A2379" s="49" t="n"/>
      <c r="B2379" s="17" t="n"/>
      <c r="C2379" s="14" t="n"/>
      <c r="D2379" s="14" t="n"/>
      <c r="E2379" s="18">
        <f>IF(COUNTA(A2379:D2379)=0,"",IF(NOT(ISNUMBER(A2379)),"월을 2026-09-01 처럼",IF(ISNA(MATCH(B2379,메뉴판이름,0)),"메뉴판에 없는 이름",IF(OR(NOT(ISNUMBER(C2379)),C2379&lt;0,C2379&lt;&gt;INT(N(C2379))),"수량을 확인하세요",IF(OR(NOT(ISNUMBER(D2379)),D2379&lt;0),"매출을 확인하세요",IF(COUNTIFS(메뉴_월,"&gt;="&amp;DATE(YEAR(A2379),MONTH(A2379),1),메뉴_월,"&lt;="&amp;DATE(YEAR(A2379),MONTH(A2379)+1,0),메뉴_이름,B2379)&gt;1,"같은 달·같은 메뉴가 또 있어요",""))))))</f>
        <v/>
      </c>
    </row>
    <row r="2380">
      <c r="A2380" s="49" t="n"/>
      <c r="B2380" s="17" t="n"/>
      <c r="C2380" s="14" t="n"/>
      <c r="D2380" s="14" t="n"/>
      <c r="E2380" s="18">
        <f>IF(COUNTA(A2380:D2380)=0,"",IF(NOT(ISNUMBER(A2380)),"월을 2026-09-01 처럼",IF(ISNA(MATCH(B2380,메뉴판이름,0)),"메뉴판에 없는 이름",IF(OR(NOT(ISNUMBER(C2380)),C2380&lt;0,C2380&lt;&gt;INT(N(C2380))),"수량을 확인하세요",IF(OR(NOT(ISNUMBER(D2380)),D2380&lt;0),"매출을 확인하세요",IF(COUNTIFS(메뉴_월,"&gt;="&amp;DATE(YEAR(A2380),MONTH(A2380),1),메뉴_월,"&lt;="&amp;DATE(YEAR(A2380),MONTH(A2380)+1,0),메뉴_이름,B2380)&gt;1,"같은 달·같은 메뉴가 또 있어요",""))))))</f>
        <v/>
      </c>
    </row>
    <row r="2381">
      <c r="A2381" s="49" t="n"/>
      <c r="B2381" s="17" t="n"/>
      <c r="C2381" s="14" t="n"/>
      <c r="D2381" s="14" t="n"/>
      <c r="E2381" s="18">
        <f>IF(COUNTA(A2381:D2381)=0,"",IF(NOT(ISNUMBER(A2381)),"월을 2026-09-01 처럼",IF(ISNA(MATCH(B2381,메뉴판이름,0)),"메뉴판에 없는 이름",IF(OR(NOT(ISNUMBER(C2381)),C2381&lt;0,C2381&lt;&gt;INT(N(C2381))),"수량을 확인하세요",IF(OR(NOT(ISNUMBER(D2381)),D2381&lt;0),"매출을 확인하세요",IF(COUNTIFS(메뉴_월,"&gt;="&amp;DATE(YEAR(A2381),MONTH(A2381),1),메뉴_월,"&lt;="&amp;DATE(YEAR(A2381),MONTH(A2381)+1,0),메뉴_이름,B2381)&gt;1,"같은 달·같은 메뉴가 또 있어요",""))))))</f>
        <v/>
      </c>
    </row>
    <row r="2382">
      <c r="A2382" s="49" t="n"/>
      <c r="B2382" s="17" t="n"/>
      <c r="C2382" s="14" t="n"/>
      <c r="D2382" s="14" t="n"/>
      <c r="E2382" s="18">
        <f>IF(COUNTA(A2382:D2382)=0,"",IF(NOT(ISNUMBER(A2382)),"월을 2026-09-01 처럼",IF(ISNA(MATCH(B2382,메뉴판이름,0)),"메뉴판에 없는 이름",IF(OR(NOT(ISNUMBER(C2382)),C2382&lt;0,C2382&lt;&gt;INT(N(C2382))),"수량을 확인하세요",IF(OR(NOT(ISNUMBER(D2382)),D2382&lt;0),"매출을 확인하세요",IF(COUNTIFS(메뉴_월,"&gt;="&amp;DATE(YEAR(A2382),MONTH(A2382),1),메뉴_월,"&lt;="&amp;DATE(YEAR(A2382),MONTH(A2382)+1,0),메뉴_이름,B2382)&gt;1,"같은 달·같은 메뉴가 또 있어요",""))))))</f>
        <v/>
      </c>
    </row>
    <row r="2383">
      <c r="A2383" s="49" t="n"/>
      <c r="B2383" s="17" t="n"/>
      <c r="C2383" s="14" t="n"/>
      <c r="D2383" s="14" t="n"/>
      <c r="E2383" s="18">
        <f>IF(COUNTA(A2383:D2383)=0,"",IF(NOT(ISNUMBER(A2383)),"월을 2026-09-01 처럼",IF(ISNA(MATCH(B2383,메뉴판이름,0)),"메뉴판에 없는 이름",IF(OR(NOT(ISNUMBER(C2383)),C2383&lt;0,C2383&lt;&gt;INT(N(C2383))),"수량을 확인하세요",IF(OR(NOT(ISNUMBER(D2383)),D2383&lt;0),"매출을 확인하세요",IF(COUNTIFS(메뉴_월,"&gt;="&amp;DATE(YEAR(A2383),MONTH(A2383),1),메뉴_월,"&lt;="&amp;DATE(YEAR(A2383),MONTH(A2383)+1,0),메뉴_이름,B2383)&gt;1,"같은 달·같은 메뉴가 또 있어요",""))))))</f>
        <v/>
      </c>
    </row>
    <row r="2384">
      <c r="A2384" s="49" t="n"/>
      <c r="B2384" s="17" t="n"/>
      <c r="C2384" s="14" t="n"/>
      <c r="D2384" s="14" t="n"/>
      <c r="E2384" s="18">
        <f>IF(COUNTA(A2384:D2384)=0,"",IF(NOT(ISNUMBER(A2384)),"월을 2026-09-01 처럼",IF(ISNA(MATCH(B2384,메뉴판이름,0)),"메뉴판에 없는 이름",IF(OR(NOT(ISNUMBER(C2384)),C2384&lt;0,C2384&lt;&gt;INT(N(C2384))),"수량을 확인하세요",IF(OR(NOT(ISNUMBER(D2384)),D2384&lt;0),"매출을 확인하세요",IF(COUNTIFS(메뉴_월,"&gt;="&amp;DATE(YEAR(A2384),MONTH(A2384),1),메뉴_월,"&lt;="&amp;DATE(YEAR(A2384),MONTH(A2384)+1,0),메뉴_이름,B2384)&gt;1,"같은 달·같은 메뉴가 또 있어요",""))))))</f>
        <v/>
      </c>
    </row>
    <row r="2385">
      <c r="A2385" s="49" t="n"/>
      <c r="B2385" s="17" t="n"/>
      <c r="C2385" s="14" t="n"/>
      <c r="D2385" s="14" t="n"/>
      <c r="E2385" s="18">
        <f>IF(COUNTA(A2385:D2385)=0,"",IF(NOT(ISNUMBER(A2385)),"월을 2026-09-01 처럼",IF(ISNA(MATCH(B2385,메뉴판이름,0)),"메뉴판에 없는 이름",IF(OR(NOT(ISNUMBER(C2385)),C2385&lt;0,C2385&lt;&gt;INT(N(C2385))),"수량을 확인하세요",IF(OR(NOT(ISNUMBER(D2385)),D2385&lt;0),"매출을 확인하세요",IF(COUNTIFS(메뉴_월,"&gt;="&amp;DATE(YEAR(A2385),MONTH(A2385),1),메뉴_월,"&lt;="&amp;DATE(YEAR(A2385),MONTH(A2385)+1,0),메뉴_이름,B2385)&gt;1,"같은 달·같은 메뉴가 또 있어요",""))))))</f>
        <v/>
      </c>
    </row>
    <row r="2386">
      <c r="A2386" s="49" t="n"/>
      <c r="B2386" s="17" t="n"/>
      <c r="C2386" s="14" t="n"/>
      <c r="D2386" s="14" t="n"/>
      <c r="E2386" s="18">
        <f>IF(COUNTA(A2386:D2386)=0,"",IF(NOT(ISNUMBER(A2386)),"월을 2026-09-01 처럼",IF(ISNA(MATCH(B2386,메뉴판이름,0)),"메뉴판에 없는 이름",IF(OR(NOT(ISNUMBER(C2386)),C2386&lt;0,C2386&lt;&gt;INT(N(C2386))),"수량을 확인하세요",IF(OR(NOT(ISNUMBER(D2386)),D2386&lt;0),"매출을 확인하세요",IF(COUNTIFS(메뉴_월,"&gt;="&amp;DATE(YEAR(A2386),MONTH(A2386),1),메뉴_월,"&lt;="&amp;DATE(YEAR(A2386),MONTH(A2386)+1,0),메뉴_이름,B2386)&gt;1,"같은 달·같은 메뉴가 또 있어요",""))))))</f>
        <v/>
      </c>
    </row>
    <row r="2387">
      <c r="A2387" s="49" t="n"/>
      <c r="B2387" s="17" t="n"/>
      <c r="C2387" s="14" t="n"/>
      <c r="D2387" s="14" t="n"/>
      <c r="E2387" s="18">
        <f>IF(COUNTA(A2387:D2387)=0,"",IF(NOT(ISNUMBER(A2387)),"월을 2026-09-01 처럼",IF(ISNA(MATCH(B2387,메뉴판이름,0)),"메뉴판에 없는 이름",IF(OR(NOT(ISNUMBER(C2387)),C2387&lt;0,C2387&lt;&gt;INT(N(C2387))),"수량을 확인하세요",IF(OR(NOT(ISNUMBER(D2387)),D2387&lt;0),"매출을 확인하세요",IF(COUNTIFS(메뉴_월,"&gt;="&amp;DATE(YEAR(A2387),MONTH(A2387),1),메뉴_월,"&lt;="&amp;DATE(YEAR(A2387),MONTH(A2387)+1,0),메뉴_이름,B2387)&gt;1,"같은 달·같은 메뉴가 또 있어요",""))))))</f>
        <v/>
      </c>
    </row>
    <row r="2388">
      <c r="A2388" s="49" t="n"/>
      <c r="B2388" s="17" t="n"/>
      <c r="C2388" s="14" t="n"/>
      <c r="D2388" s="14" t="n"/>
      <c r="E2388" s="18">
        <f>IF(COUNTA(A2388:D2388)=0,"",IF(NOT(ISNUMBER(A2388)),"월을 2026-09-01 처럼",IF(ISNA(MATCH(B2388,메뉴판이름,0)),"메뉴판에 없는 이름",IF(OR(NOT(ISNUMBER(C2388)),C2388&lt;0,C2388&lt;&gt;INT(N(C2388))),"수량을 확인하세요",IF(OR(NOT(ISNUMBER(D2388)),D2388&lt;0),"매출을 확인하세요",IF(COUNTIFS(메뉴_월,"&gt;="&amp;DATE(YEAR(A2388),MONTH(A2388),1),메뉴_월,"&lt;="&amp;DATE(YEAR(A2388),MONTH(A2388)+1,0),메뉴_이름,B2388)&gt;1,"같은 달·같은 메뉴가 또 있어요",""))))))</f>
        <v/>
      </c>
    </row>
    <row r="2389">
      <c r="A2389" s="49" t="n"/>
      <c r="B2389" s="17" t="n"/>
      <c r="C2389" s="14" t="n"/>
      <c r="D2389" s="14" t="n"/>
      <c r="E2389" s="18">
        <f>IF(COUNTA(A2389:D2389)=0,"",IF(NOT(ISNUMBER(A2389)),"월을 2026-09-01 처럼",IF(ISNA(MATCH(B2389,메뉴판이름,0)),"메뉴판에 없는 이름",IF(OR(NOT(ISNUMBER(C2389)),C2389&lt;0,C2389&lt;&gt;INT(N(C2389))),"수량을 확인하세요",IF(OR(NOT(ISNUMBER(D2389)),D2389&lt;0),"매출을 확인하세요",IF(COUNTIFS(메뉴_월,"&gt;="&amp;DATE(YEAR(A2389),MONTH(A2389),1),메뉴_월,"&lt;="&amp;DATE(YEAR(A2389),MONTH(A2389)+1,0),메뉴_이름,B2389)&gt;1,"같은 달·같은 메뉴가 또 있어요",""))))))</f>
        <v/>
      </c>
    </row>
    <row r="2390">
      <c r="A2390" s="49" t="n"/>
      <c r="B2390" s="17" t="n"/>
      <c r="C2390" s="14" t="n"/>
      <c r="D2390" s="14" t="n"/>
      <c r="E2390" s="18">
        <f>IF(COUNTA(A2390:D2390)=0,"",IF(NOT(ISNUMBER(A2390)),"월을 2026-09-01 처럼",IF(ISNA(MATCH(B2390,메뉴판이름,0)),"메뉴판에 없는 이름",IF(OR(NOT(ISNUMBER(C2390)),C2390&lt;0,C2390&lt;&gt;INT(N(C2390))),"수량을 확인하세요",IF(OR(NOT(ISNUMBER(D2390)),D2390&lt;0),"매출을 확인하세요",IF(COUNTIFS(메뉴_월,"&gt;="&amp;DATE(YEAR(A2390),MONTH(A2390),1),메뉴_월,"&lt;="&amp;DATE(YEAR(A2390),MONTH(A2390)+1,0),메뉴_이름,B2390)&gt;1,"같은 달·같은 메뉴가 또 있어요",""))))))</f>
        <v/>
      </c>
    </row>
    <row r="2391">
      <c r="A2391" s="49" t="n"/>
      <c r="B2391" s="17" t="n"/>
      <c r="C2391" s="14" t="n"/>
      <c r="D2391" s="14" t="n"/>
      <c r="E2391" s="18">
        <f>IF(COUNTA(A2391:D2391)=0,"",IF(NOT(ISNUMBER(A2391)),"월을 2026-09-01 처럼",IF(ISNA(MATCH(B2391,메뉴판이름,0)),"메뉴판에 없는 이름",IF(OR(NOT(ISNUMBER(C2391)),C2391&lt;0,C2391&lt;&gt;INT(N(C2391))),"수량을 확인하세요",IF(OR(NOT(ISNUMBER(D2391)),D2391&lt;0),"매출을 확인하세요",IF(COUNTIFS(메뉴_월,"&gt;="&amp;DATE(YEAR(A2391),MONTH(A2391),1),메뉴_월,"&lt;="&amp;DATE(YEAR(A2391),MONTH(A2391)+1,0),메뉴_이름,B2391)&gt;1,"같은 달·같은 메뉴가 또 있어요",""))))))</f>
        <v/>
      </c>
    </row>
    <row r="2392">
      <c r="A2392" s="49" t="n"/>
      <c r="B2392" s="17" t="n"/>
      <c r="C2392" s="14" t="n"/>
      <c r="D2392" s="14" t="n"/>
      <c r="E2392" s="18">
        <f>IF(COUNTA(A2392:D2392)=0,"",IF(NOT(ISNUMBER(A2392)),"월을 2026-09-01 처럼",IF(ISNA(MATCH(B2392,메뉴판이름,0)),"메뉴판에 없는 이름",IF(OR(NOT(ISNUMBER(C2392)),C2392&lt;0,C2392&lt;&gt;INT(N(C2392))),"수량을 확인하세요",IF(OR(NOT(ISNUMBER(D2392)),D2392&lt;0),"매출을 확인하세요",IF(COUNTIFS(메뉴_월,"&gt;="&amp;DATE(YEAR(A2392),MONTH(A2392),1),메뉴_월,"&lt;="&amp;DATE(YEAR(A2392),MONTH(A2392)+1,0),메뉴_이름,B2392)&gt;1,"같은 달·같은 메뉴가 또 있어요",""))))))</f>
        <v/>
      </c>
    </row>
    <row r="2393">
      <c r="A2393" s="49" t="n"/>
      <c r="B2393" s="17" t="n"/>
      <c r="C2393" s="14" t="n"/>
      <c r="D2393" s="14" t="n"/>
      <c r="E2393" s="18">
        <f>IF(COUNTA(A2393:D2393)=0,"",IF(NOT(ISNUMBER(A2393)),"월을 2026-09-01 처럼",IF(ISNA(MATCH(B2393,메뉴판이름,0)),"메뉴판에 없는 이름",IF(OR(NOT(ISNUMBER(C2393)),C2393&lt;0,C2393&lt;&gt;INT(N(C2393))),"수량을 확인하세요",IF(OR(NOT(ISNUMBER(D2393)),D2393&lt;0),"매출을 확인하세요",IF(COUNTIFS(메뉴_월,"&gt;="&amp;DATE(YEAR(A2393),MONTH(A2393),1),메뉴_월,"&lt;="&amp;DATE(YEAR(A2393),MONTH(A2393)+1,0),메뉴_이름,B2393)&gt;1,"같은 달·같은 메뉴가 또 있어요",""))))))</f>
        <v/>
      </c>
    </row>
    <row r="2394">
      <c r="A2394" s="49" t="n"/>
      <c r="B2394" s="17" t="n"/>
      <c r="C2394" s="14" t="n"/>
      <c r="D2394" s="14" t="n"/>
      <c r="E2394" s="18">
        <f>IF(COUNTA(A2394:D2394)=0,"",IF(NOT(ISNUMBER(A2394)),"월을 2026-09-01 처럼",IF(ISNA(MATCH(B2394,메뉴판이름,0)),"메뉴판에 없는 이름",IF(OR(NOT(ISNUMBER(C2394)),C2394&lt;0,C2394&lt;&gt;INT(N(C2394))),"수량을 확인하세요",IF(OR(NOT(ISNUMBER(D2394)),D2394&lt;0),"매출을 확인하세요",IF(COUNTIFS(메뉴_월,"&gt;="&amp;DATE(YEAR(A2394),MONTH(A2394),1),메뉴_월,"&lt;="&amp;DATE(YEAR(A2394),MONTH(A2394)+1,0),메뉴_이름,B2394)&gt;1,"같은 달·같은 메뉴가 또 있어요",""))))))</f>
        <v/>
      </c>
    </row>
    <row r="2395">
      <c r="A2395" s="49" t="n"/>
      <c r="B2395" s="17" t="n"/>
      <c r="C2395" s="14" t="n"/>
      <c r="D2395" s="14" t="n"/>
      <c r="E2395" s="18">
        <f>IF(COUNTA(A2395:D2395)=0,"",IF(NOT(ISNUMBER(A2395)),"월을 2026-09-01 처럼",IF(ISNA(MATCH(B2395,메뉴판이름,0)),"메뉴판에 없는 이름",IF(OR(NOT(ISNUMBER(C2395)),C2395&lt;0,C2395&lt;&gt;INT(N(C2395))),"수량을 확인하세요",IF(OR(NOT(ISNUMBER(D2395)),D2395&lt;0),"매출을 확인하세요",IF(COUNTIFS(메뉴_월,"&gt;="&amp;DATE(YEAR(A2395),MONTH(A2395),1),메뉴_월,"&lt;="&amp;DATE(YEAR(A2395),MONTH(A2395)+1,0),메뉴_이름,B2395)&gt;1,"같은 달·같은 메뉴가 또 있어요",""))))))</f>
        <v/>
      </c>
    </row>
    <row r="2396">
      <c r="A2396" s="49" t="n"/>
      <c r="B2396" s="17" t="n"/>
      <c r="C2396" s="14" t="n"/>
      <c r="D2396" s="14" t="n"/>
      <c r="E2396" s="18">
        <f>IF(COUNTA(A2396:D2396)=0,"",IF(NOT(ISNUMBER(A2396)),"월을 2026-09-01 처럼",IF(ISNA(MATCH(B2396,메뉴판이름,0)),"메뉴판에 없는 이름",IF(OR(NOT(ISNUMBER(C2396)),C2396&lt;0,C2396&lt;&gt;INT(N(C2396))),"수량을 확인하세요",IF(OR(NOT(ISNUMBER(D2396)),D2396&lt;0),"매출을 확인하세요",IF(COUNTIFS(메뉴_월,"&gt;="&amp;DATE(YEAR(A2396),MONTH(A2396),1),메뉴_월,"&lt;="&amp;DATE(YEAR(A2396),MONTH(A2396)+1,0),메뉴_이름,B2396)&gt;1,"같은 달·같은 메뉴가 또 있어요",""))))))</f>
        <v/>
      </c>
    </row>
    <row r="2397">
      <c r="A2397" s="49" t="n"/>
      <c r="B2397" s="17" t="n"/>
      <c r="C2397" s="14" t="n"/>
      <c r="D2397" s="14" t="n"/>
      <c r="E2397" s="18">
        <f>IF(COUNTA(A2397:D2397)=0,"",IF(NOT(ISNUMBER(A2397)),"월을 2026-09-01 처럼",IF(ISNA(MATCH(B2397,메뉴판이름,0)),"메뉴판에 없는 이름",IF(OR(NOT(ISNUMBER(C2397)),C2397&lt;0,C2397&lt;&gt;INT(N(C2397))),"수량을 확인하세요",IF(OR(NOT(ISNUMBER(D2397)),D2397&lt;0),"매출을 확인하세요",IF(COUNTIFS(메뉴_월,"&gt;="&amp;DATE(YEAR(A2397),MONTH(A2397),1),메뉴_월,"&lt;="&amp;DATE(YEAR(A2397),MONTH(A2397)+1,0),메뉴_이름,B2397)&gt;1,"같은 달·같은 메뉴가 또 있어요",""))))))</f>
        <v/>
      </c>
    </row>
    <row r="2398">
      <c r="A2398" s="49" t="n"/>
      <c r="B2398" s="17" t="n"/>
      <c r="C2398" s="14" t="n"/>
      <c r="D2398" s="14" t="n"/>
      <c r="E2398" s="18">
        <f>IF(COUNTA(A2398:D2398)=0,"",IF(NOT(ISNUMBER(A2398)),"월을 2026-09-01 처럼",IF(ISNA(MATCH(B2398,메뉴판이름,0)),"메뉴판에 없는 이름",IF(OR(NOT(ISNUMBER(C2398)),C2398&lt;0,C2398&lt;&gt;INT(N(C2398))),"수량을 확인하세요",IF(OR(NOT(ISNUMBER(D2398)),D2398&lt;0),"매출을 확인하세요",IF(COUNTIFS(메뉴_월,"&gt;="&amp;DATE(YEAR(A2398),MONTH(A2398),1),메뉴_월,"&lt;="&amp;DATE(YEAR(A2398),MONTH(A2398)+1,0),메뉴_이름,B2398)&gt;1,"같은 달·같은 메뉴가 또 있어요",""))))))</f>
        <v/>
      </c>
    </row>
    <row r="2399">
      <c r="A2399" s="49" t="n"/>
      <c r="B2399" s="17" t="n"/>
      <c r="C2399" s="14" t="n"/>
      <c r="D2399" s="14" t="n"/>
      <c r="E2399" s="18">
        <f>IF(COUNTA(A2399:D2399)=0,"",IF(NOT(ISNUMBER(A2399)),"월을 2026-09-01 처럼",IF(ISNA(MATCH(B2399,메뉴판이름,0)),"메뉴판에 없는 이름",IF(OR(NOT(ISNUMBER(C2399)),C2399&lt;0,C2399&lt;&gt;INT(N(C2399))),"수량을 확인하세요",IF(OR(NOT(ISNUMBER(D2399)),D2399&lt;0),"매출을 확인하세요",IF(COUNTIFS(메뉴_월,"&gt;="&amp;DATE(YEAR(A2399),MONTH(A2399),1),메뉴_월,"&lt;="&amp;DATE(YEAR(A2399),MONTH(A2399)+1,0),메뉴_이름,B2399)&gt;1,"같은 달·같은 메뉴가 또 있어요",""))))))</f>
        <v/>
      </c>
    </row>
    <row r="2400">
      <c r="A2400" s="49" t="n"/>
      <c r="B2400" s="17" t="n"/>
      <c r="C2400" s="14" t="n"/>
      <c r="D2400" s="14" t="n"/>
      <c r="E2400" s="18">
        <f>IF(COUNTA(A2400:D2400)=0,"",IF(NOT(ISNUMBER(A2400)),"월을 2026-09-01 처럼",IF(ISNA(MATCH(B2400,메뉴판이름,0)),"메뉴판에 없는 이름",IF(OR(NOT(ISNUMBER(C2400)),C2400&lt;0,C2400&lt;&gt;INT(N(C2400))),"수량을 확인하세요",IF(OR(NOT(ISNUMBER(D2400)),D2400&lt;0),"매출을 확인하세요",IF(COUNTIFS(메뉴_월,"&gt;="&amp;DATE(YEAR(A2400),MONTH(A2400),1),메뉴_월,"&lt;="&amp;DATE(YEAR(A2400),MONTH(A2400)+1,0),메뉴_이름,B2400)&gt;1,"같은 달·같은 메뉴가 또 있어요",""))))))</f>
        <v/>
      </c>
    </row>
    <row r="2401">
      <c r="A2401" s="49" t="n"/>
      <c r="B2401" s="17" t="n"/>
      <c r="C2401" s="14" t="n"/>
      <c r="D2401" s="14" t="n"/>
      <c r="E2401" s="18">
        <f>IF(COUNTA(A2401:D2401)=0,"",IF(NOT(ISNUMBER(A2401)),"월을 2026-09-01 처럼",IF(ISNA(MATCH(B2401,메뉴판이름,0)),"메뉴판에 없는 이름",IF(OR(NOT(ISNUMBER(C2401)),C2401&lt;0,C2401&lt;&gt;INT(N(C2401))),"수량을 확인하세요",IF(OR(NOT(ISNUMBER(D2401)),D2401&lt;0),"매출을 확인하세요",IF(COUNTIFS(메뉴_월,"&gt;="&amp;DATE(YEAR(A2401),MONTH(A2401),1),메뉴_월,"&lt;="&amp;DATE(YEAR(A2401),MONTH(A2401)+1,0),메뉴_이름,B2401)&gt;1,"같은 달·같은 메뉴가 또 있어요",""))))))</f>
        <v/>
      </c>
    </row>
    <row r="2402">
      <c r="A2402" s="49" t="n"/>
      <c r="B2402" s="17" t="n"/>
      <c r="C2402" s="14" t="n"/>
      <c r="D2402" s="14" t="n"/>
      <c r="E2402" s="18">
        <f>IF(COUNTA(A2402:D2402)=0,"",IF(NOT(ISNUMBER(A2402)),"월을 2026-09-01 처럼",IF(ISNA(MATCH(B2402,메뉴판이름,0)),"메뉴판에 없는 이름",IF(OR(NOT(ISNUMBER(C2402)),C2402&lt;0,C2402&lt;&gt;INT(N(C2402))),"수량을 확인하세요",IF(OR(NOT(ISNUMBER(D2402)),D2402&lt;0),"매출을 확인하세요",IF(COUNTIFS(메뉴_월,"&gt;="&amp;DATE(YEAR(A2402),MONTH(A2402),1),메뉴_월,"&lt;="&amp;DATE(YEAR(A2402),MONTH(A2402)+1,0),메뉴_이름,B2402)&gt;1,"같은 달·같은 메뉴가 또 있어요",""))))))</f>
        <v/>
      </c>
    </row>
    <row r="2403">
      <c r="A2403" s="49" t="n"/>
      <c r="B2403" s="17" t="n"/>
      <c r="C2403" s="14" t="n"/>
      <c r="D2403" s="14" t="n"/>
      <c r="E2403" s="18">
        <f>IF(COUNTA(A2403:D2403)=0,"",IF(NOT(ISNUMBER(A2403)),"월을 2026-09-01 처럼",IF(ISNA(MATCH(B2403,메뉴판이름,0)),"메뉴판에 없는 이름",IF(OR(NOT(ISNUMBER(C2403)),C2403&lt;0,C2403&lt;&gt;INT(N(C2403))),"수량을 확인하세요",IF(OR(NOT(ISNUMBER(D2403)),D2403&lt;0),"매출을 확인하세요",IF(COUNTIFS(메뉴_월,"&gt;="&amp;DATE(YEAR(A2403),MONTH(A2403),1),메뉴_월,"&lt;="&amp;DATE(YEAR(A2403),MONTH(A2403)+1,0),메뉴_이름,B2403)&gt;1,"같은 달·같은 메뉴가 또 있어요",""))))))</f>
        <v/>
      </c>
    </row>
    <row r="2404">
      <c r="A2404" s="49" t="n"/>
      <c r="B2404" s="17" t="n"/>
      <c r="C2404" s="14" t="n"/>
      <c r="D2404" s="14" t="n"/>
      <c r="E2404" s="18">
        <f>IF(COUNTA(A2404:D2404)=0,"",IF(NOT(ISNUMBER(A2404)),"월을 2026-09-01 처럼",IF(ISNA(MATCH(B2404,메뉴판이름,0)),"메뉴판에 없는 이름",IF(OR(NOT(ISNUMBER(C2404)),C2404&lt;0,C2404&lt;&gt;INT(N(C2404))),"수량을 확인하세요",IF(OR(NOT(ISNUMBER(D2404)),D2404&lt;0),"매출을 확인하세요",IF(COUNTIFS(메뉴_월,"&gt;="&amp;DATE(YEAR(A2404),MONTH(A2404),1),메뉴_월,"&lt;="&amp;DATE(YEAR(A2404),MONTH(A2404)+1,0),메뉴_이름,B2404)&gt;1,"같은 달·같은 메뉴가 또 있어요",""))))))</f>
        <v/>
      </c>
    </row>
    <row r="2405">
      <c r="A2405" s="49" t="n"/>
      <c r="B2405" s="17" t="n"/>
      <c r="C2405" s="14" t="n"/>
      <c r="D2405" s="14" t="n"/>
      <c r="E2405" s="18">
        <f>IF(COUNTA(A2405:D2405)=0,"",IF(NOT(ISNUMBER(A2405)),"월을 2026-09-01 처럼",IF(ISNA(MATCH(B2405,메뉴판이름,0)),"메뉴판에 없는 이름",IF(OR(NOT(ISNUMBER(C2405)),C2405&lt;0,C2405&lt;&gt;INT(N(C2405))),"수량을 확인하세요",IF(OR(NOT(ISNUMBER(D2405)),D2405&lt;0),"매출을 확인하세요",IF(COUNTIFS(메뉴_월,"&gt;="&amp;DATE(YEAR(A2405),MONTH(A2405),1),메뉴_월,"&lt;="&amp;DATE(YEAR(A2405),MONTH(A2405)+1,0),메뉴_이름,B2405)&gt;1,"같은 달·같은 메뉴가 또 있어요",""))))))</f>
        <v/>
      </c>
    </row>
    <row r="2406">
      <c r="A2406" s="49" t="n"/>
      <c r="B2406" s="17" t="n"/>
      <c r="C2406" s="14" t="n"/>
      <c r="D2406" s="14" t="n"/>
      <c r="E2406" s="18">
        <f>IF(COUNTA(A2406:D2406)=0,"",IF(NOT(ISNUMBER(A2406)),"월을 2026-09-01 처럼",IF(ISNA(MATCH(B2406,메뉴판이름,0)),"메뉴판에 없는 이름",IF(OR(NOT(ISNUMBER(C2406)),C2406&lt;0,C2406&lt;&gt;INT(N(C2406))),"수량을 확인하세요",IF(OR(NOT(ISNUMBER(D2406)),D2406&lt;0),"매출을 확인하세요",IF(COUNTIFS(메뉴_월,"&gt;="&amp;DATE(YEAR(A2406),MONTH(A2406),1),메뉴_월,"&lt;="&amp;DATE(YEAR(A2406),MONTH(A2406)+1,0),메뉴_이름,B2406)&gt;1,"같은 달·같은 메뉴가 또 있어요",""))))))</f>
        <v/>
      </c>
    </row>
    <row r="2407">
      <c r="A2407" s="49" t="n"/>
      <c r="B2407" s="17" t="n"/>
      <c r="C2407" s="14" t="n"/>
      <c r="D2407" s="14" t="n"/>
      <c r="E2407" s="18">
        <f>IF(COUNTA(A2407:D2407)=0,"",IF(NOT(ISNUMBER(A2407)),"월을 2026-09-01 처럼",IF(ISNA(MATCH(B2407,메뉴판이름,0)),"메뉴판에 없는 이름",IF(OR(NOT(ISNUMBER(C2407)),C2407&lt;0,C2407&lt;&gt;INT(N(C2407))),"수량을 확인하세요",IF(OR(NOT(ISNUMBER(D2407)),D2407&lt;0),"매출을 확인하세요",IF(COUNTIFS(메뉴_월,"&gt;="&amp;DATE(YEAR(A2407),MONTH(A2407),1),메뉴_월,"&lt;="&amp;DATE(YEAR(A2407),MONTH(A2407)+1,0),메뉴_이름,B2407)&gt;1,"같은 달·같은 메뉴가 또 있어요",""))))))</f>
        <v/>
      </c>
    </row>
    <row r="2408">
      <c r="A2408" s="49" t="n"/>
      <c r="B2408" s="17" t="n"/>
      <c r="C2408" s="14" t="n"/>
      <c r="D2408" s="14" t="n"/>
      <c r="E2408" s="18">
        <f>IF(COUNTA(A2408:D2408)=0,"",IF(NOT(ISNUMBER(A2408)),"월을 2026-09-01 처럼",IF(ISNA(MATCH(B2408,메뉴판이름,0)),"메뉴판에 없는 이름",IF(OR(NOT(ISNUMBER(C2408)),C2408&lt;0,C2408&lt;&gt;INT(N(C2408))),"수량을 확인하세요",IF(OR(NOT(ISNUMBER(D2408)),D2408&lt;0),"매출을 확인하세요",IF(COUNTIFS(메뉴_월,"&gt;="&amp;DATE(YEAR(A2408),MONTH(A2408),1),메뉴_월,"&lt;="&amp;DATE(YEAR(A2408),MONTH(A2408)+1,0),메뉴_이름,B2408)&gt;1,"같은 달·같은 메뉴가 또 있어요",""))))))</f>
        <v/>
      </c>
    </row>
    <row r="2409">
      <c r="A2409" s="49" t="n"/>
      <c r="B2409" s="17" t="n"/>
      <c r="C2409" s="14" t="n"/>
      <c r="D2409" s="14" t="n"/>
      <c r="E2409" s="18">
        <f>IF(COUNTA(A2409:D2409)=0,"",IF(NOT(ISNUMBER(A2409)),"월을 2026-09-01 처럼",IF(ISNA(MATCH(B2409,메뉴판이름,0)),"메뉴판에 없는 이름",IF(OR(NOT(ISNUMBER(C2409)),C2409&lt;0,C2409&lt;&gt;INT(N(C2409))),"수량을 확인하세요",IF(OR(NOT(ISNUMBER(D2409)),D2409&lt;0),"매출을 확인하세요",IF(COUNTIFS(메뉴_월,"&gt;="&amp;DATE(YEAR(A2409),MONTH(A2409),1),메뉴_월,"&lt;="&amp;DATE(YEAR(A2409),MONTH(A2409)+1,0),메뉴_이름,B2409)&gt;1,"같은 달·같은 메뉴가 또 있어요",""))))))</f>
        <v/>
      </c>
    </row>
    <row r="2410">
      <c r="A2410" s="49" t="n"/>
      <c r="B2410" s="17" t="n"/>
      <c r="C2410" s="14" t="n"/>
      <c r="D2410" s="14" t="n"/>
      <c r="E2410" s="18">
        <f>IF(COUNTA(A2410:D2410)=0,"",IF(NOT(ISNUMBER(A2410)),"월을 2026-09-01 처럼",IF(ISNA(MATCH(B2410,메뉴판이름,0)),"메뉴판에 없는 이름",IF(OR(NOT(ISNUMBER(C2410)),C2410&lt;0,C2410&lt;&gt;INT(N(C2410))),"수량을 확인하세요",IF(OR(NOT(ISNUMBER(D2410)),D2410&lt;0),"매출을 확인하세요",IF(COUNTIFS(메뉴_월,"&gt;="&amp;DATE(YEAR(A2410),MONTH(A2410),1),메뉴_월,"&lt;="&amp;DATE(YEAR(A2410),MONTH(A2410)+1,0),메뉴_이름,B2410)&gt;1,"같은 달·같은 메뉴가 또 있어요",""))))))</f>
        <v/>
      </c>
    </row>
    <row r="2411">
      <c r="A2411" s="49" t="n"/>
      <c r="B2411" s="17" t="n"/>
      <c r="C2411" s="14" t="n"/>
      <c r="D2411" s="14" t="n"/>
      <c r="E2411" s="18">
        <f>IF(COUNTA(A2411:D2411)=0,"",IF(NOT(ISNUMBER(A2411)),"월을 2026-09-01 처럼",IF(ISNA(MATCH(B2411,메뉴판이름,0)),"메뉴판에 없는 이름",IF(OR(NOT(ISNUMBER(C2411)),C2411&lt;0,C2411&lt;&gt;INT(N(C2411))),"수량을 확인하세요",IF(OR(NOT(ISNUMBER(D2411)),D2411&lt;0),"매출을 확인하세요",IF(COUNTIFS(메뉴_월,"&gt;="&amp;DATE(YEAR(A2411),MONTH(A2411),1),메뉴_월,"&lt;="&amp;DATE(YEAR(A2411),MONTH(A2411)+1,0),메뉴_이름,B2411)&gt;1,"같은 달·같은 메뉴가 또 있어요",""))))))</f>
        <v/>
      </c>
    </row>
    <row r="2412">
      <c r="A2412" s="49" t="n"/>
      <c r="B2412" s="17" t="n"/>
      <c r="C2412" s="14" t="n"/>
      <c r="D2412" s="14" t="n"/>
      <c r="E2412" s="18">
        <f>IF(COUNTA(A2412:D2412)=0,"",IF(NOT(ISNUMBER(A2412)),"월을 2026-09-01 처럼",IF(ISNA(MATCH(B2412,메뉴판이름,0)),"메뉴판에 없는 이름",IF(OR(NOT(ISNUMBER(C2412)),C2412&lt;0,C2412&lt;&gt;INT(N(C2412))),"수량을 확인하세요",IF(OR(NOT(ISNUMBER(D2412)),D2412&lt;0),"매출을 확인하세요",IF(COUNTIFS(메뉴_월,"&gt;="&amp;DATE(YEAR(A2412),MONTH(A2412),1),메뉴_월,"&lt;="&amp;DATE(YEAR(A2412),MONTH(A2412)+1,0),메뉴_이름,B2412)&gt;1,"같은 달·같은 메뉴가 또 있어요",""))))))</f>
        <v/>
      </c>
    </row>
    <row r="2413">
      <c r="A2413" s="49" t="n"/>
      <c r="B2413" s="17" t="n"/>
      <c r="C2413" s="14" t="n"/>
      <c r="D2413" s="14" t="n"/>
      <c r="E2413" s="18">
        <f>IF(COUNTA(A2413:D2413)=0,"",IF(NOT(ISNUMBER(A2413)),"월을 2026-09-01 처럼",IF(ISNA(MATCH(B2413,메뉴판이름,0)),"메뉴판에 없는 이름",IF(OR(NOT(ISNUMBER(C2413)),C2413&lt;0,C2413&lt;&gt;INT(N(C2413))),"수량을 확인하세요",IF(OR(NOT(ISNUMBER(D2413)),D2413&lt;0),"매출을 확인하세요",IF(COUNTIFS(메뉴_월,"&gt;="&amp;DATE(YEAR(A2413),MONTH(A2413),1),메뉴_월,"&lt;="&amp;DATE(YEAR(A2413),MONTH(A2413)+1,0),메뉴_이름,B2413)&gt;1,"같은 달·같은 메뉴가 또 있어요",""))))))</f>
        <v/>
      </c>
    </row>
    <row r="2414">
      <c r="A2414" s="49" t="n"/>
      <c r="B2414" s="17" t="n"/>
      <c r="C2414" s="14" t="n"/>
      <c r="D2414" s="14" t="n"/>
      <c r="E2414" s="18">
        <f>IF(COUNTA(A2414:D2414)=0,"",IF(NOT(ISNUMBER(A2414)),"월을 2026-09-01 처럼",IF(ISNA(MATCH(B2414,메뉴판이름,0)),"메뉴판에 없는 이름",IF(OR(NOT(ISNUMBER(C2414)),C2414&lt;0,C2414&lt;&gt;INT(N(C2414))),"수량을 확인하세요",IF(OR(NOT(ISNUMBER(D2414)),D2414&lt;0),"매출을 확인하세요",IF(COUNTIFS(메뉴_월,"&gt;="&amp;DATE(YEAR(A2414),MONTH(A2414),1),메뉴_월,"&lt;="&amp;DATE(YEAR(A2414),MONTH(A2414)+1,0),메뉴_이름,B2414)&gt;1,"같은 달·같은 메뉴가 또 있어요",""))))))</f>
        <v/>
      </c>
    </row>
    <row r="2415">
      <c r="A2415" s="49" t="n"/>
      <c r="B2415" s="17" t="n"/>
      <c r="C2415" s="14" t="n"/>
      <c r="D2415" s="14" t="n"/>
      <c r="E2415" s="18">
        <f>IF(COUNTA(A2415:D2415)=0,"",IF(NOT(ISNUMBER(A2415)),"월을 2026-09-01 처럼",IF(ISNA(MATCH(B2415,메뉴판이름,0)),"메뉴판에 없는 이름",IF(OR(NOT(ISNUMBER(C2415)),C2415&lt;0,C2415&lt;&gt;INT(N(C2415))),"수량을 확인하세요",IF(OR(NOT(ISNUMBER(D2415)),D2415&lt;0),"매출을 확인하세요",IF(COUNTIFS(메뉴_월,"&gt;="&amp;DATE(YEAR(A2415),MONTH(A2415),1),메뉴_월,"&lt;="&amp;DATE(YEAR(A2415),MONTH(A2415)+1,0),메뉴_이름,B2415)&gt;1,"같은 달·같은 메뉴가 또 있어요",""))))))</f>
        <v/>
      </c>
    </row>
    <row r="2416">
      <c r="A2416" s="49" t="n"/>
      <c r="B2416" s="17" t="n"/>
      <c r="C2416" s="14" t="n"/>
      <c r="D2416" s="14" t="n"/>
      <c r="E2416" s="18">
        <f>IF(COUNTA(A2416:D2416)=0,"",IF(NOT(ISNUMBER(A2416)),"월을 2026-09-01 처럼",IF(ISNA(MATCH(B2416,메뉴판이름,0)),"메뉴판에 없는 이름",IF(OR(NOT(ISNUMBER(C2416)),C2416&lt;0,C2416&lt;&gt;INT(N(C2416))),"수량을 확인하세요",IF(OR(NOT(ISNUMBER(D2416)),D2416&lt;0),"매출을 확인하세요",IF(COUNTIFS(메뉴_월,"&gt;="&amp;DATE(YEAR(A2416),MONTH(A2416),1),메뉴_월,"&lt;="&amp;DATE(YEAR(A2416),MONTH(A2416)+1,0),메뉴_이름,B2416)&gt;1,"같은 달·같은 메뉴가 또 있어요",""))))))</f>
        <v/>
      </c>
    </row>
    <row r="2417">
      <c r="A2417" s="49" t="n"/>
      <c r="B2417" s="17" t="n"/>
      <c r="C2417" s="14" t="n"/>
      <c r="D2417" s="14" t="n"/>
      <c r="E2417" s="18">
        <f>IF(COUNTA(A2417:D2417)=0,"",IF(NOT(ISNUMBER(A2417)),"월을 2026-09-01 처럼",IF(ISNA(MATCH(B2417,메뉴판이름,0)),"메뉴판에 없는 이름",IF(OR(NOT(ISNUMBER(C2417)),C2417&lt;0,C2417&lt;&gt;INT(N(C2417))),"수량을 확인하세요",IF(OR(NOT(ISNUMBER(D2417)),D2417&lt;0),"매출을 확인하세요",IF(COUNTIFS(메뉴_월,"&gt;="&amp;DATE(YEAR(A2417),MONTH(A2417),1),메뉴_월,"&lt;="&amp;DATE(YEAR(A2417),MONTH(A2417)+1,0),메뉴_이름,B2417)&gt;1,"같은 달·같은 메뉴가 또 있어요",""))))))</f>
        <v/>
      </c>
    </row>
    <row r="2418">
      <c r="A2418" s="49" t="n"/>
      <c r="B2418" s="17" t="n"/>
      <c r="C2418" s="14" t="n"/>
      <c r="D2418" s="14" t="n"/>
      <c r="E2418" s="18">
        <f>IF(COUNTA(A2418:D2418)=0,"",IF(NOT(ISNUMBER(A2418)),"월을 2026-09-01 처럼",IF(ISNA(MATCH(B2418,메뉴판이름,0)),"메뉴판에 없는 이름",IF(OR(NOT(ISNUMBER(C2418)),C2418&lt;0,C2418&lt;&gt;INT(N(C2418))),"수량을 확인하세요",IF(OR(NOT(ISNUMBER(D2418)),D2418&lt;0),"매출을 확인하세요",IF(COUNTIFS(메뉴_월,"&gt;="&amp;DATE(YEAR(A2418),MONTH(A2418),1),메뉴_월,"&lt;="&amp;DATE(YEAR(A2418),MONTH(A2418)+1,0),메뉴_이름,B2418)&gt;1,"같은 달·같은 메뉴가 또 있어요",""))))))</f>
        <v/>
      </c>
    </row>
    <row r="2419">
      <c r="A2419" s="49" t="n"/>
      <c r="B2419" s="17" t="n"/>
      <c r="C2419" s="14" t="n"/>
      <c r="D2419" s="14" t="n"/>
      <c r="E2419" s="18">
        <f>IF(COUNTA(A2419:D2419)=0,"",IF(NOT(ISNUMBER(A2419)),"월을 2026-09-01 처럼",IF(ISNA(MATCH(B2419,메뉴판이름,0)),"메뉴판에 없는 이름",IF(OR(NOT(ISNUMBER(C2419)),C2419&lt;0,C2419&lt;&gt;INT(N(C2419))),"수량을 확인하세요",IF(OR(NOT(ISNUMBER(D2419)),D2419&lt;0),"매출을 확인하세요",IF(COUNTIFS(메뉴_월,"&gt;="&amp;DATE(YEAR(A2419),MONTH(A2419),1),메뉴_월,"&lt;="&amp;DATE(YEAR(A2419),MONTH(A2419)+1,0),메뉴_이름,B2419)&gt;1,"같은 달·같은 메뉴가 또 있어요",""))))))</f>
        <v/>
      </c>
    </row>
    <row r="2420">
      <c r="A2420" s="49" t="n"/>
      <c r="B2420" s="17" t="n"/>
      <c r="C2420" s="14" t="n"/>
      <c r="D2420" s="14" t="n"/>
      <c r="E2420" s="18">
        <f>IF(COUNTA(A2420:D2420)=0,"",IF(NOT(ISNUMBER(A2420)),"월을 2026-09-01 처럼",IF(ISNA(MATCH(B2420,메뉴판이름,0)),"메뉴판에 없는 이름",IF(OR(NOT(ISNUMBER(C2420)),C2420&lt;0,C2420&lt;&gt;INT(N(C2420))),"수량을 확인하세요",IF(OR(NOT(ISNUMBER(D2420)),D2420&lt;0),"매출을 확인하세요",IF(COUNTIFS(메뉴_월,"&gt;="&amp;DATE(YEAR(A2420),MONTH(A2420),1),메뉴_월,"&lt;="&amp;DATE(YEAR(A2420),MONTH(A2420)+1,0),메뉴_이름,B2420)&gt;1,"같은 달·같은 메뉴가 또 있어요",""))))))</f>
        <v/>
      </c>
    </row>
    <row r="2421">
      <c r="A2421" s="49" t="n"/>
      <c r="B2421" s="17" t="n"/>
      <c r="C2421" s="14" t="n"/>
      <c r="D2421" s="14" t="n"/>
      <c r="E2421" s="18">
        <f>IF(COUNTA(A2421:D2421)=0,"",IF(NOT(ISNUMBER(A2421)),"월을 2026-09-01 처럼",IF(ISNA(MATCH(B2421,메뉴판이름,0)),"메뉴판에 없는 이름",IF(OR(NOT(ISNUMBER(C2421)),C2421&lt;0,C2421&lt;&gt;INT(N(C2421))),"수량을 확인하세요",IF(OR(NOT(ISNUMBER(D2421)),D2421&lt;0),"매출을 확인하세요",IF(COUNTIFS(메뉴_월,"&gt;="&amp;DATE(YEAR(A2421),MONTH(A2421),1),메뉴_월,"&lt;="&amp;DATE(YEAR(A2421),MONTH(A2421)+1,0),메뉴_이름,B2421)&gt;1,"같은 달·같은 메뉴가 또 있어요",""))))))</f>
        <v/>
      </c>
    </row>
    <row r="2422">
      <c r="A2422" s="49" t="n"/>
      <c r="B2422" s="17" t="n"/>
      <c r="C2422" s="14" t="n"/>
      <c r="D2422" s="14" t="n"/>
      <c r="E2422" s="18">
        <f>IF(COUNTA(A2422:D2422)=0,"",IF(NOT(ISNUMBER(A2422)),"월을 2026-09-01 처럼",IF(ISNA(MATCH(B2422,메뉴판이름,0)),"메뉴판에 없는 이름",IF(OR(NOT(ISNUMBER(C2422)),C2422&lt;0,C2422&lt;&gt;INT(N(C2422))),"수량을 확인하세요",IF(OR(NOT(ISNUMBER(D2422)),D2422&lt;0),"매출을 확인하세요",IF(COUNTIFS(메뉴_월,"&gt;="&amp;DATE(YEAR(A2422),MONTH(A2422),1),메뉴_월,"&lt;="&amp;DATE(YEAR(A2422),MONTH(A2422)+1,0),메뉴_이름,B2422)&gt;1,"같은 달·같은 메뉴가 또 있어요",""))))))</f>
        <v/>
      </c>
    </row>
    <row r="2423">
      <c r="A2423" s="49" t="n"/>
      <c r="B2423" s="17" t="n"/>
      <c r="C2423" s="14" t="n"/>
      <c r="D2423" s="14" t="n"/>
      <c r="E2423" s="18">
        <f>IF(COUNTA(A2423:D2423)=0,"",IF(NOT(ISNUMBER(A2423)),"월을 2026-09-01 처럼",IF(ISNA(MATCH(B2423,메뉴판이름,0)),"메뉴판에 없는 이름",IF(OR(NOT(ISNUMBER(C2423)),C2423&lt;0,C2423&lt;&gt;INT(N(C2423))),"수량을 확인하세요",IF(OR(NOT(ISNUMBER(D2423)),D2423&lt;0),"매출을 확인하세요",IF(COUNTIFS(메뉴_월,"&gt;="&amp;DATE(YEAR(A2423),MONTH(A2423),1),메뉴_월,"&lt;="&amp;DATE(YEAR(A2423),MONTH(A2423)+1,0),메뉴_이름,B2423)&gt;1,"같은 달·같은 메뉴가 또 있어요",""))))))</f>
        <v/>
      </c>
    </row>
    <row r="2424">
      <c r="A2424" s="49" t="n"/>
      <c r="B2424" s="17" t="n"/>
      <c r="C2424" s="14" t="n"/>
      <c r="D2424" s="14" t="n"/>
      <c r="E2424" s="18">
        <f>IF(COUNTA(A2424:D2424)=0,"",IF(NOT(ISNUMBER(A2424)),"월을 2026-09-01 처럼",IF(ISNA(MATCH(B2424,메뉴판이름,0)),"메뉴판에 없는 이름",IF(OR(NOT(ISNUMBER(C2424)),C2424&lt;0,C2424&lt;&gt;INT(N(C2424))),"수량을 확인하세요",IF(OR(NOT(ISNUMBER(D2424)),D2424&lt;0),"매출을 확인하세요",IF(COUNTIFS(메뉴_월,"&gt;="&amp;DATE(YEAR(A2424),MONTH(A2424),1),메뉴_월,"&lt;="&amp;DATE(YEAR(A2424),MONTH(A2424)+1,0),메뉴_이름,B2424)&gt;1,"같은 달·같은 메뉴가 또 있어요",""))))))</f>
        <v/>
      </c>
    </row>
    <row r="2425">
      <c r="A2425" s="49" t="n"/>
      <c r="B2425" s="17" t="n"/>
      <c r="C2425" s="14" t="n"/>
      <c r="D2425" s="14" t="n"/>
      <c r="E2425" s="18">
        <f>IF(COUNTA(A2425:D2425)=0,"",IF(NOT(ISNUMBER(A2425)),"월을 2026-09-01 처럼",IF(ISNA(MATCH(B2425,메뉴판이름,0)),"메뉴판에 없는 이름",IF(OR(NOT(ISNUMBER(C2425)),C2425&lt;0,C2425&lt;&gt;INT(N(C2425))),"수량을 확인하세요",IF(OR(NOT(ISNUMBER(D2425)),D2425&lt;0),"매출을 확인하세요",IF(COUNTIFS(메뉴_월,"&gt;="&amp;DATE(YEAR(A2425),MONTH(A2425),1),메뉴_월,"&lt;="&amp;DATE(YEAR(A2425),MONTH(A2425)+1,0),메뉴_이름,B2425)&gt;1,"같은 달·같은 메뉴가 또 있어요",""))))))</f>
        <v/>
      </c>
    </row>
    <row r="2426">
      <c r="A2426" s="49" t="n"/>
      <c r="B2426" s="17" t="n"/>
      <c r="C2426" s="14" t="n"/>
      <c r="D2426" s="14" t="n"/>
      <c r="E2426" s="18">
        <f>IF(COUNTA(A2426:D2426)=0,"",IF(NOT(ISNUMBER(A2426)),"월을 2026-09-01 처럼",IF(ISNA(MATCH(B2426,메뉴판이름,0)),"메뉴판에 없는 이름",IF(OR(NOT(ISNUMBER(C2426)),C2426&lt;0,C2426&lt;&gt;INT(N(C2426))),"수량을 확인하세요",IF(OR(NOT(ISNUMBER(D2426)),D2426&lt;0),"매출을 확인하세요",IF(COUNTIFS(메뉴_월,"&gt;="&amp;DATE(YEAR(A2426),MONTH(A2426),1),메뉴_월,"&lt;="&amp;DATE(YEAR(A2426),MONTH(A2426)+1,0),메뉴_이름,B2426)&gt;1,"같은 달·같은 메뉴가 또 있어요",""))))))</f>
        <v/>
      </c>
    </row>
    <row r="2427">
      <c r="A2427" s="49" t="n"/>
      <c r="B2427" s="17" t="n"/>
      <c r="C2427" s="14" t="n"/>
      <c r="D2427" s="14" t="n"/>
      <c r="E2427" s="18">
        <f>IF(COUNTA(A2427:D2427)=0,"",IF(NOT(ISNUMBER(A2427)),"월을 2026-09-01 처럼",IF(ISNA(MATCH(B2427,메뉴판이름,0)),"메뉴판에 없는 이름",IF(OR(NOT(ISNUMBER(C2427)),C2427&lt;0,C2427&lt;&gt;INT(N(C2427))),"수량을 확인하세요",IF(OR(NOT(ISNUMBER(D2427)),D2427&lt;0),"매출을 확인하세요",IF(COUNTIFS(메뉴_월,"&gt;="&amp;DATE(YEAR(A2427),MONTH(A2427),1),메뉴_월,"&lt;="&amp;DATE(YEAR(A2427),MONTH(A2427)+1,0),메뉴_이름,B2427)&gt;1,"같은 달·같은 메뉴가 또 있어요",""))))))</f>
        <v/>
      </c>
    </row>
    <row r="2428">
      <c r="A2428" s="49" t="n"/>
      <c r="B2428" s="17" t="n"/>
      <c r="C2428" s="14" t="n"/>
      <c r="D2428" s="14" t="n"/>
      <c r="E2428" s="18">
        <f>IF(COUNTA(A2428:D2428)=0,"",IF(NOT(ISNUMBER(A2428)),"월을 2026-09-01 처럼",IF(ISNA(MATCH(B2428,메뉴판이름,0)),"메뉴판에 없는 이름",IF(OR(NOT(ISNUMBER(C2428)),C2428&lt;0,C2428&lt;&gt;INT(N(C2428))),"수량을 확인하세요",IF(OR(NOT(ISNUMBER(D2428)),D2428&lt;0),"매출을 확인하세요",IF(COUNTIFS(메뉴_월,"&gt;="&amp;DATE(YEAR(A2428),MONTH(A2428),1),메뉴_월,"&lt;="&amp;DATE(YEAR(A2428),MONTH(A2428)+1,0),메뉴_이름,B2428)&gt;1,"같은 달·같은 메뉴가 또 있어요",""))))))</f>
        <v/>
      </c>
    </row>
    <row r="2429">
      <c r="A2429" s="49" t="n"/>
      <c r="B2429" s="17" t="n"/>
      <c r="C2429" s="14" t="n"/>
      <c r="D2429" s="14" t="n"/>
      <c r="E2429" s="18">
        <f>IF(COUNTA(A2429:D2429)=0,"",IF(NOT(ISNUMBER(A2429)),"월을 2026-09-01 처럼",IF(ISNA(MATCH(B2429,메뉴판이름,0)),"메뉴판에 없는 이름",IF(OR(NOT(ISNUMBER(C2429)),C2429&lt;0,C2429&lt;&gt;INT(N(C2429))),"수량을 확인하세요",IF(OR(NOT(ISNUMBER(D2429)),D2429&lt;0),"매출을 확인하세요",IF(COUNTIFS(메뉴_월,"&gt;="&amp;DATE(YEAR(A2429),MONTH(A2429),1),메뉴_월,"&lt;="&amp;DATE(YEAR(A2429),MONTH(A2429)+1,0),메뉴_이름,B2429)&gt;1,"같은 달·같은 메뉴가 또 있어요",""))))))</f>
        <v/>
      </c>
    </row>
    <row r="2430">
      <c r="A2430" s="49" t="n"/>
      <c r="B2430" s="17" t="n"/>
      <c r="C2430" s="14" t="n"/>
      <c r="D2430" s="14" t="n"/>
      <c r="E2430" s="18">
        <f>IF(COUNTA(A2430:D2430)=0,"",IF(NOT(ISNUMBER(A2430)),"월을 2026-09-01 처럼",IF(ISNA(MATCH(B2430,메뉴판이름,0)),"메뉴판에 없는 이름",IF(OR(NOT(ISNUMBER(C2430)),C2430&lt;0,C2430&lt;&gt;INT(N(C2430))),"수량을 확인하세요",IF(OR(NOT(ISNUMBER(D2430)),D2430&lt;0),"매출을 확인하세요",IF(COUNTIFS(메뉴_월,"&gt;="&amp;DATE(YEAR(A2430),MONTH(A2430),1),메뉴_월,"&lt;="&amp;DATE(YEAR(A2430),MONTH(A2430)+1,0),메뉴_이름,B2430)&gt;1,"같은 달·같은 메뉴가 또 있어요",""))))))</f>
        <v/>
      </c>
    </row>
    <row r="2431">
      <c r="A2431" s="49" t="n"/>
      <c r="B2431" s="17" t="n"/>
      <c r="C2431" s="14" t="n"/>
      <c r="D2431" s="14" t="n"/>
      <c r="E2431" s="18">
        <f>IF(COUNTA(A2431:D2431)=0,"",IF(NOT(ISNUMBER(A2431)),"월을 2026-09-01 처럼",IF(ISNA(MATCH(B2431,메뉴판이름,0)),"메뉴판에 없는 이름",IF(OR(NOT(ISNUMBER(C2431)),C2431&lt;0,C2431&lt;&gt;INT(N(C2431))),"수량을 확인하세요",IF(OR(NOT(ISNUMBER(D2431)),D2431&lt;0),"매출을 확인하세요",IF(COUNTIFS(메뉴_월,"&gt;="&amp;DATE(YEAR(A2431),MONTH(A2431),1),메뉴_월,"&lt;="&amp;DATE(YEAR(A2431),MONTH(A2431)+1,0),메뉴_이름,B2431)&gt;1,"같은 달·같은 메뉴가 또 있어요",""))))))</f>
        <v/>
      </c>
    </row>
    <row r="2432">
      <c r="A2432" s="49" t="n"/>
      <c r="B2432" s="17" t="n"/>
      <c r="C2432" s="14" t="n"/>
      <c r="D2432" s="14" t="n"/>
      <c r="E2432" s="18">
        <f>IF(COUNTA(A2432:D2432)=0,"",IF(NOT(ISNUMBER(A2432)),"월을 2026-09-01 처럼",IF(ISNA(MATCH(B2432,메뉴판이름,0)),"메뉴판에 없는 이름",IF(OR(NOT(ISNUMBER(C2432)),C2432&lt;0,C2432&lt;&gt;INT(N(C2432))),"수량을 확인하세요",IF(OR(NOT(ISNUMBER(D2432)),D2432&lt;0),"매출을 확인하세요",IF(COUNTIFS(메뉴_월,"&gt;="&amp;DATE(YEAR(A2432),MONTH(A2432),1),메뉴_월,"&lt;="&amp;DATE(YEAR(A2432),MONTH(A2432)+1,0),메뉴_이름,B2432)&gt;1,"같은 달·같은 메뉴가 또 있어요",""))))))</f>
        <v/>
      </c>
    </row>
    <row r="2433">
      <c r="A2433" s="49" t="n"/>
      <c r="B2433" s="17" t="n"/>
      <c r="C2433" s="14" t="n"/>
      <c r="D2433" s="14" t="n"/>
      <c r="E2433" s="18">
        <f>IF(COUNTA(A2433:D2433)=0,"",IF(NOT(ISNUMBER(A2433)),"월을 2026-09-01 처럼",IF(ISNA(MATCH(B2433,메뉴판이름,0)),"메뉴판에 없는 이름",IF(OR(NOT(ISNUMBER(C2433)),C2433&lt;0,C2433&lt;&gt;INT(N(C2433))),"수량을 확인하세요",IF(OR(NOT(ISNUMBER(D2433)),D2433&lt;0),"매출을 확인하세요",IF(COUNTIFS(메뉴_월,"&gt;="&amp;DATE(YEAR(A2433),MONTH(A2433),1),메뉴_월,"&lt;="&amp;DATE(YEAR(A2433),MONTH(A2433)+1,0),메뉴_이름,B2433)&gt;1,"같은 달·같은 메뉴가 또 있어요",""))))))</f>
        <v/>
      </c>
    </row>
    <row r="2434">
      <c r="A2434" s="49" t="n"/>
      <c r="B2434" s="17" t="n"/>
      <c r="C2434" s="14" t="n"/>
      <c r="D2434" s="14" t="n"/>
      <c r="E2434" s="18">
        <f>IF(COUNTA(A2434:D2434)=0,"",IF(NOT(ISNUMBER(A2434)),"월을 2026-09-01 처럼",IF(ISNA(MATCH(B2434,메뉴판이름,0)),"메뉴판에 없는 이름",IF(OR(NOT(ISNUMBER(C2434)),C2434&lt;0,C2434&lt;&gt;INT(N(C2434))),"수량을 확인하세요",IF(OR(NOT(ISNUMBER(D2434)),D2434&lt;0),"매출을 확인하세요",IF(COUNTIFS(메뉴_월,"&gt;="&amp;DATE(YEAR(A2434),MONTH(A2434),1),메뉴_월,"&lt;="&amp;DATE(YEAR(A2434),MONTH(A2434)+1,0),메뉴_이름,B2434)&gt;1,"같은 달·같은 메뉴가 또 있어요",""))))))</f>
        <v/>
      </c>
    </row>
    <row r="2435">
      <c r="A2435" s="49" t="n"/>
      <c r="B2435" s="17" t="n"/>
      <c r="C2435" s="14" t="n"/>
      <c r="D2435" s="14" t="n"/>
      <c r="E2435" s="18">
        <f>IF(COUNTA(A2435:D2435)=0,"",IF(NOT(ISNUMBER(A2435)),"월을 2026-09-01 처럼",IF(ISNA(MATCH(B2435,메뉴판이름,0)),"메뉴판에 없는 이름",IF(OR(NOT(ISNUMBER(C2435)),C2435&lt;0,C2435&lt;&gt;INT(N(C2435))),"수량을 확인하세요",IF(OR(NOT(ISNUMBER(D2435)),D2435&lt;0),"매출을 확인하세요",IF(COUNTIFS(메뉴_월,"&gt;="&amp;DATE(YEAR(A2435),MONTH(A2435),1),메뉴_월,"&lt;="&amp;DATE(YEAR(A2435),MONTH(A2435)+1,0),메뉴_이름,B2435)&gt;1,"같은 달·같은 메뉴가 또 있어요",""))))))</f>
        <v/>
      </c>
    </row>
    <row r="2436">
      <c r="A2436" s="49" t="n"/>
      <c r="B2436" s="17" t="n"/>
      <c r="C2436" s="14" t="n"/>
      <c r="D2436" s="14" t="n"/>
      <c r="E2436" s="18">
        <f>IF(COUNTA(A2436:D2436)=0,"",IF(NOT(ISNUMBER(A2436)),"월을 2026-09-01 처럼",IF(ISNA(MATCH(B2436,메뉴판이름,0)),"메뉴판에 없는 이름",IF(OR(NOT(ISNUMBER(C2436)),C2436&lt;0,C2436&lt;&gt;INT(N(C2436))),"수량을 확인하세요",IF(OR(NOT(ISNUMBER(D2436)),D2436&lt;0),"매출을 확인하세요",IF(COUNTIFS(메뉴_월,"&gt;="&amp;DATE(YEAR(A2436),MONTH(A2436),1),메뉴_월,"&lt;="&amp;DATE(YEAR(A2436),MONTH(A2436)+1,0),메뉴_이름,B2436)&gt;1,"같은 달·같은 메뉴가 또 있어요",""))))))</f>
        <v/>
      </c>
    </row>
    <row r="2437">
      <c r="A2437" s="49" t="n"/>
      <c r="B2437" s="17" t="n"/>
      <c r="C2437" s="14" t="n"/>
      <c r="D2437" s="14" t="n"/>
      <c r="E2437" s="18">
        <f>IF(COUNTA(A2437:D2437)=0,"",IF(NOT(ISNUMBER(A2437)),"월을 2026-09-01 처럼",IF(ISNA(MATCH(B2437,메뉴판이름,0)),"메뉴판에 없는 이름",IF(OR(NOT(ISNUMBER(C2437)),C2437&lt;0,C2437&lt;&gt;INT(N(C2437))),"수량을 확인하세요",IF(OR(NOT(ISNUMBER(D2437)),D2437&lt;0),"매출을 확인하세요",IF(COUNTIFS(메뉴_월,"&gt;="&amp;DATE(YEAR(A2437),MONTH(A2437),1),메뉴_월,"&lt;="&amp;DATE(YEAR(A2437),MONTH(A2437)+1,0),메뉴_이름,B2437)&gt;1,"같은 달·같은 메뉴가 또 있어요",""))))))</f>
        <v/>
      </c>
    </row>
    <row r="2438">
      <c r="A2438" s="49" t="n"/>
      <c r="B2438" s="17" t="n"/>
      <c r="C2438" s="14" t="n"/>
      <c r="D2438" s="14" t="n"/>
      <c r="E2438" s="18">
        <f>IF(COUNTA(A2438:D2438)=0,"",IF(NOT(ISNUMBER(A2438)),"월을 2026-09-01 처럼",IF(ISNA(MATCH(B2438,메뉴판이름,0)),"메뉴판에 없는 이름",IF(OR(NOT(ISNUMBER(C2438)),C2438&lt;0,C2438&lt;&gt;INT(N(C2438))),"수량을 확인하세요",IF(OR(NOT(ISNUMBER(D2438)),D2438&lt;0),"매출을 확인하세요",IF(COUNTIFS(메뉴_월,"&gt;="&amp;DATE(YEAR(A2438),MONTH(A2438),1),메뉴_월,"&lt;="&amp;DATE(YEAR(A2438),MONTH(A2438)+1,0),메뉴_이름,B2438)&gt;1,"같은 달·같은 메뉴가 또 있어요",""))))))</f>
        <v/>
      </c>
    </row>
    <row r="2439">
      <c r="A2439" s="49" t="n"/>
      <c r="B2439" s="17" t="n"/>
      <c r="C2439" s="14" t="n"/>
      <c r="D2439" s="14" t="n"/>
      <c r="E2439" s="18">
        <f>IF(COUNTA(A2439:D2439)=0,"",IF(NOT(ISNUMBER(A2439)),"월을 2026-09-01 처럼",IF(ISNA(MATCH(B2439,메뉴판이름,0)),"메뉴판에 없는 이름",IF(OR(NOT(ISNUMBER(C2439)),C2439&lt;0,C2439&lt;&gt;INT(N(C2439))),"수량을 확인하세요",IF(OR(NOT(ISNUMBER(D2439)),D2439&lt;0),"매출을 확인하세요",IF(COUNTIFS(메뉴_월,"&gt;="&amp;DATE(YEAR(A2439),MONTH(A2439),1),메뉴_월,"&lt;="&amp;DATE(YEAR(A2439),MONTH(A2439)+1,0),메뉴_이름,B2439)&gt;1,"같은 달·같은 메뉴가 또 있어요",""))))))</f>
        <v/>
      </c>
    </row>
    <row r="2440">
      <c r="A2440" s="49" t="n"/>
      <c r="B2440" s="17" t="n"/>
      <c r="C2440" s="14" t="n"/>
      <c r="D2440" s="14" t="n"/>
      <c r="E2440" s="18">
        <f>IF(COUNTA(A2440:D2440)=0,"",IF(NOT(ISNUMBER(A2440)),"월을 2026-09-01 처럼",IF(ISNA(MATCH(B2440,메뉴판이름,0)),"메뉴판에 없는 이름",IF(OR(NOT(ISNUMBER(C2440)),C2440&lt;0,C2440&lt;&gt;INT(N(C2440))),"수량을 확인하세요",IF(OR(NOT(ISNUMBER(D2440)),D2440&lt;0),"매출을 확인하세요",IF(COUNTIFS(메뉴_월,"&gt;="&amp;DATE(YEAR(A2440),MONTH(A2440),1),메뉴_월,"&lt;="&amp;DATE(YEAR(A2440),MONTH(A2440)+1,0),메뉴_이름,B2440)&gt;1,"같은 달·같은 메뉴가 또 있어요",""))))))</f>
        <v/>
      </c>
    </row>
    <row r="2441">
      <c r="A2441" s="49" t="n"/>
      <c r="B2441" s="17" t="n"/>
      <c r="C2441" s="14" t="n"/>
      <c r="D2441" s="14" t="n"/>
      <c r="E2441" s="18">
        <f>IF(COUNTA(A2441:D2441)=0,"",IF(NOT(ISNUMBER(A2441)),"월을 2026-09-01 처럼",IF(ISNA(MATCH(B2441,메뉴판이름,0)),"메뉴판에 없는 이름",IF(OR(NOT(ISNUMBER(C2441)),C2441&lt;0,C2441&lt;&gt;INT(N(C2441))),"수량을 확인하세요",IF(OR(NOT(ISNUMBER(D2441)),D2441&lt;0),"매출을 확인하세요",IF(COUNTIFS(메뉴_월,"&gt;="&amp;DATE(YEAR(A2441),MONTH(A2441),1),메뉴_월,"&lt;="&amp;DATE(YEAR(A2441),MONTH(A2441)+1,0),메뉴_이름,B2441)&gt;1,"같은 달·같은 메뉴가 또 있어요",""))))))</f>
        <v/>
      </c>
    </row>
    <row r="2442">
      <c r="A2442" s="49" t="n"/>
      <c r="B2442" s="17" t="n"/>
      <c r="C2442" s="14" t="n"/>
      <c r="D2442" s="14" t="n"/>
      <c r="E2442" s="18">
        <f>IF(COUNTA(A2442:D2442)=0,"",IF(NOT(ISNUMBER(A2442)),"월을 2026-09-01 처럼",IF(ISNA(MATCH(B2442,메뉴판이름,0)),"메뉴판에 없는 이름",IF(OR(NOT(ISNUMBER(C2442)),C2442&lt;0,C2442&lt;&gt;INT(N(C2442))),"수량을 확인하세요",IF(OR(NOT(ISNUMBER(D2442)),D2442&lt;0),"매출을 확인하세요",IF(COUNTIFS(메뉴_월,"&gt;="&amp;DATE(YEAR(A2442),MONTH(A2442),1),메뉴_월,"&lt;="&amp;DATE(YEAR(A2442),MONTH(A2442)+1,0),메뉴_이름,B2442)&gt;1,"같은 달·같은 메뉴가 또 있어요",""))))))</f>
        <v/>
      </c>
    </row>
    <row r="2443">
      <c r="A2443" s="49" t="n"/>
      <c r="B2443" s="17" t="n"/>
      <c r="C2443" s="14" t="n"/>
      <c r="D2443" s="14" t="n"/>
      <c r="E2443" s="18">
        <f>IF(COUNTA(A2443:D2443)=0,"",IF(NOT(ISNUMBER(A2443)),"월을 2026-09-01 처럼",IF(ISNA(MATCH(B2443,메뉴판이름,0)),"메뉴판에 없는 이름",IF(OR(NOT(ISNUMBER(C2443)),C2443&lt;0,C2443&lt;&gt;INT(N(C2443))),"수량을 확인하세요",IF(OR(NOT(ISNUMBER(D2443)),D2443&lt;0),"매출을 확인하세요",IF(COUNTIFS(메뉴_월,"&gt;="&amp;DATE(YEAR(A2443),MONTH(A2443),1),메뉴_월,"&lt;="&amp;DATE(YEAR(A2443),MONTH(A2443)+1,0),메뉴_이름,B2443)&gt;1,"같은 달·같은 메뉴가 또 있어요",""))))))</f>
        <v/>
      </c>
    </row>
    <row r="2444">
      <c r="A2444" s="49" t="n"/>
      <c r="B2444" s="17" t="n"/>
      <c r="C2444" s="14" t="n"/>
      <c r="D2444" s="14" t="n"/>
      <c r="E2444" s="18">
        <f>IF(COUNTA(A2444:D2444)=0,"",IF(NOT(ISNUMBER(A2444)),"월을 2026-09-01 처럼",IF(ISNA(MATCH(B2444,메뉴판이름,0)),"메뉴판에 없는 이름",IF(OR(NOT(ISNUMBER(C2444)),C2444&lt;0,C2444&lt;&gt;INT(N(C2444))),"수량을 확인하세요",IF(OR(NOT(ISNUMBER(D2444)),D2444&lt;0),"매출을 확인하세요",IF(COUNTIFS(메뉴_월,"&gt;="&amp;DATE(YEAR(A2444),MONTH(A2444),1),메뉴_월,"&lt;="&amp;DATE(YEAR(A2444),MONTH(A2444)+1,0),메뉴_이름,B2444)&gt;1,"같은 달·같은 메뉴가 또 있어요",""))))))</f>
        <v/>
      </c>
    </row>
    <row r="2445">
      <c r="A2445" s="49" t="n"/>
      <c r="B2445" s="17" t="n"/>
      <c r="C2445" s="14" t="n"/>
      <c r="D2445" s="14" t="n"/>
      <c r="E2445" s="18">
        <f>IF(COUNTA(A2445:D2445)=0,"",IF(NOT(ISNUMBER(A2445)),"월을 2026-09-01 처럼",IF(ISNA(MATCH(B2445,메뉴판이름,0)),"메뉴판에 없는 이름",IF(OR(NOT(ISNUMBER(C2445)),C2445&lt;0,C2445&lt;&gt;INT(N(C2445))),"수량을 확인하세요",IF(OR(NOT(ISNUMBER(D2445)),D2445&lt;0),"매출을 확인하세요",IF(COUNTIFS(메뉴_월,"&gt;="&amp;DATE(YEAR(A2445),MONTH(A2445),1),메뉴_월,"&lt;="&amp;DATE(YEAR(A2445),MONTH(A2445)+1,0),메뉴_이름,B2445)&gt;1,"같은 달·같은 메뉴가 또 있어요",""))))))</f>
        <v/>
      </c>
    </row>
    <row r="2446">
      <c r="A2446" s="49" t="n"/>
      <c r="B2446" s="17" t="n"/>
      <c r="C2446" s="14" t="n"/>
      <c r="D2446" s="14" t="n"/>
      <c r="E2446" s="18">
        <f>IF(COUNTA(A2446:D2446)=0,"",IF(NOT(ISNUMBER(A2446)),"월을 2026-09-01 처럼",IF(ISNA(MATCH(B2446,메뉴판이름,0)),"메뉴판에 없는 이름",IF(OR(NOT(ISNUMBER(C2446)),C2446&lt;0,C2446&lt;&gt;INT(N(C2446))),"수량을 확인하세요",IF(OR(NOT(ISNUMBER(D2446)),D2446&lt;0),"매출을 확인하세요",IF(COUNTIFS(메뉴_월,"&gt;="&amp;DATE(YEAR(A2446),MONTH(A2446),1),메뉴_월,"&lt;="&amp;DATE(YEAR(A2446),MONTH(A2446)+1,0),메뉴_이름,B2446)&gt;1,"같은 달·같은 메뉴가 또 있어요",""))))))</f>
        <v/>
      </c>
    </row>
    <row r="2447">
      <c r="A2447" s="49" t="n"/>
      <c r="B2447" s="17" t="n"/>
      <c r="C2447" s="14" t="n"/>
      <c r="D2447" s="14" t="n"/>
      <c r="E2447" s="18">
        <f>IF(COUNTA(A2447:D2447)=0,"",IF(NOT(ISNUMBER(A2447)),"월을 2026-09-01 처럼",IF(ISNA(MATCH(B2447,메뉴판이름,0)),"메뉴판에 없는 이름",IF(OR(NOT(ISNUMBER(C2447)),C2447&lt;0,C2447&lt;&gt;INT(N(C2447))),"수량을 확인하세요",IF(OR(NOT(ISNUMBER(D2447)),D2447&lt;0),"매출을 확인하세요",IF(COUNTIFS(메뉴_월,"&gt;="&amp;DATE(YEAR(A2447),MONTH(A2447),1),메뉴_월,"&lt;="&amp;DATE(YEAR(A2447),MONTH(A2447)+1,0),메뉴_이름,B2447)&gt;1,"같은 달·같은 메뉴가 또 있어요",""))))))</f>
        <v/>
      </c>
    </row>
    <row r="2448">
      <c r="A2448" s="49" t="n"/>
      <c r="B2448" s="17" t="n"/>
      <c r="C2448" s="14" t="n"/>
      <c r="D2448" s="14" t="n"/>
      <c r="E2448" s="18">
        <f>IF(COUNTA(A2448:D2448)=0,"",IF(NOT(ISNUMBER(A2448)),"월을 2026-09-01 처럼",IF(ISNA(MATCH(B2448,메뉴판이름,0)),"메뉴판에 없는 이름",IF(OR(NOT(ISNUMBER(C2448)),C2448&lt;0,C2448&lt;&gt;INT(N(C2448))),"수량을 확인하세요",IF(OR(NOT(ISNUMBER(D2448)),D2448&lt;0),"매출을 확인하세요",IF(COUNTIFS(메뉴_월,"&gt;="&amp;DATE(YEAR(A2448),MONTH(A2448),1),메뉴_월,"&lt;="&amp;DATE(YEAR(A2448),MONTH(A2448)+1,0),메뉴_이름,B2448)&gt;1,"같은 달·같은 메뉴가 또 있어요",""))))))</f>
        <v/>
      </c>
    </row>
    <row r="2449">
      <c r="A2449" s="49" t="n"/>
      <c r="B2449" s="17" t="n"/>
      <c r="C2449" s="14" t="n"/>
      <c r="D2449" s="14" t="n"/>
      <c r="E2449" s="18">
        <f>IF(COUNTA(A2449:D2449)=0,"",IF(NOT(ISNUMBER(A2449)),"월을 2026-09-01 처럼",IF(ISNA(MATCH(B2449,메뉴판이름,0)),"메뉴판에 없는 이름",IF(OR(NOT(ISNUMBER(C2449)),C2449&lt;0,C2449&lt;&gt;INT(N(C2449))),"수량을 확인하세요",IF(OR(NOT(ISNUMBER(D2449)),D2449&lt;0),"매출을 확인하세요",IF(COUNTIFS(메뉴_월,"&gt;="&amp;DATE(YEAR(A2449),MONTH(A2449),1),메뉴_월,"&lt;="&amp;DATE(YEAR(A2449),MONTH(A2449)+1,0),메뉴_이름,B2449)&gt;1,"같은 달·같은 메뉴가 또 있어요",""))))))</f>
        <v/>
      </c>
    </row>
    <row r="2450">
      <c r="A2450" s="49" t="n"/>
      <c r="B2450" s="17" t="n"/>
      <c r="C2450" s="14" t="n"/>
      <c r="D2450" s="14" t="n"/>
      <c r="E2450" s="18">
        <f>IF(COUNTA(A2450:D2450)=0,"",IF(NOT(ISNUMBER(A2450)),"월을 2026-09-01 처럼",IF(ISNA(MATCH(B2450,메뉴판이름,0)),"메뉴판에 없는 이름",IF(OR(NOT(ISNUMBER(C2450)),C2450&lt;0,C2450&lt;&gt;INT(N(C2450))),"수량을 확인하세요",IF(OR(NOT(ISNUMBER(D2450)),D2450&lt;0),"매출을 확인하세요",IF(COUNTIFS(메뉴_월,"&gt;="&amp;DATE(YEAR(A2450),MONTH(A2450),1),메뉴_월,"&lt;="&amp;DATE(YEAR(A2450),MONTH(A2450)+1,0),메뉴_이름,B2450)&gt;1,"같은 달·같은 메뉴가 또 있어요",""))))))</f>
        <v/>
      </c>
    </row>
    <row r="2451">
      <c r="A2451" s="49" t="n"/>
      <c r="B2451" s="17" t="n"/>
      <c r="C2451" s="14" t="n"/>
      <c r="D2451" s="14" t="n"/>
      <c r="E2451" s="18">
        <f>IF(COUNTA(A2451:D2451)=0,"",IF(NOT(ISNUMBER(A2451)),"월을 2026-09-01 처럼",IF(ISNA(MATCH(B2451,메뉴판이름,0)),"메뉴판에 없는 이름",IF(OR(NOT(ISNUMBER(C2451)),C2451&lt;0,C2451&lt;&gt;INT(N(C2451))),"수량을 확인하세요",IF(OR(NOT(ISNUMBER(D2451)),D2451&lt;0),"매출을 확인하세요",IF(COUNTIFS(메뉴_월,"&gt;="&amp;DATE(YEAR(A2451),MONTH(A2451),1),메뉴_월,"&lt;="&amp;DATE(YEAR(A2451),MONTH(A2451)+1,0),메뉴_이름,B2451)&gt;1,"같은 달·같은 메뉴가 또 있어요",""))))))</f>
        <v/>
      </c>
    </row>
    <row r="2452">
      <c r="A2452" s="49" t="n"/>
      <c r="B2452" s="17" t="n"/>
      <c r="C2452" s="14" t="n"/>
      <c r="D2452" s="14" t="n"/>
      <c r="E2452" s="18">
        <f>IF(COUNTA(A2452:D2452)=0,"",IF(NOT(ISNUMBER(A2452)),"월을 2026-09-01 처럼",IF(ISNA(MATCH(B2452,메뉴판이름,0)),"메뉴판에 없는 이름",IF(OR(NOT(ISNUMBER(C2452)),C2452&lt;0,C2452&lt;&gt;INT(N(C2452))),"수량을 확인하세요",IF(OR(NOT(ISNUMBER(D2452)),D2452&lt;0),"매출을 확인하세요",IF(COUNTIFS(메뉴_월,"&gt;="&amp;DATE(YEAR(A2452),MONTH(A2452),1),메뉴_월,"&lt;="&amp;DATE(YEAR(A2452),MONTH(A2452)+1,0),메뉴_이름,B2452)&gt;1,"같은 달·같은 메뉴가 또 있어요",""))))))</f>
        <v/>
      </c>
    </row>
    <row r="2453">
      <c r="A2453" s="49" t="n"/>
      <c r="B2453" s="17" t="n"/>
      <c r="C2453" s="14" t="n"/>
      <c r="D2453" s="14" t="n"/>
      <c r="E2453" s="18">
        <f>IF(COUNTA(A2453:D2453)=0,"",IF(NOT(ISNUMBER(A2453)),"월을 2026-09-01 처럼",IF(ISNA(MATCH(B2453,메뉴판이름,0)),"메뉴판에 없는 이름",IF(OR(NOT(ISNUMBER(C2453)),C2453&lt;0,C2453&lt;&gt;INT(N(C2453))),"수량을 확인하세요",IF(OR(NOT(ISNUMBER(D2453)),D2453&lt;0),"매출을 확인하세요",IF(COUNTIFS(메뉴_월,"&gt;="&amp;DATE(YEAR(A2453),MONTH(A2453),1),메뉴_월,"&lt;="&amp;DATE(YEAR(A2453),MONTH(A2453)+1,0),메뉴_이름,B2453)&gt;1,"같은 달·같은 메뉴가 또 있어요",""))))))</f>
        <v/>
      </c>
    </row>
    <row r="2454">
      <c r="A2454" s="49" t="n"/>
      <c r="B2454" s="17" t="n"/>
      <c r="C2454" s="14" t="n"/>
      <c r="D2454" s="14" t="n"/>
      <c r="E2454" s="18">
        <f>IF(COUNTA(A2454:D2454)=0,"",IF(NOT(ISNUMBER(A2454)),"월을 2026-09-01 처럼",IF(ISNA(MATCH(B2454,메뉴판이름,0)),"메뉴판에 없는 이름",IF(OR(NOT(ISNUMBER(C2454)),C2454&lt;0,C2454&lt;&gt;INT(N(C2454))),"수량을 확인하세요",IF(OR(NOT(ISNUMBER(D2454)),D2454&lt;0),"매출을 확인하세요",IF(COUNTIFS(메뉴_월,"&gt;="&amp;DATE(YEAR(A2454),MONTH(A2454),1),메뉴_월,"&lt;="&amp;DATE(YEAR(A2454),MONTH(A2454)+1,0),메뉴_이름,B2454)&gt;1,"같은 달·같은 메뉴가 또 있어요",""))))))</f>
        <v/>
      </c>
    </row>
    <row r="2455">
      <c r="A2455" s="49" t="n"/>
      <c r="B2455" s="17" t="n"/>
      <c r="C2455" s="14" t="n"/>
      <c r="D2455" s="14" t="n"/>
      <c r="E2455" s="18">
        <f>IF(COUNTA(A2455:D2455)=0,"",IF(NOT(ISNUMBER(A2455)),"월을 2026-09-01 처럼",IF(ISNA(MATCH(B2455,메뉴판이름,0)),"메뉴판에 없는 이름",IF(OR(NOT(ISNUMBER(C2455)),C2455&lt;0,C2455&lt;&gt;INT(N(C2455))),"수량을 확인하세요",IF(OR(NOT(ISNUMBER(D2455)),D2455&lt;0),"매출을 확인하세요",IF(COUNTIFS(메뉴_월,"&gt;="&amp;DATE(YEAR(A2455),MONTH(A2455),1),메뉴_월,"&lt;="&amp;DATE(YEAR(A2455),MONTH(A2455)+1,0),메뉴_이름,B2455)&gt;1,"같은 달·같은 메뉴가 또 있어요",""))))))</f>
        <v/>
      </c>
    </row>
    <row r="2456">
      <c r="A2456" s="49" t="n"/>
      <c r="B2456" s="17" t="n"/>
      <c r="C2456" s="14" t="n"/>
      <c r="D2456" s="14" t="n"/>
      <c r="E2456" s="18">
        <f>IF(COUNTA(A2456:D2456)=0,"",IF(NOT(ISNUMBER(A2456)),"월을 2026-09-01 처럼",IF(ISNA(MATCH(B2456,메뉴판이름,0)),"메뉴판에 없는 이름",IF(OR(NOT(ISNUMBER(C2456)),C2456&lt;0,C2456&lt;&gt;INT(N(C2456))),"수량을 확인하세요",IF(OR(NOT(ISNUMBER(D2456)),D2456&lt;0),"매출을 확인하세요",IF(COUNTIFS(메뉴_월,"&gt;="&amp;DATE(YEAR(A2456),MONTH(A2456),1),메뉴_월,"&lt;="&amp;DATE(YEAR(A2456),MONTH(A2456)+1,0),메뉴_이름,B2456)&gt;1,"같은 달·같은 메뉴가 또 있어요",""))))))</f>
        <v/>
      </c>
    </row>
    <row r="2457">
      <c r="A2457" s="49" t="n"/>
      <c r="B2457" s="17" t="n"/>
      <c r="C2457" s="14" t="n"/>
      <c r="D2457" s="14" t="n"/>
      <c r="E2457" s="18">
        <f>IF(COUNTA(A2457:D2457)=0,"",IF(NOT(ISNUMBER(A2457)),"월을 2026-09-01 처럼",IF(ISNA(MATCH(B2457,메뉴판이름,0)),"메뉴판에 없는 이름",IF(OR(NOT(ISNUMBER(C2457)),C2457&lt;0,C2457&lt;&gt;INT(N(C2457))),"수량을 확인하세요",IF(OR(NOT(ISNUMBER(D2457)),D2457&lt;0),"매출을 확인하세요",IF(COUNTIFS(메뉴_월,"&gt;="&amp;DATE(YEAR(A2457),MONTH(A2457),1),메뉴_월,"&lt;="&amp;DATE(YEAR(A2457),MONTH(A2457)+1,0),메뉴_이름,B2457)&gt;1,"같은 달·같은 메뉴가 또 있어요",""))))))</f>
        <v/>
      </c>
    </row>
    <row r="2458">
      <c r="A2458" s="49" t="n"/>
      <c r="B2458" s="17" t="n"/>
      <c r="C2458" s="14" t="n"/>
      <c r="D2458" s="14" t="n"/>
      <c r="E2458" s="18">
        <f>IF(COUNTA(A2458:D2458)=0,"",IF(NOT(ISNUMBER(A2458)),"월을 2026-09-01 처럼",IF(ISNA(MATCH(B2458,메뉴판이름,0)),"메뉴판에 없는 이름",IF(OR(NOT(ISNUMBER(C2458)),C2458&lt;0,C2458&lt;&gt;INT(N(C2458))),"수량을 확인하세요",IF(OR(NOT(ISNUMBER(D2458)),D2458&lt;0),"매출을 확인하세요",IF(COUNTIFS(메뉴_월,"&gt;="&amp;DATE(YEAR(A2458),MONTH(A2458),1),메뉴_월,"&lt;="&amp;DATE(YEAR(A2458),MONTH(A2458)+1,0),메뉴_이름,B2458)&gt;1,"같은 달·같은 메뉴가 또 있어요",""))))))</f>
        <v/>
      </c>
    </row>
    <row r="2459">
      <c r="A2459" s="49" t="n"/>
      <c r="B2459" s="17" t="n"/>
      <c r="C2459" s="14" t="n"/>
      <c r="D2459" s="14" t="n"/>
      <c r="E2459" s="18">
        <f>IF(COUNTA(A2459:D2459)=0,"",IF(NOT(ISNUMBER(A2459)),"월을 2026-09-01 처럼",IF(ISNA(MATCH(B2459,메뉴판이름,0)),"메뉴판에 없는 이름",IF(OR(NOT(ISNUMBER(C2459)),C2459&lt;0,C2459&lt;&gt;INT(N(C2459))),"수량을 확인하세요",IF(OR(NOT(ISNUMBER(D2459)),D2459&lt;0),"매출을 확인하세요",IF(COUNTIFS(메뉴_월,"&gt;="&amp;DATE(YEAR(A2459),MONTH(A2459),1),메뉴_월,"&lt;="&amp;DATE(YEAR(A2459),MONTH(A2459)+1,0),메뉴_이름,B2459)&gt;1,"같은 달·같은 메뉴가 또 있어요",""))))))</f>
        <v/>
      </c>
    </row>
    <row r="2460">
      <c r="A2460" s="49" t="n"/>
      <c r="B2460" s="17" t="n"/>
      <c r="C2460" s="14" t="n"/>
      <c r="D2460" s="14" t="n"/>
      <c r="E2460" s="18">
        <f>IF(COUNTA(A2460:D2460)=0,"",IF(NOT(ISNUMBER(A2460)),"월을 2026-09-01 처럼",IF(ISNA(MATCH(B2460,메뉴판이름,0)),"메뉴판에 없는 이름",IF(OR(NOT(ISNUMBER(C2460)),C2460&lt;0,C2460&lt;&gt;INT(N(C2460))),"수량을 확인하세요",IF(OR(NOT(ISNUMBER(D2460)),D2460&lt;0),"매출을 확인하세요",IF(COUNTIFS(메뉴_월,"&gt;="&amp;DATE(YEAR(A2460),MONTH(A2460),1),메뉴_월,"&lt;="&amp;DATE(YEAR(A2460),MONTH(A2460)+1,0),메뉴_이름,B2460)&gt;1,"같은 달·같은 메뉴가 또 있어요",""))))))</f>
        <v/>
      </c>
    </row>
    <row r="2461">
      <c r="A2461" s="49" t="n"/>
      <c r="B2461" s="17" t="n"/>
      <c r="C2461" s="14" t="n"/>
      <c r="D2461" s="14" t="n"/>
      <c r="E2461" s="18">
        <f>IF(COUNTA(A2461:D2461)=0,"",IF(NOT(ISNUMBER(A2461)),"월을 2026-09-01 처럼",IF(ISNA(MATCH(B2461,메뉴판이름,0)),"메뉴판에 없는 이름",IF(OR(NOT(ISNUMBER(C2461)),C2461&lt;0,C2461&lt;&gt;INT(N(C2461))),"수량을 확인하세요",IF(OR(NOT(ISNUMBER(D2461)),D2461&lt;0),"매출을 확인하세요",IF(COUNTIFS(메뉴_월,"&gt;="&amp;DATE(YEAR(A2461),MONTH(A2461),1),메뉴_월,"&lt;="&amp;DATE(YEAR(A2461),MONTH(A2461)+1,0),메뉴_이름,B2461)&gt;1,"같은 달·같은 메뉴가 또 있어요",""))))))</f>
        <v/>
      </c>
    </row>
    <row r="2462">
      <c r="A2462" s="49" t="n"/>
      <c r="B2462" s="17" t="n"/>
      <c r="C2462" s="14" t="n"/>
      <c r="D2462" s="14" t="n"/>
      <c r="E2462" s="18">
        <f>IF(COUNTA(A2462:D2462)=0,"",IF(NOT(ISNUMBER(A2462)),"월을 2026-09-01 처럼",IF(ISNA(MATCH(B2462,메뉴판이름,0)),"메뉴판에 없는 이름",IF(OR(NOT(ISNUMBER(C2462)),C2462&lt;0,C2462&lt;&gt;INT(N(C2462))),"수량을 확인하세요",IF(OR(NOT(ISNUMBER(D2462)),D2462&lt;0),"매출을 확인하세요",IF(COUNTIFS(메뉴_월,"&gt;="&amp;DATE(YEAR(A2462),MONTH(A2462),1),메뉴_월,"&lt;="&amp;DATE(YEAR(A2462),MONTH(A2462)+1,0),메뉴_이름,B2462)&gt;1,"같은 달·같은 메뉴가 또 있어요",""))))))</f>
        <v/>
      </c>
    </row>
    <row r="2463">
      <c r="A2463" s="49" t="n"/>
      <c r="B2463" s="17" t="n"/>
      <c r="C2463" s="14" t="n"/>
      <c r="D2463" s="14" t="n"/>
      <c r="E2463" s="18">
        <f>IF(COUNTA(A2463:D2463)=0,"",IF(NOT(ISNUMBER(A2463)),"월을 2026-09-01 처럼",IF(ISNA(MATCH(B2463,메뉴판이름,0)),"메뉴판에 없는 이름",IF(OR(NOT(ISNUMBER(C2463)),C2463&lt;0,C2463&lt;&gt;INT(N(C2463))),"수량을 확인하세요",IF(OR(NOT(ISNUMBER(D2463)),D2463&lt;0),"매출을 확인하세요",IF(COUNTIFS(메뉴_월,"&gt;="&amp;DATE(YEAR(A2463),MONTH(A2463),1),메뉴_월,"&lt;="&amp;DATE(YEAR(A2463),MONTH(A2463)+1,0),메뉴_이름,B2463)&gt;1,"같은 달·같은 메뉴가 또 있어요",""))))))</f>
        <v/>
      </c>
    </row>
    <row r="2464">
      <c r="A2464" s="49" t="n"/>
      <c r="B2464" s="17" t="n"/>
      <c r="C2464" s="14" t="n"/>
      <c r="D2464" s="14" t="n"/>
      <c r="E2464" s="18">
        <f>IF(COUNTA(A2464:D2464)=0,"",IF(NOT(ISNUMBER(A2464)),"월을 2026-09-01 처럼",IF(ISNA(MATCH(B2464,메뉴판이름,0)),"메뉴판에 없는 이름",IF(OR(NOT(ISNUMBER(C2464)),C2464&lt;0,C2464&lt;&gt;INT(N(C2464))),"수량을 확인하세요",IF(OR(NOT(ISNUMBER(D2464)),D2464&lt;0),"매출을 확인하세요",IF(COUNTIFS(메뉴_월,"&gt;="&amp;DATE(YEAR(A2464),MONTH(A2464),1),메뉴_월,"&lt;="&amp;DATE(YEAR(A2464),MONTH(A2464)+1,0),메뉴_이름,B2464)&gt;1,"같은 달·같은 메뉴가 또 있어요",""))))))</f>
        <v/>
      </c>
    </row>
    <row r="2465">
      <c r="A2465" s="49" t="n"/>
      <c r="B2465" s="17" t="n"/>
      <c r="C2465" s="14" t="n"/>
      <c r="D2465" s="14" t="n"/>
      <c r="E2465" s="18">
        <f>IF(COUNTA(A2465:D2465)=0,"",IF(NOT(ISNUMBER(A2465)),"월을 2026-09-01 처럼",IF(ISNA(MATCH(B2465,메뉴판이름,0)),"메뉴판에 없는 이름",IF(OR(NOT(ISNUMBER(C2465)),C2465&lt;0,C2465&lt;&gt;INT(N(C2465))),"수량을 확인하세요",IF(OR(NOT(ISNUMBER(D2465)),D2465&lt;0),"매출을 확인하세요",IF(COUNTIFS(메뉴_월,"&gt;="&amp;DATE(YEAR(A2465),MONTH(A2465),1),메뉴_월,"&lt;="&amp;DATE(YEAR(A2465),MONTH(A2465)+1,0),메뉴_이름,B2465)&gt;1,"같은 달·같은 메뉴가 또 있어요",""))))))</f>
        <v/>
      </c>
    </row>
    <row r="2466">
      <c r="A2466" s="49" t="n"/>
      <c r="B2466" s="17" t="n"/>
      <c r="C2466" s="14" t="n"/>
      <c r="D2466" s="14" t="n"/>
      <c r="E2466" s="18">
        <f>IF(COUNTA(A2466:D2466)=0,"",IF(NOT(ISNUMBER(A2466)),"월을 2026-09-01 처럼",IF(ISNA(MATCH(B2466,메뉴판이름,0)),"메뉴판에 없는 이름",IF(OR(NOT(ISNUMBER(C2466)),C2466&lt;0,C2466&lt;&gt;INT(N(C2466))),"수량을 확인하세요",IF(OR(NOT(ISNUMBER(D2466)),D2466&lt;0),"매출을 확인하세요",IF(COUNTIFS(메뉴_월,"&gt;="&amp;DATE(YEAR(A2466),MONTH(A2466),1),메뉴_월,"&lt;="&amp;DATE(YEAR(A2466),MONTH(A2466)+1,0),메뉴_이름,B2466)&gt;1,"같은 달·같은 메뉴가 또 있어요",""))))))</f>
        <v/>
      </c>
    </row>
    <row r="2467">
      <c r="A2467" s="49" t="n"/>
      <c r="B2467" s="17" t="n"/>
      <c r="C2467" s="14" t="n"/>
      <c r="D2467" s="14" t="n"/>
      <c r="E2467" s="18">
        <f>IF(COUNTA(A2467:D2467)=0,"",IF(NOT(ISNUMBER(A2467)),"월을 2026-09-01 처럼",IF(ISNA(MATCH(B2467,메뉴판이름,0)),"메뉴판에 없는 이름",IF(OR(NOT(ISNUMBER(C2467)),C2467&lt;0,C2467&lt;&gt;INT(N(C2467))),"수량을 확인하세요",IF(OR(NOT(ISNUMBER(D2467)),D2467&lt;0),"매출을 확인하세요",IF(COUNTIFS(메뉴_월,"&gt;="&amp;DATE(YEAR(A2467),MONTH(A2467),1),메뉴_월,"&lt;="&amp;DATE(YEAR(A2467),MONTH(A2467)+1,0),메뉴_이름,B2467)&gt;1,"같은 달·같은 메뉴가 또 있어요",""))))))</f>
        <v/>
      </c>
    </row>
    <row r="2468">
      <c r="A2468" s="49" t="n"/>
      <c r="B2468" s="17" t="n"/>
      <c r="C2468" s="14" t="n"/>
      <c r="D2468" s="14" t="n"/>
      <c r="E2468" s="18">
        <f>IF(COUNTA(A2468:D2468)=0,"",IF(NOT(ISNUMBER(A2468)),"월을 2026-09-01 처럼",IF(ISNA(MATCH(B2468,메뉴판이름,0)),"메뉴판에 없는 이름",IF(OR(NOT(ISNUMBER(C2468)),C2468&lt;0,C2468&lt;&gt;INT(N(C2468))),"수량을 확인하세요",IF(OR(NOT(ISNUMBER(D2468)),D2468&lt;0),"매출을 확인하세요",IF(COUNTIFS(메뉴_월,"&gt;="&amp;DATE(YEAR(A2468),MONTH(A2468),1),메뉴_월,"&lt;="&amp;DATE(YEAR(A2468),MONTH(A2468)+1,0),메뉴_이름,B2468)&gt;1,"같은 달·같은 메뉴가 또 있어요",""))))))</f>
        <v/>
      </c>
    </row>
    <row r="2469">
      <c r="A2469" s="49" t="n"/>
      <c r="B2469" s="17" t="n"/>
      <c r="C2469" s="14" t="n"/>
      <c r="D2469" s="14" t="n"/>
      <c r="E2469" s="18">
        <f>IF(COUNTA(A2469:D2469)=0,"",IF(NOT(ISNUMBER(A2469)),"월을 2026-09-01 처럼",IF(ISNA(MATCH(B2469,메뉴판이름,0)),"메뉴판에 없는 이름",IF(OR(NOT(ISNUMBER(C2469)),C2469&lt;0,C2469&lt;&gt;INT(N(C2469))),"수량을 확인하세요",IF(OR(NOT(ISNUMBER(D2469)),D2469&lt;0),"매출을 확인하세요",IF(COUNTIFS(메뉴_월,"&gt;="&amp;DATE(YEAR(A2469),MONTH(A2469),1),메뉴_월,"&lt;="&amp;DATE(YEAR(A2469),MONTH(A2469)+1,0),메뉴_이름,B2469)&gt;1,"같은 달·같은 메뉴가 또 있어요",""))))))</f>
        <v/>
      </c>
    </row>
    <row r="2470">
      <c r="A2470" s="49" t="n"/>
      <c r="B2470" s="17" t="n"/>
      <c r="C2470" s="14" t="n"/>
      <c r="D2470" s="14" t="n"/>
      <c r="E2470" s="18">
        <f>IF(COUNTA(A2470:D2470)=0,"",IF(NOT(ISNUMBER(A2470)),"월을 2026-09-01 처럼",IF(ISNA(MATCH(B2470,메뉴판이름,0)),"메뉴판에 없는 이름",IF(OR(NOT(ISNUMBER(C2470)),C2470&lt;0,C2470&lt;&gt;INT(N(C2470))),"수량을 확인하세요",IF(OR(NOT(ISNUMBER(D2470)),D2470&lt;0),"매출을 확인하세요",IF(COUNTIFS(메뉴_월,"&gt;="&amp;DATE(YEAR(A2470),MONTH(A2470),1),메뉴_월,"&lt;="&amp;DATE(YEAR(A2470),MONTH(A2470)+1,0),메뉴_이름,B2470)&gt;1,"같은 달·같은 메뉴가 또 있어요",""))))))</f>
        <v/>
      </c>
    </row>
    <row r="2471">
      <c r="A2471" s="49" t="n"/>
      <c r="B2471" s="17" t="n"/>
      <c r="C2471" s="14" t="n"/>
      <c r="D2471" s="14" t="n"/>
      <c r="E2471" s="18">
        <f>IF(COUNTA(A2471:D2471)=0,"",IF(NOT(ISNUMBER(A2471)),"월을 2026-09-01 처럼",IF(ISNA(MATCH(B2471,메뉴판이름,0)),"메뉴판에 없는 이름",IF(OR(NOT(ISNUMBER(C2471)),C2471&lt;0,C2471&lt;&gt;INT(N(C2471))),"수량을 확인하세요",IF(OR(NOT(ISNUMBER(D2471)),D2471&lt;0),"매출을 확인하세요",IF(COUNTIFS(메뉴_월,"&gt;="&amp;DATE(YEAR(A2471),MONTH(A2471),1),메뉴_월,"&lt;="&amp;DATE(YEAR(A2471),MONTH(A2471)+1,0),메뉴_이름,B2471)&gt;1,"같은 달·같은 메뉴가 또 있어요",""))))))</f>
        <v/>
      </c>
    </row>
    <row r="2472">
      <c r="A2472" s="49" t="n"/>
      <c r="B2472" s="17" t="n"/>
      <c r="C2472" s="14" t="n"/>
      <c r="D2472" s="14" t="n"/>
      <c r="E2472" s="18">
        <f>IF(COUNTA(A2472:D2472)=0,"",IF(NOT(ISNUMBER(A2472)),"월을 2026-09-01 처럼",IF(ISNA(MATCH(B2472,메뉴판이름,0)),"메뉴판에 없는 이름",IF(OR(NOT(ISNUMBER(C2472)),C2472&lt;0,C2472&lt;&gt;INT(N(C2472))),"수량을 확인하세요",IF(OR(NOT(ISNUMBER(D2472)),D2472&lt;0),"매출을 확인하세요",IF(COUNTIFS(메뉴_월,"&gt;="&amp;DATE(YEAR(A2472),MONTH(A2472),1),메뉴_월,"&lt;="&amp;DATE(YEAR(A2472),MONTH(A2472)+1,0),메뉴_이름,B2472)&gt;1,"같은 달·같은 메뉴가 또 있어요",""))))))</f>
        <v/>
      </c>
    </row>
    <row r="2473">
      <c r="A2473" s="49" t="n"/>
      <c r="B2473" s="17" t="n"/>
      <c r="C2473" s="14" t="n"/>
      <c r="D2473" s="14" t="n"/>
      <c r="E2473" s="18">
        <f>IF(COUNTA(A2473:D2473)=0,"",IF(NOT(ISNUMBER(A2473)),"월을 2026-09-01 처럼",IF(ISNA(MATCH(B2473,메뉴판이름,0)),"메뉴판에 없는 이름",IF(OR(NOT(ISNUMBER(C2473)),C2473&lt;0,C2473&lt;&gt;INT(N(C2473))),"수량을 확인하세요",IF(OR(NOT(ISNUMBER(D2473)),D2473&lt;0),"매출을 확인하세요",IF(COUNTIFS(메뉴_월,"&gt;="&amp;DATE(YEAR(A2473),MONTH(A2473),1),메뉴_월,"&lt;="&amp;DATE(YEAR(A2473),MONTH(A2473)+1,0),메뉴_이름,B2473)&gt;1,"같은 달·같은 메뉴가 또 있어요",""))))))</f>
        <v/>
      </c>
    </row>
    <row r="2474">
      <c r="A2474" s="49" t="n"/>
      <c r="B2474" s="17" t="n"/>
      <c r="C2474" s="14" t="n"/>
      <c r="D2474" s="14" t="n"/>
      <c r="E2474" s="18">
        <f>IF(COUNTA(A2474:D2474)=0,"",IF(NOT(ISNUMBER(A2474)),"월을 2026-09-01 처럼",IF(ISNA(MATCH(B2474,메뉴판이름,0)),"메뉴판에 없는 이름",IF(OR(NOT(ISNUMBER(C2474)),C2474&lt;0,C2474&lt;&gt;INT(N(C2474))),"수량을 확인하세요",IF(OR(NOT(ISNUMBER(D2474)),D2474&lt;0),"매출을 확인하세요",IF(COUNTIFS(메뉴_월,"&gt;="&amp;DATE(YEAR(A2474),MONTH(A2474),1),메뉴_월,"&lt;="&amp;DATE(YEAR(A2474),MONTH(A2474)+1,0),메뉴_이름,B2474)&gt;1,"같은 달·같은 메뉴가 또 있어요",""))))))</f>
        <v/>
      </c>
    </row>
    <row r="2475">
      <c r="A2475" s="49" t="n"/>
      <c r="B2475" s="17" t="n"/>
      <c r="C2475" s="14" t="n"/>
      <c r="D2475" s="14" t="n"/>
      <c r="E2475" s="18">
        <f>IF(COUNTA(A2475:D2475)=0,"",IF(NOT(ISNUMBER(A2475)),"월을 2026-09-01 처럼",IF(ISNA(MATCH(B2475,메뉴판이름,0)),"메뉴판에 없는 이름",IF(OR(NOT(ISNUMBER(C2475)),C2475&lt;0,C2475&lt;&gt;INT(N(C2475))),"수량을 확인하세요",IF(OR(NOT(ISNUMBER(D2475)),D2475&lt;0),"매출을 확인하세요",IF(COUNTIFS(메뉴_월,"&gt;="&amp;DATE(YEAR(A2475),MONTH(A2475),1),메뉴_월,"&lt;="&amp;DATE(YEAR(A2475),MONTH(A2475)+1,0),메뉴_이름,B2475)&gt;1,"같은 달·같은 메뉴가 또 있어요",""))))))</f>
        <v/>
      </c>
    </row>
    <row r="2476">
      <c r="A2476" s="49" t="n"/>
      <c r="B2476" s="17" t="n"/>
      <c r="C2476" s="14" t="n"/>
      <c r="D2476" s="14" t="n"/>
      <c r="E2476" s="18">
        <f>IF(COUNTA(A2476:D2476)=0,"",IF(NOT(ISNUMBER(A2476)),"월을 2026-09-01 처럼",IF(ISNA(MATCH(B2476,메뉴판이름,0)),"메뉴판에 없는 이름",IF(OR(NOT(ISNUMBER(C2476)),C2476&lt;0,C2476&lt;&gt;INT(N(C2476))),"수량을 확인하세요",IF(OR(NOT(ISNUMBER(D2476)),D2476&lt;0),"매출을 확인하세요",IF(COUNTIFS(메뉴_월,"&gt;="&amp;DATE(YEAR(A2476),MONTH(A2476),1),메뉴_월,"&lt;="&amp;DATE(YEAR(A2476),MONTH(A2476)+1,0),메뉴_이름,B2476)&gt;1,"같은 달·같은 메뉴가 또 있어요",""))))))</f>
        <v/>
      </c>
    </row>
    <row r="2477">
      <c r="A2477" s="49" t="n"/>
      <c r="B2477" s="17" t="n"/>
      <c r="C2477" s="14" t="n"/>
      <c r="D2477" s="14" t="n"/>
      <c r="E2477" s="18">
        <f>IF(COUNTA(A2477:D2477)=0,"",IF(NOT(ISNUMBER(A2477)),"월을 2026-09-01 처럼",IF(ISNA(MATCH(B2477,메뉴판이름,0)),"메뉴판에 없는 이름",IF(OR(NOT(ISNUMBER(C2477)),C2477&lt;0,C2477&lt;&gt;INT(N(C2477))),"수량을 확인하세요",IF(OR(NOT(ISNUMBER(D2477)),D2477&lt;0),"매출을 확인하세요",IF(COUNTIFS(메뉴_월,"&gt;="&amp;DATE(YEAR(A2477),MONTH(A2477),1),메뉴_월,"&lt;="&amp;DATE(YEAR(A2477),MONTH(A2477)+1,0),메뉴_이름,B2477)&gt;1,"같은 달·같은 메뉴가 또 있어요",""))))))</f>
        <v/>
      </c>
    </row>
    <row r="2478">
      <c r="A2478" s="49" t="n"/>
      <c r="B2478" s="17" t="n"/>
      <c r="C2478" s="14" t="n"/>
      <c r="D2478" s="14" t="n"/>
      <c r="E2478" s="18">
        <f>IF(COUNTA(A2478:D2478)=0,"",IF(NOT(ISNUMBER(A2478)),"월을 2026-09-01 처럼",IF(ISNA(MATCH(B2478,메뉴판이름,0)),"메뉴판에 없는 이름",IF(OR(NOT(ISNUMBER(C2478)),C2478&lt;0,C2478&lt;&gt;INT(N(C2478))),"수량을 확인하세요",IF(OR(NOT(ISNUMBER(D2478)),D2478&lt;0),"매출을 확인하세요",IF(COUNTIFS(메뉴_월,"&gt;="&amp;DATE(YEAR(A2478),MONTH(A2478),1),메뉴_월,"&lt;="&amp;DATE(YEAR(A2478),MONTH(A2478)+1,0),메뉴_이름,B2478)&gt;1,"같은 달·같은 메뉴가 또 있어요",""))))))</f>
        <v/>
      </c>
    </row>
    <row r="2479">
      <c r="A2479" s="49" t="n"/>
      <c r="B2479" s="17" t="n"/>
      <c r="C2479" s="14" t="n"/>
      <c r="D2479" s="14" t="n"/>
      <c r="E2479" s="18">
        <f>IF(COUNTA(A2479:D2479)=0,"",IF(NOT(ISNUMBER(A2479)),"월을 2026-09-01 처럼",IF(ISNA(MATCH(B2479,메뉴판이름,0)),"메뉴판에 없는 이름",IF(OR(NOT(ISNUMBER(C2479)),C2479&lt;0,C2479&lt;&gt;INT(N(C2479))),"수량을 확인하세요",IF(OR(NOT(ISNUMBER(D2479)),D2479&lt;0),"매출을 확인하세요",IF(COUNTIFS(메뉴_월,"&gt;="&amp;DATE(YEAR(A2479),MONTH(A2479),1),메뉴_월,"&lt;="&amp;DATE(YEAR(A2479),MONTH(A2479)+1,0),메뉴_이름,B2479)&gt;1,"같은 달·같은 메뉴가 또 있어요",""))))))</f>
        <v/>
      </c>
    </row>
    <row r="2480">
      <c r="A2480" s="49" t="n"/>
      <c r="B2480" s="17" t="n"/>
      <c r="C2480" s="14" t="n"/>
      <c r="D2480" s="14" t="n"/>
      <c r="E2480" s="18">
        <f>IF(COUNTA(A2480:D2480)=0,"",IF(NOT(ISNUMBER(A2480)),"월을 2026-09-01 처럼",IF(ISNA(MATCH(B2480,메뉴판이름,0)),"메뉴판에 없는 이름",IF(OR(NOT(ISNUMBER(C2480)),C2480&lt;0,C2480&lt;&gt;INT(N(C2480))),"수량을 확인하세요",IF(OR(NOT(ISNUMBER(D2480)),D2480&lt;0),"매출을 확인하세요",IF(COUNTIFS(메뉴_월,"&gt;="&amp;DATE(YEAR(A2480),MONTH(A2480),1),메뉴_월,"&lt;="&amp;DATE(YEAR(A2480),MONTH(A2480)+1,0),메뉴_이름,B2480)&gt;1,"같은 달·같은 메뉴가 또 있어요",""))))))</f>
        <v/>
      </c>
    </row>
    <row r="2481">
      <c r="A2481" s="49" t="n"/>
      <c r="B2481" s="17" t="n"/>
      <c r="C2481" s="14" t="n"/>
      <c r="D2481" s="14" t="n"/>
      <c r="E2481" s="18">
        <f>IF(COUNTA(A2481:D2481)=0,"",IF(NOT(ISNUMBER(A2481)),"월을 2026-09-01 처럼",IF(ISNA(MATCH(B2481,메뉴판이름,0)),"메뉴판에 없는 이름",IF(OR(NOT(ISNUMBER(C2481)),C2481&lt;0,C2481&lt;&gt;INT(N(C2481))),"수량을 확인하세요",IF(OR(NOT(ISNUMBER(D2481)),D2481&lt;0),"매출을 확인하세요",IF(COUNTIFS(메뉴_월,"&gt;="&amp;DATE(YEAR(A2481),MONTH(A2481),1),메뉴_월,"&lt;="&amp;DATE(YEAR(A2481),MONTH(A2481)+1,0),메뉴_이름,B2481)&gt;1,"같은 달·같은 메뉴가 또 있어요",""))))))</f>
        <v/>
      </c>
    </row>
    <row r="2482">
      <c r="A2482" s="49" t="n"/>
      <c r="B2482" s="17" t="n"/>
      <c r="C2482" s="14" t="n"/>
      <c r="D2482" s="14" t="n"/>
      <c r="E2482" s="18">
        <f>IF(COUNTA(A2482:D2482)=0,"",IF(NOT(ISNUMBER(A2482)),"월을 2026-09-01 처럼",IF(ISNA(MATCH(B2482,메뉴판이름,0)),"메뉴판에 없는 이름",IF(OR(NOT(ISNUMBER(C2482)),C2482&lt;0,C2482&lt;&gt;INT(N(C2482))),"수량을 확인하세요",IF(OR(NOT(ISNUMBER(D2482)),D2482&lt;0),"매출을 확인하세요",IF(COUNTIFS(메뉴_월,"&gt;="&amp;DATE(YEAR(A2482),MONTH(A2482),1),메뉴_월,"&lt;="&amp;DATE(YEAR(A2482),MONTH(A2482)+1,0),메뉴_이름,B2482)&gt;1,"같은 달·같은 메뉴가 또 있어요",""))))))</f>
        <v/>
      </c>
    </row>
    <row r="2483">
      <c r="A2483" s="49" t="n"/>
      <c r="B2483" s="17" t="n"/>
      <c r="C2483" s="14" t="n"/>
      <c r="D2483" s="14" t="n"/>
      <c r="E2483" s="18">
        <f>IF(COUNTA(A2483:D2483)=0,"",IF(NOT(ISNUMBER(A2483)),"월을 2026-09-01 처럼",IF(ISNA(MATCH(B2483,메뉴판이름,0)),"메뉴판에 없는 이름",IF(OR(NOT(ISNUMBER(C2483)),C2483&lt;0,C2483&lt;&gt;INT(N(C2483))),"수량을 확인하세요",IF(OR(NOT(ISNUMBER(D2483)),D2483&lt;0),"매출을 확인하세요",IF(COUNTIFS(메뉴_월,"&gt;="&amp;DATE(YEAR(A2483),MONTH(A2483),1),메뉴_월,"&lt;="&amp;DATE(YEAR(A2483),MONTH(A2483)+1,0),메뉴_이름,B2483)&gt;1,"같은 달·같은 메뉴가 또 있어요",""))))))</f>
        <v/>
      </c>
    </row>
    <row r="2484">
      <c r="A2484" s="49" t="n"/>
      <c r="B2484" s="17" t="n"/>
      <c r="C2484" s="14" t="n"/>
      <c r="D2484" s="14" t="n"/>
      <c r="E2484" s="18">
        <f>IF(COUNTA(A2484:D2484)=0,"",IF(NOT(ISNUMBER(A2484)),"월을 2026-09-01 처럼",IF(ISNA(MATCH(B2484,메뉴판이름,0)),"메뉴판에 없는 이름",IF(OR(NOT(ISNUMBER(C2484)),C2484&lt;0,C2484&lt;&gt;INT(N(C2484))),"수량을 확인하세요",IF(OR(NOT(ISNUMBER(D2484)),D2484&lt;0),"매출을 확인하세요",IF(COUNTIFS(메뉴_월,"&gt;="&amp;DATE(YEAR(A2484),MONTH(A2484),1),메뉴_월,"&lt;="&amp;DATE(YEAR(A2484),MONTH(A2484)+1,0),메뉴_이름,B2484)&gt;1,"같은 달·같은 메뉴가 또 있어요",""))))))</f>
        <v/>
      </c>
    </row>
    <row r="2485">
      <c r="A2485" s="49" t="n"/>
      <c r="B2485" s="17" t="n"/>
      <c r="C2485" s="14" t="n"/>
      <c r="D2485" s="14" t="n"/>
      <c r="E2485" s="18">
        <f>IF(COUNTA(A2485:D2485)=0,"",IF(NOT(ISNUMBER(A2485)),"월을 2026-09-01 처럼",IF(ISNA(MATCH(B2485,메뉴판이름,0)),"메뉴판에 없는 이름",IF(OR(NOT(ISNUMBER(C2485)),C2485&lt;0,C2485&lt;&gt;INT(N(C2485))),"수량을 확인하세요",IF(OR(NOT(ISNUMBER(D2485)),D2485&lt;0),"매출을 확인하세요",IF(COUNTIFS(메뉴_월,"&gt;="&amp;DATE(YEAR(A2485),MONTH(A2485),1),메뉴_월,"&lt;="&amp;DATE(YEAR(A2485),MONTH(A2485)+1,0),메뉴_이름,B2485)&gt;1,"같은 달·같은 메뉴가 또 있어요",""))))))</f>
        <v/>
      </c>
    </row>
    <row r="2486">
      <c r="A2486" s="49" t="n"/>
      <c r="B2486" s="17" t="n"/>
      <c r="C2486" s="14" t="n"/>
      <c r="D2486" s="14" t="n"/>
      <c r="E2486" s="18">
        <f>IF(COUNTA(A2486:D2486)=0,"",IF(NOT(ISNUMBER(A2486)),"월을 2026-09-01 처럼",IF(ISNA(MATCH(B2486,메뉴판이름,0)),"메뉴판에 없는 이름",IF(OR(NOT(ISNUMBER(C2486)),C2486&lt;0,C2486&lt;&gt;INT(N(C2486))),"수량을 확인하세요",IF(OR(NOT(ISNUMBER(D2486)),D2486&lt;0),"매출을 확인하세요",IF(COUNTIFS(메뉴_월,"&gt;="&amp;DATE(YEAR(A2486),MONTH(A2486),1),메뉴_월,"&lt;="&amp;DATE(YEAR(A2486),MONTH(A2486)+1,0),메뉴_이름,B2486)&gt;1,"같은 달·같은 메뉴가 또 있어요",""))))))</f>
        <v/>
      </c>
    </row>
    <row r="2487">
      <c r="A2487" s="49" t="n"/>
      <c r="B2487" s="17" t="n"/>
      <c r="C2487" s="14" t="n"/>
      <c r="D2487" s="14" t="n"/>
      <c r="E2487" s="18">
        <f>IF(COUNTA(A2487:D2487)=0,"",IF(NOT(ISNUMBER(A2487)),"월을 2026-09-01 처럼",IF(ISNA(MATCH(B2487,메뉴판이름,0)),"메뉴판에 없는 이름",IF(OR(NOT(ISNUMBER(C2487)),C2487&lt;0,C2487&lt;&gt;INT(N(C2487))),"수량을 확인하세요",IF(OR(NOT(ISNUMBER(D2487)),D2487&lt;0),"매출을 확인하세요",IF(COUNTIFS(메뉴_월,"&gt;="&amp;DATE(YEAR(A2487),MONTH(A2487),1),메뉴_월,"&lt;="&amp;DATE(YEAR(A2487),MONTH(A2487)+1,0),메뉴_이름,B2487)&gt;1,"같은 달·같은 메뉴가 또 있어요",""))))))</f>
        <v/>
      </c>
    </row>
    <row r="2488">
      <c r="A2488" s="49" t="n"/>
      <c r="B2488" s="17" t="n"/>
      <c r="C2488" s="14" t="n"/>
      <c r="D2488" s="14" t="n"/>
      <c r="E2488" s="18">
        <f>IF(COUNTA(A2488:D2488)=0,"",IF(NOT(ISNUMBER(A2488)),"월을 2026-09-01 처럼",IF(ISNA(MATCH(B2488,메뉴판이름,0)),"메뉴판에 없는 이름",IF(OR(NOT(ISNUMBER(C2488)),C2488&lt;0,C2488&lt;&gt;INT(N(C2488))),"수량을 확인하세요",IF(OR(NOT(ISNUMBER(D2488)),D2488&lt;0),"매출을 확인하세요",IF(COUNTIFS(메뉴_월,"&gt;="&amp;DATE(YEAR(A2488),MONTH(A2488),1),메뉴_월,"&lt;="&amp;DATE(YEAR(A2488),MONTH(A2488)+1,0),메뉴_이름,B2488)&gt;1,"같은 달·같은 메뉴가 또 있어요",""))))))</f>
        <v/>
      </c>
    </row>
    <row r="2489">
      <c r="A2489" s="49" t="n"/>
      <c r="B2489" s="17" t="n"/>
      <c r="C2489" s="14" t="n"/>
      <c r="D2489" s="14" t="n"/>
      <c r="E2489" s="18">
        <f>IF(COUNTA(A2489:D2489)=0,"",IF(NOT(ISNUMBER(A2489)),"월을 2026-09-01 처럼",IF(ISNA(MATCH(B2489,메뉴판이름,0)),"메뉴판에 없는 이름",IF(OR(NOT(ISNUMBER(C2489)),C2489&lt;0,C2489&lt;&gt;INT(N(C2489))),"수량을 확인하세요",IF(OR(NOT(ISNUMBER(D2489)),D2489&lt;0),"매출을 확인하세요",IF(COUNTIFS(메뉴_월,"&gt;="&amp;DATE(YEAR(A2489),MONTH(A2489),1),메뉴_월,"&lt;="&amp;DATE(YEAR(A2489),MONTH(A2489)+1,0),메뉴_이름,B2489)&gt;1,"같은 달·같은 메뉴가 또 있어요",""))))))</f>
        <v/>
      </c>
    </row>
    <row r="2490">
      <c r="A2490" s="49" t="n"/>
      <c r="B2490" s="17" t="n"/>
      <c r="C2490" s="14" t="n"/>
      <c r="D2490" s="14" t="n"/>
      <c r="E2490" s="18">
        <f>IF(COUNTA(A2490:D2490)=0,"",IF(NOT(ISNUMBER(A2490)),"월을 2026-09-01 처럼",IF(ISNA(MATCH(B2490,메뉴판이름,0)),"메뉴판에 없는 이름",IF(OR(NOT(ISNUMBER(C2490)),C2490&lt;0,C2490&lt;&gt;INT(N(C2490))),"수량을 확인하세요",IF(OR(NOT(ISNUMBER(D2490)),D2490&lt;0),"매출을 확인하세요",IF(COUNTIFS(메뉴_월,"&gt;="&amp;DATE(YEAR(A2490),MONTH(A2490),1),메뉴_월,"&lt;="&amp;DATE(YEAR(A2490),MONTH(A2490)+1,0),메뉴_이름,B2490)&gt;1,"같은 달·같은 메뉴가 또 있어요",""))))))</f>
        <v/>
      </c>
    </row>
    <row r="2491">
      <c r="A2491" s="49" t="n"/>
      <c r="B2491" s="17" t="n"/>
      <c r="C2491" s="14" t="n"/>
      <c r="D2491" s="14" t="n"/>
      <c r="E2491" s="18">
        <f>IF(COUNTA(A2491:D2491)=0,"",IF(NOT(ISNUMBER(A2491)),"월을 2026-09-01 처럼",IF(ISNA(MATCH(B2491,메뉴판이름,0)),"메뉴판에 없는 이름",IF(OR(NOT(ISNUMBER(C2491)),C2491&lt;0,C2491&lt;&gt;INT(N(C2491))),"수량을 확인하세요",IF(OR(NOT(ISNUMBER(D2491)),D2491&lt;0),"매출을 확인하세요",IF(COUNTIFS(메뉴_월,"&gt;="&amp;DATE(YEAR(A2491),MONTH(A2491),1),메뉴_월,"&lt;="&amp;DATE(YEAR(A2491),MONTH(A2491)+1,0),메뉴_이름,B2491)&gt;1,"같은 달·같은 메뉴가 또 있어요",""))))))</f>
        <v/>
      </c>
    </row>
    <row r="2492">
      <c r="A2492" s="49" t="n"/>
      <c r="B2492" s="17" t="n"/>
      <c r="C2492" s="14" t="n"/>
      <c r="D2492" s="14" t="n"/>
      <c r="E2492" s="18">
        <f>IF(COUNTA(A2492:D2492)=0,"",IF(NOT(ISNUMBER(A2492)),"월을 2026-09-01 처럼",IF(ISNA(MATCH(B2492,메뉴판이름,0)),"메뉴판에 없는 이름",IF(OR(NOT(ISNUMBER(C2492)),C2492&lt;0,C2492&lt;&gt;INT(N(C2492))),"수량을 확인하세요",IF(OR(NOT(ISNUMBER(D2492)),D2492&lt;0),"매출을 확인하세요",IF(COUNTIFS(메뉴_월,"&gt;="&amp;DATE(YEAR(A2492),MONTH(A2492),1),메뉴_월,"&lt;="&amp;DATE(YEAR(A2492),MONTH(A2492)+1,0),메뉴_이름,B2492)&gt;1,"같은 달·같은 메뉴가 또 있어요",""))))))</f>
        <v/>
      </c>
    </row>
    <row r="2493">
      <c r="A2493" s="49" t="n"/>
      <c r="B2493" s="17" t="n"/>
      <c r="C2493" s="14" t="n"/>
      <c r="D2493" s="14" t="n"/>
      <c r="E2493" s="18">
        <f>IF(COUNTA(A2493:D2493)=0,"",IF(NOT(ISNUMBER(A2493)),"월을 2026-09-01 처럼",IF(ISNA(MATCH(B2493,메뉴판이름,0)),"메뉴판에 없는 이름",IF(OR(NOT(ISNUMBER(C2493)),C2493&lt;0,C2493&lt;&gt;INT(N(C2493))),"수량을 확인하세요",IF(OR(NOT(ISNUMBER(D2493)),D2493&lt;0),"매출을 확인하세요",IF(COUNTIFS(메뉴_월,"&gt;="&amp;DATE(YEAR(A2493),MONTH(A2493),1),메뉴_월,"&lt;="&amp;DATE(YEAR(A2493),MONTH(A2493)+1,0),메뉴_이름,B2493)&gt;1,"같은 달·같은 메뉴가 또 있어요",""))))))</f>
        <v/>
      </c>
    </row>
    <row r="2494">
      <c r="A2494" s="49" t="n"/>
      <c r="B2494" s="17" t="n"/>
      <c r="C2494" s="14" t="n"/>
      <c r="D2494" s="14" t="n"/>
      <c r="E2494" s="18">
        <f>IF(COUNTA(A2494:D2494)=0,"",IF(NOT(ISNUMBER(A2494)),"월을 2026-09-01 처럼",IF(ISNA(MATCH(B2494,메뉴판이름,0)),"메뉴판에 없는 이름",IF(OR(NOT(ISNUMBER(C2494)),C2494&lt;0,C2494&lt;&gt;INT(N(C2494))),"수량을 확인하세요",IF(OR(NOT(ISNUMBER(D2494)),D2494&lt;0),"매출을 확인하세요",IF(COUNTIFS(메뉴_월,"&gt;="&amp;DATE(YEAR(A2494),MONTH(A2494),1),메뉴_월,"&lt;="&amp;DATE(YEAR(A2494),MONTH(A2494)+1,0),메뉴_이름,B2494)&gt;1,"같은 달·같은 메뉴가 또 있어요",""))))))</f>
        <v/>
      </c>
    </row>
    <row r="2495">
      <c r="A2495" s="49" t="n"/>
      <c r="B2495" s="17" t="n"/>
      <c r="C2495" s="14" t="n"/>
      <c r="D2495" s="14" t="n"/>
      <c r="E2495" s="18">
        <f>IF(COUNTA(A2495:D2495)=0,"",IF(NOT(ISNUMBER(A2495)),"월을 2026-09-01 처럼",IF(ISNA(MATCH(B2495,메뉴판이름,0)),"메뉴판에 없는 이름",IF(OR(NOT(ISNUMBER(C2495)),C2495&lt;0,C2495&lt;&gt;INT(N(C2495))),"수량을 확인하세요",IF(OR(NOT(ISNUMBER(D2495)),D2495&lt;0),"매출을 확인하세요",IF(COUNTIFS(메뉴_월,"&gt;="&amp;DATE(YEAR(A2495),MONTH(A2495),1),메뉴_월,"&lt;="&amp;DATE(YEAR(A2495),MONTH(A2495)+1,0),메뉴_이름,B2495)&gt;1,"같은 달·같은 메뉴가 또 있어요",""))))))</f>
        <v/>
      </c>
    </row>
    <row r="2496">
      <c r="A2496" s="49" t="n"/>
      <c r="B2496" s="17" t="n"/>
      <c r="C2496" s="14" t="n"/>
      <c r="D2496" s="14" t="n"/>
      <c r="E2496" s="18">
        <f>IF(COUNTA(A2496:D2496)=0,"",IF(NOT(ISNUMBER(A2496)),"월을 2026-09-01 처럼",IF(ISNA(MATCH(B2496,메뉴판이름,0)),"메뉴판에 없는 이름",IF(OR(NOT(ISNUMBER(C2496)),C2496&lt;0,C2496&lt;&gt;INT(N(C2496))),"수량을 확인하세요",IF(OR(NOT(ISNUMBER(D2496)),D2496&lt;0),"매출을 확인하세요",IF(COUNTIFS(메뉴_월,"&gt;="&amp;DATE(YEAR(A2496),MONTH(A2496),1),메뉴_월,"&lt;="&amp;DATE(YEAR(A2496),MONTH(A2496)+1,0),메뉴_이름,B2496)&gt;1,"같은 달·같은 메뉴가 또 있어요",""))))))</f>
        <v/>
      </c>
    </row>
    <row r="2497">
      <c r="A2497" s="49" t="n"/>
      <c r="B2497" s="17" t="n"/>
      <c r="C2497" s="14" t="n"/>
      <c r="D2497" s="14" t="n"/>
      <c r="E2497" s="18">
        <f>IF(COUNTA(A2497:D2497)=0,"",IF(NOT(ISNUMBER(A2497)),"월을 2026-09-01 처럼",IF(ISNA(MATCH(B2497,메뉴판이름,0)),"메뉴판에 없는 이름",IF(OR(NOT(ISNUMBER(C2497)),C2497&lt;0,C2497&lt;&gt;INT(N(C2497))),"수량을 확인하세요",IF(OR(NOT(ISNUMBER(D2497)),D2497&lt;0),"매출을 확인하세요",IF(COUNTIFS(메뉴_월,"&gt;="&amp;DATE(YEAR(A2497),MONTH(A2497),1),메뉴_월,"&lt;="&amp;DATE(YEAR(A2497),MONTH(A2497)+1,0),메뉴_이름,B2497)&gt;1,"같은 달·같은 메뉴가 또 있어요",""))))))</f>
        <v/>
      </c>
    </row>
    <row r="2498">
      <c r="A2498" s="49" t="n"/>
      <c r="B2498" s="17" t="n"/>
      <c r="C2498" s="14" t="n"/>
      <c r="D2498" s="14" t="n"/>
      <c r="E2498" s="18">
        <f>IF(COUNTA(A2498:D2498)=0,"",IF(NOT(ISNUMBER(A2498)),"월을 2026-09-01 처럼",IF(ISNA(MATCH(B2498,메뉴판이름,0)),"메뉴판에 없는 이름",IF(OR(NOT(ISNUMBER(C2498)),C2498&lt;0,C2498&lt;&gt;INT(N(C2498))),"수량을 확인하세요",IF(OR(NOT(ISNUMBER(D2498)),D2498&lt;0),"매출을 확인하세요",IF(COUNTIFS(메뉴_월,"&gt;="&amp;DATE(YEAR(A2498),MONTH(A2498),1),메뉴_월,"&lt;="&amp;DATE(YEAR(A2498),MONTH(A2498)+1,0),메뉴_이름,B2498)&gt;1,"같은 달·같은 메뉴가 또 있어요",""))))))</f>
        <v/>
      </c>
    </row>
    <row r="2499">
      <c r="A2499" s="49" t="n"/>
      <c r="B2499" s="17" t="n"/>
      <c r="C2499" s="14" t="n"/>
      <c r="D2499" s="14" t="n"/>
      <c r="E2499" s="18">
        <f>IF(COUNTA(A2499:D2499)=0,"",IF(NOT(ISNUMBER(A2499)),"월을 2026-09-01 처럼",IF(ISNA(MATCH(B2499,메뉴판이름,0)),"메뉴판에 없는 이름",IF(OR(NOT(ISNUMBER(C2499)),C2499&lt;0,C2499&lt;&gt;INT(N(C2499))),"수량을 확인하세요",IF(OR(NOT(ISNUMBER(D2499)),D2499&lt;0),"매출을 확인하세요",IF(COUNTIFS(메뉴_월,"&gt;="&amp;DATE(YEAR(A2499),MONTH(A2499),1),메뉴_월,"&lt;="&amp;DATE(YEAR(A2499),MONTH(A2499)+1,0),메뉴_이름,B2499)&gt;1,"같은 달·같은 메뉴가 또 있어요",""))))))</f>
        <v/>
      </c>
    </row>
    <row r="2500">
      <c r="A2500" s="49" t="n"/>
      <c r="B2500" s="17" t="n"/>
      <c r="C2500" s="14" t="n"/>
      <c r="D2500" s="14" t="n"/>
      <c r="E2500" s="18">
        <f>IF(COUNTA(A2500:D2500)=0,"",IF(NOT(ISNUMBER(A2500)),"월을 2026-09-01 처럼",IF(ISNA(MATCH(B2500,메뉴판이름,0)),"메뉴판에 없는 이름",IF(OR(NOT(ISNUMBER(C2500)),C2500&lt;0,C2500&lt;&gt;INT(N(C2500))),"수량을 확인하세요",IF(OR(NOT(ISNUMBER(D2500)),D2500&lt;0),"매출을 확인하세요",IF(COUNTIFS(메뉴_월,"&gt;="&amp;DATE(YEAR(A2500),MONTH(A2500),1),메뉴_월,"&lt;="&amp;DATE(YEAR(A2500),MONTH(A2500)+1,0),메뉴_이름,B2500)&gt;1,"같은 달·같은 메뉴가 또 있어요",""))))))</f>
        <v/>
      </c>
    </row>
    <row r="2501">
      <c r="A2501" s="49" t="n"/>
      <c r="B2501" s="17" t="n"/>
      <c r="C2501" s="14" t="n"/>
      <c r="D2501" s="14" t="n"/>
      <c r="E2501" s="18">
        <f>IF(COUNTA(A2501:D2501)=0,"",IF(NOT(ISNUMBER(A2501)),"월을 2026-09-01 처럼",IF(ISNA(MATCH(B2501,메뉴판이름,0)),"메뉴판에 없는 이름",IF(OR(NOT(ISNUMBER(C2501)),C2501&lt;0,C2501&lt;&gt;INT(N(C2501))),"수량을 확인하세요",IF(OR(NOT(ISNUMBER(D2501)),D2501&lt;0),"매출을 확인하세요",IF(COUNTIFS(메뉴_월,"&gt;="&amp;DATE(YEAR(A2501),MONTH(A2501),1),메뉴_월,"&lt;="&amp;DATE(YEAR(A2501),MONTH(A2501)+1,0),메뉴_이름,B2501)&gt;1,"같은 달·같은 메뉴가 또 있어요",""))))))</f>
        <v/>
      </c>
    </row>
    <row r="2502">
      <c r="A2502" s="49" t="n"/>
      <c r="B2502" s="17" t="n"/>
      <c r="C2502" s="14" t="n"/>
      <c r="D2502" s="14" t="n"/>
      <c r="E2502" s="18">
        <f>IF(COUNTA(A2502:D2502)=0,"",IF(NOT(ISNUMBER(A2502)),"월을 2026-09-01 처럼",IF(ISNA(MATCH(B2502,메뉴판이름,0)),"메뉴판에 없는 이름",IF(OR(NOT(ISNUMBER(C2502)),C2502&lt;0,C2502&lt;&gt;INT(N(C2502))),"수량을 확인하세요",IF(OR(NOT(ISNUMBER(D2502)),D2502&lt;0),"매출을 확인하세요",IF(COUNTIFS(메뉴_월,"&gt;="&amp;DATE(YEAR(A2502),MONTH(A2502),1),메뉴_월,"&lt;="&amp;DATE(YEAR(A2502),MONTH(A2502)+1,0),메뉴_이름,B2502)&gt;1,"같은 달·같은 메뉴가 또 있어요",""))))))</f>
        <v/>
      </c>
    </row>
    <row r="2503">
      <c r="A2503" s="49" t="n"/>
      <c r="B2503" s="17" t="n"/>
      <c r="C2503" s="14" t="n"/>
      <c r="D2503" s="14" t="n"/>
      <c r="E2503" s="18">
        <f>IF(COUNTA(A2503:D2503)=0,"",IF(NOT(ISNUMBER(A2503)),"월을 2026-09-01 처럼",IF(ISNA(MATCH(B2503,메뉴판이름,0)),"메뉴판에 없는 이름",IF(OR(NOT(ISNUMBER(C2503)),C2503&lt;0,C2503&lt;&gt;INT(N(C2503))),"수량을 확인하세요",IF(OR(NOT(ISNUMBER(D2503)),D2503&lt;0),"매출을 확인하세요",IF(COUNTIFS(메뉴_월,"&gt;="&amp;DATE(YEAR(A2503),MONTH(A2503),1),메뉴_월,"&lt;="&amp;DATE(YEAR(A2503),MONTH(A2503)+1,0),메뉴_이름,B2503)&gt;1,"같은 달·같은 메뉴가 또 있어요",""))))))</f>
        <v/>
      </c>
    </row>
    <row r="2504">
      <c r="A2504" s="49" t="n"/>
      <c r="B2504" s="17" t="n"/>
      <c r="C2504" s="14" t="n"/>
      <c r="D2504" s="14" t="n"/>
      <c r="E2504" s="18">
        <f>IF(COUNTA(A2504:D2504)=0,"",IF(NOT(ISNUMBER(A2504)),"월을 2026-09-01 처럼",IF(ISNA(MATCH(B2504,메뉴판이름,0)),"메뉴판에 없는 이름",IF(OR(NOT(ISNUMBER(C2504)),C2504&lt;0,C2504&lt;&gt;INT(N(C2504))),"수량을 확인하세요",IF(OR(NOT(ISNUMBER(D2504)),D2504&lt;0),"매출을 확인하세요",IF(COUNTIFS(메뉴_월,"&gt;="&amp;DATE(YEAR(A2504),MONTH(A2504),1),메뉴_월,"&lt;="&amp;DATE(YEAR(A2504),MONTH(A2504)+1,0),메뉴_이름,B2504)&gt;1,"같은 달·같은 메뉴가 또 있어요",""))))))</f>
        <v/>
      </c>
    </row>
    <row r="2505">
      <c r="A2505" s="49" t="n"/>
      <c r="B2505" s="17" t="n"/>
      <c r="C2505" s="14" t="n"/>
      <c r="D2505" s="14" t="n"/>
      <c r="E2505" s="18">
        <f>IF(COUNTA(A2505:D2505)=0,"",IF(NOT(ISNUMBER(A2505)),"월을 2026-09-01 처럼",IF(ISNA(MATCH(B2505,메뉴판이름,0)),"메뉴판에 없는 이름",IF(OR(NOT(ISNUMBER(C2505)),C2505&lt;0,C2505&lt;&gt;INT(N(C2505))),"수량을 확인하세요",IF(OR(NOT(ISNUMBER(D2505)),D2505&lt;0),"매출을 확인하세요",IF(COUNTIFS(메뉴_월,"&gt;="&amp;DATE(YEAR(A2505),MONTH(A2505),1),메뉴_월,"&lt;="&amp;DATE(YEAR(A2505),MONTH(A2505)+1,0),메뉴_이름,B2505)&gt;1,"같은 달·같은 메뉴가 또 있어요",""))))))</f>
        <v/>
      </c>
    </row>
    <row r="2506">
      <c r="A2506" s="49" t="n"/>
      <c r="B2506" s="17" t="n"/>
      <c r="C2506" s="14" t="n"/>
      <c r="D2506" s="14" t="n"/>
      <c r="E2506" s="18">
        <f>IF(COUNTA(A2506:D2506)=0,"",IF(NOT(ISNUMBER(A2506)),"월을 2026-09-01 처럼",IF(ISNA(MATCH(B2506,메뉴판이름,0)),"메뉴판에 없는 이름",IF(OR(NOT(ISNUMBER(C2506)),C2506&lt;0,C2506&lt;&gt;INT(N(C2506))),"수량을 확인하세요",IF(OR(NOT(ISNUMBER(D2506)),D2506&lt;0),"매출을 확인하세요",IF(COUNTIFS(메뉴_월,"&gt;="&amp;DATE(YEAR(A2506),MONTH(A2506),1),메뉴_월,"&lt;="&amp;DATE(YEAR(A2506),MONTH(A2506)+1,0),메뉴_이름,B2506)&gt;1,"같은 달·같은 메뉴가 또 있어요",""))))))</f>
        <v/>
      </c>
    </row>
    <row r="2507">
      <c r="A2507" s="49" t="n"/>
      <c r="B2507" s="17" t="n"/>
      <c r="C2507" s="14" t="n"/>
      <c r="D2507" s="14" t="n"/>
      <c r="E2507" s="18">
        <f>IF(COUNTA(A2507:D2507)=0,"",IF(NOT(ISNUMBER(A2507)),"월을 2026-09-01 처럼",IF(ISNA(MATCH(B2507,메뉴판이름,0)),"메뉴판에 없는 이름",IF(OR(NOT(ISNUMBER(C2507)),C2507&lt;0,C2507&lt;&gt;INT(N(C2507))),"수량을 확인하세요",IF(OR(NOT(ISNUMBER(D2507)),D2507&lt;0),"매출을 확인하세요",IF(COUNTIFS(메뉴_월,"&gt;="&amp;DATE(YEAR(A2507),MONTH(A2507),1),메뉴_월,"&lt;="&amp;DATE(YEAR(A2507),MONTH(A2507)+1,0),메뉴_이름,B2507)&gt;1,"같은 달·같은 메뉴가 또 있어요",""))))))</f>
        <v/>
      </c>
    </row>
    <row r="2508">
      <c r="A2508" s="49" t="n"/>
      <c r="B2508" s="17" t="n"/>
      <c r="C2508" s="14" t="n"/>
      <c r="D2508" s="14" t="n"/>
      <c r="E2508" s="18">
        <f>IF(COUNTA(A2508:D2508)=0,"",IF(NOT(ISNUMBER(A2508)),"월을 2026-09-01 처럼",IF(ISNA(MATCH(B2508,메뉴판이름,0)),"메뉴판에 없는 이름",IF(OR(NOT(ISNUMBER(C2508)),C2508&lt;0,C2508&lt;&gt;INT(N(C2508))),"수량을 확인하세요",IF(OR(NOT(ISNUMBER(D2508)),D2508&lt;0),"매출을 확인하세요",IF(COUNTIFS(메뉴_월,"&gt;="&amp;DATE(YEAR(A2508),MONTH(A2508),1),메뉴_월,"&lt;="&amp;DATE(YEAR(A2508),MONTH(A2508)+1,0),메뉴_이름,B2508)&gt;1,"같은 달·같은 메뉴가 또 있어요",""))))))</f>
        <v/>
      </c>
    </row>
    <row r="2509">
      <c r="A2509" s="49" t="n"/>
      <c r="B2509" s="17" t="n"/>
      <c r="C2509" s="14" t="n"/>
      <c r="D2509" s="14" t="n"/>
      <c r="E2509" s="18">
        <f>IF(COUNTA(A2509:D2509)=0,"",IF(NOT(ISNUMBER(A2509)),"월을 2026-09-01 처럼",IF(ISNA(MATCH(B2509,메뉴판이름,0)),"메뉴판에 없는 이름",IF(OR(NOT(ISNUMBER(C2509)),C2509&lt;0,C2509&lt;&gt;INT(N(C2509))),"수량을 확인하세요",IF(OR(NOT(ISNUMBER(D2509)),D2509&lt;0),"매출을 확인하세요",IF(COUNTIFS(메뉴_월,"&gt;="&amp;DATE(YEAR(A2509),MONTH(A2509),1),메뉴_월,"&lt;="&amp;DATE(YEAR(A2509),MONTH(A2509)+1,0),메뉴_이름,B2509)&gt;1,"같은 달·같은 메뉴가 또 있어요",""))))))</f>
        <v/>
      </c>
    </row>
    <row r="2510">
      <c r="A2510" s="49" t="n"/>
      <c r="B2510" s="17" t="n"/>
      <c r="C2510" s="14" t="n"/>
      <c r="D2510" s="14" t="n"/>
      <c r="E2510" s="18">
        <f>IF(COUNTA(A2510:D2510)=0,"",IF(NOT(ISNUMBER(A2510)),"월을 2026-09-01 처럼",IF(ISNA(MATCH(B2510,메뉴판이름,0)),"메뉴판에 없는 이름",IF(OR(NOT(ISNUMBER(C2510)),C2510&lt;0,C2510&lt;&gt;INT(N(C2510))),"수량을 확인하세요",IF(OR(NOT(ISNUMBER(D2510)),D2510&lt;0),"매출을 확인하세요",IF(COUNTIFS(메뉴_월,"&gt;="&amp;DATE(YEAR(A2510),MONTH(A2510),1),메뉴_월,"&lt;="&amp;DATE(YEAR(A2510),MONTH(A2510)+1,0),메뉴_이름,B2510)&gt;1,"같은 달·같은 메뉴가 또 있어요",""))))))</f>
        <v/>
      </c>
    </row>
    <row r="2511">
      <c r="A2511" s="49" t="n"/>
      <c r="B2511" s="17" t="n"/>
      <c r="C2511" s="14" t="n"/>
      <c r="D2511" s="14" t="n"/>
      <c r="E2511" s="18">
        <f>IF(COUNTA(A2511:D2511)=0,"",IF(NOT(ISNUMBER(A2511)),"월을 2026-09-01 처럼",IF(ISNA(MATCH(B2511,메뉴판이름,0)),"메뉴판에 없는 이름",IF(OR(NOT(ISNUMBER(C2511)),C2511&lt;0,C2511&lt;&gt;INT(N(C2511))),"수량을 확인하세요",IF(OR(NOT(ISNUMBER(D2511)),D2511&lt;0),"매출을 확인하세요",IF(COUNTIFS(메뉴_월,"&gt;="&amp;DATE(YEAR(A2511),MONTH(A2511),1),메뉴_월,"&lt;="&amp;DATE(YEAR(A2511),MONTH(A2511)+1,0),메뉴_이름,B2511)&gt;1,"같은 달·같은 메뉴가 또 있어요",""))))))</f>
        <v/>
      </c>
    </row>
    <row r="2512">
      <c r="A2512" s="49" t="n"/>
      <c r="B2512" s="17" t="n"/>
      <c r="C2512" s="14" t="n"/>
      <c r="D2512" s="14" t="n"/>
      <c r="E2512" s="18">
        <f>IF(COUNTA(A2512:D2512)=0,"",IF(NOT(ISNUMBER(A2512)),"월을 2026-09-01 처럼",IF(ISNA(MATCH(B2512,메뉴판이름,0)),"메뉴판에 없는 이름",IF(OR(NOT(ISNUMBER(C2512)),C2512&lt;0,C2512&lt;&gt;INT(N(C2512))),"수량을 확인하세요",IF(OR(NOT(ISNUMBER(D2512)),D2512&lt;0),"매출을 확인하세요",IF(COUNTIFS(메뉴_월,"&gt;="&amp;DATE(YEAR(A2512),MONTH(A2512),1),메뉴_월,"&lt;="&amp;DATE(YEAR(A2512),MONTH(A2512)+1,0),메뉴_이름,B2512)&gt;1,"같은 달·같은 메뉴가 또 있어요",""))))))</f>
        <v/>
      </c>
    </row>
    <row r="2513">
      <c r="A2513" s="49" t="n"/>
      <c r="B2513" s="17" t="n"/>
      <c r="C2513" s="14" t="n"/>
      <c r="D2513" s="14" t="n"/>
      <c r="E2513" s="18">
        <f>IF(COUNTA(A2513:D2513)=0,"",IF(NOT(ISNUMBER(A2513)),"월을 2026-09-01 처럼",IF(ISNA(MATCH(B2513,메뉴판이름,0)),"메뉴판에 없는 이름",IF(OR(NOT(ISNUMBER(C2513)),C2513&lt;0,C2513&lt;&gt;INT(N(C2513))),"수량을 확인하세요",IF(OR(NOT(ISNUMBER(D2513)),D2513&lt;0),"매출을 확인하세요",IF(COUNTIFS(메뉴_월,"&gt;="&amp;DATE(YEAR(A2513),MONTH(A2513),1),메뉴_월,"&lt;="&amp;DATE(YEAR(A2513),MONTH(A2513)+1,0),메뉴_이름,B2513)&gt;1,"같은 달·같은 메뉴가 또 있어요",""))))))</f>
        <v/>
      </c>
    </row>
    <row r="2514">
      <c r="A2514" s="49" t="n"/>
      <c r="B2514" s="17" t="n"/>
      <c r="C2514" s="14" t="n"/>
      <c r="D2514" s="14" t="n"/>
      <c r="E2514" s="18">
        <f>IF(COUNTA(A2514:D2514)=0,"",IF(NOT(ISNUMBER(A2514)),"월을 2026-09-01 처럼",IF(ISNA(MATCH(B2514,메뉴판이름,0)),"메뉴판에 없는 이름",IF(OR(NOT(ISNUMBER(C2514)),C2514&lt;0,C2514&lt;&gt;INT(N(C2514))),"수량을 확인하세요",IF(OR(NOT(ISNUMBER(D2514)),D2514&lt;0),"매출을 확인하세요",IF(COUNTIFS(메뉴_월,"&gt;="&amp;DATE(YEAR(A2514),MONTH(A2514),1),메뉴_월,"&lt;="&amp;DATE(YEAR(A2514),MONTH(A2514)+1,0),메뉴_이름,B2514)&gt;1,"같은 달·같은 메뉴가 또 있어요",""))))))</f>
        <v/>
      </c>
    </row>
    <row r="2515">
      <c r="A2515" s="49" t="n"/>
      <c r="B2515" s="17" t="n"/>
      <c r="C2515" s="14" t="n"/>
      <c r="D2515" s="14" t="n"/>
      <c r="E2515" s="18">
        <f>IF(COUNTA(A2515:D2515)=0,"",IF(NOT(ISNUMBER(A2515)),"월을 2026-09-01 처럼",IF(ISNA(MATCH(B2515,메뉴판이름,0)),"메뉴판에 없는 이름",IF(OR(NOT(ISNUMBER(C2515)),C2515&lt;0,C2515&lt;&gt;INT(N(C2515))),"수량을 확인하세요",IF(OR(NOT(ISNUMBER(D2515)),D2515&lt;0),"매출을 확인하세요",IF(COUNTIFS(메뉴_월,"&gt;="&amp;DATE(YEAR(A2515),MONTH(A2515),1),메뉴_월,"&lt;="&amp;DATE(YEAR(A2515),MONTH(A2515)+1,0),메뉴_이름,B2515)&gt;1,"같은 달·같은 메뉴가 또 있어요",""))))))</f>
        <v/>
      </c>
    </row>
    <row r="2516">
      <c r="A2516" s="49" t="n"/>
      <c r="B2516" s="17" t="n"/>
      <c r="C2516" s="14" t="n"/>
      <c r="D2516" s="14" t="n"/>
      <c r="E2516" s="18">
        <f>IF(COUNTA(A2516:D2516)=0,"",IF(NOT(ISNUMBER(A2516)),"월을 2026-09-01 처럼",IF(ISNA(MATCH(B2516,메뉴판이름,0)),"메뉴판에 없는 이름",IF(OR(NOT(ISNUMBER(C2516)),C2516&lt;0,C2516&lt;&gt;INT(N(C2516))),"수량을 확인하세요",IF(OR(NOT(ISNUMBER(D2516)),D2516&lt;0),"매출을 확인하세요",IF(COUNTIFS(메뉴_월,"&gt;="&amp;DATE(YEAR(A2516),MONTH(A2516),1),메뉴_월,"&lt;="&amp;DATE(YEAR(A2516),MONTH(A2516)+1,0),메뉴_이름,B2516)&gt;1,"같은 달·같은 메뉴가 또 있어요",""))))))</f>
        <v/>
      </c>
    </row>
    <row r="2517">
      <c r="A2517" s="49" t="n"/>
      <c r="B2517" s="17" t="n"/>
      <c r="C2517" s="14" t="n"/>
      <c r="D2517" s="14" t="n"/>
      <c r="E2517" s="18">
        <f>IF(COUNTA(A2517:D2517)=0,"",IF(NOT(ISNUMBER(A2517)),"월을 2026-09-01 처럼",IF(ISNA(MATCH(B2517,메뉴판이름,0)),"메뉴판에 없는 이름",IF(OR(NOT(ISNUMBER(C2517)),C2517&lt;0,C2517&lt;&gt;INT(N(C2517))),"수량을 확인하세요",IF(OR(NOT(ISNUMBER(D2517)),D2517&lt;0),"매출을 확인하세요",IF(COUNTIFS(메뉴_월,"&gt;="&amp;DATE(YEAR(A2517),MONTH(A2517),1),메뉴_월,"&lt;="&amp;DATE(YEAR(A2517),MONTH(A2517)+1,0),메뉴_이름,B2517)&gt;1,"같은 달·같은 메뉴가 또 있어요",""))))))</f>
        <v/>
      </c>
    </row>
    <row r="2518">
      <c r="A2518" s="49" t="n"/>
      <c r="B2518" s="17" t="n"/>
      <c r="C2518" s="14" t="n"/>
      <c r="D2518" s="14" t="n"/>
      <c r="E2518" s="18">
        <f>IF(COUNTA(A2518:D2518)=0,"",IF(NOT(ISNUMBER(A2518)),"월을 2026-09-01 처럼",IF(ISNA(MATCH(B2518,메뉴판이름,0)),"메뉴판에 없는 이름",IF(OR(NOT(ISNUMBER(C2518)),C2518&lt;0,C2518&lt;&gt;INT(N(C2518))),"수량을 확인하세요",IF(OR(NOT(ISNUMBER(D2518)),D2518&lt;0),"매출을 확인하세요",IF(COUNTIFS(메뉴_월,"&gt;="&amp;DATE(YEAR(A2518),MONTH(A2518),1),메뉴_월,"&lt;="&amp;DATE(YEAR(A2518),MONTH(A2518)+1,0),메뉴_이름,B2518)&gt;1,"같은 달·같은 메뉴가 또 있어요",""))))))</f>
        <v/>
      </c>
    </row>
    <row r="2519">
      <c r="A2519" s="49" t="n"/>
      <c r="B2519" s="17" t="n"/>
      <c r="C2519" s="14" t="n"/>
      <c r="D2519" s="14" t="n"/>
      <c r="E2519" s="18">
        <f>IF(COUNTA(A2519:D2519)=0,"",IF(NOT(ISNUMBER(A2519)),"월을 2026-09-01 처럼",IF(ISNA(MATCH(B2519,메뉴판이름,0)),"메뉴판에 없는 이름",IF(OR(NOT(ISNUMBER(C2519)),C2519&lt;0,C2519&lt;&gt;INT(N(C2519))),"수량을 확인하세요",IF(OR(NOT(ISNUMBER(D2519)),D2519&lt;0),"매출을 확인하세요",IF(COUNTIFS(메뉴_월,"&gt;="&amp;DATE(YEAR(A2519),MONTH(A2519),1),메뉴_월,"&lt;="&amp;DATE(YEAR(A2519),MONTH(A2519)+1,0),메뉴_이름,B2519)&gt;1,"같은 달·같은 메뉴가 또 있어요",""))))))</f>
        <v/>
      </c>
    </row>
    <row r="2520">
      <c r="A2520" s="49" t="n"/>
      <c r="B2520" s="17" t="n"/>
      <c r="C2520" s="14" t="n"/>
      <c r="D2520" s="14" t="n"/>
      <c r="E2520" s="18">
        <f>IF(COUNTA(A2520:D2520)=0,"",IF(NOT(ISNUMBER(A2520)),"월을 2026-09-01 처럼",IF(ISNA(MATCH(B2520,메뉴판이름,0)),"메뉴판에 없는 이름",IF(OR(NOT(ISNUMBER(C2520)),C2520&lt;0,C2520&lt;&gt;INT(N(C2520))),"수량을 확인하세요",IF(OR(NOT(ISNUMBER(D2520)),D2520&lt;0),"매출을 확인하세요",IF(COUNTIFS(메뉴_월,"&gt;="&amp;DATE(YEAR(A2520),MONTH(A2520),1),메뉴_월,"&lt;="&amp;DATE(YEAR(A2520),MONTH(A2520)+1,0),메뉴_이름,B2520)&gt;1,"같은 달·같은 메뉴가 또 있어요",""))))))</f>
        <v/>
      </c>
    </row>
    <row r="2521">
      <c r="A2521" s="49" t="n"/>
      <c r="B2521" s="17" t="n"/>
      <c r="C2521" s="14" t="n"/>
      <c r="D2521" s="14" t="n"/>
      <c r="E2521" s="18">
        <f>IF(COUNTA(A2521:D2521)=0,"",IF(NOT(ISNUMBER(A2521)),"월을 2026-09-01 처럼",IF(ISNA(MATCH(B2521,메뉴판이름,0)),"메뉴판에 없는 이름",IF(OR(NOT(ISNUMBER(C2521)),C2521&lt;0,C2521&lt;&gt;INT(N(C2521))),"수량을 확인하세요",IF(OR(NOT(ISNUMBER(D2521)),D2521&lt;0),"매출을 확인하세요",IF(COUNTIFS(메뉴_월,"&gt;="&amp;DATE(YEAR(A2521),MONTH(A2521),1),메뉴_월,"&lt;="&amp;DATE(YEAR(A2521),MONTH(A2521)+1,0),메뉴_이름,B2521)&gt;1,"같은 달·같은 메뉴가 또 있어요",""))))))</f>
        <v/>
      </c>
    </row>
    <row r="2522">
      <c r="A2522" s="49" t="n"/>
      <c r="B2522" s="17" t="n"/>
      <c r="C2522" s="14" t="n"/>
      <c r="D2522" s="14" t="n"/>
      <c r="E2522" s="18">
        <f>IF(COUNTA(A2522:D2522)=0,"",IF(NOT(ISNUMBER(A2522)),"월을 2026-09-01 처럼",IF(ISNA(MATCH(B2522,메뉴판이름,0)),"메뉴판에 없는 이름",IF(OR(NOT(ISNUMBER(C2522)),C2522&lt;0,C2522&lt;&gt;INT(N(C2522))),"수량을 확인하세요",IF(OR(NOT(ISNUMBER(D2522)),D2522&lt;0),"매출을 확인하세요",IF(COUNTIFS(메뉴_월,"&gt;="&amp;DATE(YEAR(A2522),MONTH(A2522),1),메뉴_월,"&lt;="&amp;DATE(YEAR(A2522),MONTH(A2522)+1,0),메뉴_이름,B2522)&gt;1,"같은 달·같은 메뉴가 또 있어요",""))))))</f>
        <v/>
      </c>
    </row>
    <row r="2523">
      <c r="A2523" s="49" t="n"/>
      <c r="B2523" s="17" t="n"/>
      <c r="C2523" s="14" t="n"/>
      <c r="D2523" s="14" t="n"/>
      <c r="E2523" s="18">
        <f>IF(COUNTA(A2523:D2523)=0,"",IF(NOT(ISNUMBER(A2523)),"월을 2026-09-01 처럼",IF(ISNA(MATCH(B2523,메뉴판이름,0)),"메뉴판에 없는 이름",IF(OR(NOT(ISNUMBER(C2523)),C2523&lt;0,C2523&lt;&gt;INT(N(C2523))),"수량을 확인하세요",IF(OR(NOT(ISNUMBER(D2523)),D2523&lt;0),"매출을 확인하세요",IF(COUNTIFS(메뉴_월,"&gt;="&amp;DATE(YEAR(A2523),MONTH(A2523),1),메뉴_월,"&lt;="&amp;DATE(YEAR(A2523),MONTH(A2523)+1,0),메뉴_이름,B2523)&gt;1,"같은 달·같은 메뉴가 또 있어요",""))))))</f>
        <v/>
      </c>
    </row>
    <row r="2524">
      <c r="A2524" s="49" t="n"/>
      <c r="B2524" s="17" t="n"/>
      <c r="C2524" s="14" t="n"/>
      <c r="D2524" s="14" t="n"/>
      <c r="E2524" s="18">
        <f>IF(COUNTA(A2524:D2524)=0,"",IF(NOT(ISNUMBER(A2524)),"월을 2026-09-01 처럼",IF(ISNA(MATCH(B2524,메뉴판이름,0)),"메뉴판에 없는 이름",IF(OR(NOT(ISNUMBER(C2524)),C2524&lt;0,C2524&lt;&gt;INT(N(C2524))),"수량을 확인하세요",IF(OR(NOT(ISNUMBER(D2524)),D2524&lt;0),"매출을 확인하세요",IF(COUNTIFS(메뉴_월,"&gt;="&amp;DATE(YEAR(A2524),MONTH(A2524),1),메뉴_월,"&lt;="&amp;DATE(YEAR(A2524),MONTH(A2524)+1,0),메뉴_이름,B2524)&gt;1,"같은 달·같은 메뉴가 또 있어요",""))))))</f>
        <v/>
      </c>
    </row>
    <row r="2525">
      <c r="A2525" s="49" t="n"/>
      <c r="B2525" s="17" t="n"/>
      <c r="C2525" s="14" t="n"/>
      <c r="D2525" s="14" t="n"/>
      <c r="E2525" s="18">
        <f>IF(COUNTA(A2525:D2525)=0,"",IF(NOT(ISNUMBER(A2525)),"월을 2026-09-01 처럼",IF(ISNA(MATCH(B2525,메뉴판이름,0)),"메뉴판에 없는 이름",IF(OR(NOT(ISNUMBER(C2525)),C2525&lt;0,C2525&lt;&gt;INT(N(C2525))),"수량을 확인하세요",IF(OR(NOT(ISNUMBER(D2525)),D2525&lt;0),"매출을 확인하세요",IF(COUNTIFS(메뉴_월,"&gt;="&amp;DATE(YEAR(A2525),MONTH(A2525),1),메뉴_월,"&lt;="&amp;DATE(YEAR(A2525),MONTH(A2525)+1,0),메뉴_이름,B2525)&gt;1,"같은 달·같은 메뉴가 또 있어요",""))))))</f>
        <v/>
      </c>
    </row>
    <row r="2526">
      <c r="A2526" s="49" t="n"/>
      <c r="B2526" s="17" t="n"/>
      <c r="C2526" s="14" t="n"/>
      <c r="D2526" s="14" t="n"/>
      <c r="E2526" s="18">
        <f>IF(COUNTA(A2526:D2526)=0,"",IF(NOT(ISNUMBER(A2526)),"월을 2026-09-01 처럼",IF(ISNA(MATCH(B2526,메뉴판이름,0)),"메뉴판에 없는 이름",IF(OR(NOT(ISNUMBER(C2526)),C2526&lt;0,C2526&lt;&gt;INT(N(C2526))),"수량을 확인하세요",IF(OR(NOT(ISNUMBER(D2526)),D2526&lt;0),"매출을 확인하세요",IF(COUNTIFS(메뉴_월,"&gt;="&amp;DATE(YEAR(A2526),MONTH(A2526),1),메뉴_월,"&lt;="&amp;DATE(YEAR(A2526),MONTH(A2526)+1,0),메뉴_이름,B2526)&gt;1,"같은 달·같은 메뉴가 또 있어요",""))))))</f>
        <v/>
      </c>
    </row>
    <row r="2527">
      <c r="A2527" s="49" t="n"/>
      <c r="B2527" s="17" t="n"/>
      <c r="C2527" s="14" t="n"/>
      <c r="D2527" s="14" t="n"/>
      <c r="E2527" s="18">
        <f>IF(COUNTA(A2527:D2527)=0,"",IF(NOT(ISNUMBER(A2527)),"월을 2026-09-01 처럼",IF(ISNA(MATCH(B2527,메뉴판이름,0)),"메뉴판에 없는 이름",IF(OR(NOT(ISNUMBER(C2527)),C2527&lt;0,C2527&lt;&gt;INT(N(C2527))),"수량을 확인하세요",IF(OR(NOT(ISNUMBER(D2527)),D2527&lt;0),"매출을 확인하세요",IF(COUNTIFS(메뉴_월,"&gt;="&amp;DATE(YEAR(A2527),MONTH(A2527),1),메뉴_월,"&lt;="&amp;DATE(YEAR(A2527),MONTH(A2527)+1,0),메뉴_이름,B2527)&gt;1,"같은 달·같은 메뉴가 또 있어요",""))))))</f>
        <v/>
      </c>
    </row>
    <row r="2528">
      <c r="A2528" s="49" t="n"/>
      <c r="B2528" s="17" t="n"/>
      <c r="C2528" s="14" t="n"/>
      <c r="D2528" s="14" t="n"/>
      <c r="E2528" s="18">
        <f>IF(COUNTA(A2528:D2528)=0,"",IF(NOT(ISNUMBER(A2528)),"월을 2026-09-01 처럼",IF(ISNA(MATCH(B2528,메뉴판이름,0)),"메뉴판에 없는 이름",IF(OR(NOT(ISNUMBER(C2528)),C2528&lt;0,C2528&lt;&gt;INT(N(C2528))),"수량을 확인하세요",IF(OR(NOT(ISNUMBER(D2528)),D2528&lt;0),"매출을 확인하세요",IF(COUNTIFS(메뉴_월,"&gt;="&amp;DATE(YEAR(A2528),MONTH(A2528),1),메뉴_월,"&lt;="&amp;DATE(YEAR(A2528),MONTH(A2528)+1,0),메뉴_이름,B2528)&gt;1,"같은 달·같은 메뉴가 또 있어요",""))))))</f>
        <v/>
      </c>
    </row>
    <row r="2529">
      <c r="A2529" s="49" t="n"/>
      <c r="B2529" s="17" t="n"/>
      <c r="C2529" s="14" t="n"/>
      <c r="D2529" s="14" t="n"/>
      <c r="E2529" s="18">
        <f>IF(COUNTA(A2529:D2529)=0,"",IF(NOT(ISNUMBER(A2529)),"월을 2026-09-01 처럼",IF(ISNA(MATCH(B2529,메뉴판이름,0)),"메뉴판에 없는 이름",IF(OR(NOT(ISNUMBER(C2529)),C2529&lt;0,C2529&lt;&gt;INT(N(C2529))),"수량을 확인하세요",IF(OR(NOT(ISNUMBER(D2529)),D2529&lt;0),"매출을 확인하세요",IF(COUNTIFS(메뉴_월,"&gt;="&amp;DATE(YEAR(A2529),MONTH(A2529),1),메뉴_월,"&lt;="&amp;DATE(YEAR(A2529),MONTH(A2529)+1,0),메뉴_이름,B2529)&gt;1,"같은 달·같은 메뉴가 또 있어요",""))))))</f>
        <v/>
      </c>
    </row>
    <row r="2530">
      <c r="A2530" s="49" t="n"/>
      <c r="B2530" s="17" t="n"/>
      <c r="C2530" s="14" t="n"/>
      <c r="D2530" s="14" t="n"/>
      <c r="E2530" s="18">
        <f>IF(COUNTA(A2530:D2530)=0,"",IF(NOT(ISNUMBER(A2530)),"월을 2026-09-01 처럼",IF(ISNA(MATCH(B2530,메뉴판이름,0)),"메뉴판에 없는 이름",IF(OR(NOT(ISNUMBER(C2530)),C2530&lt;0,C2530&lt;&gt;INT(N(C2530))),"수량을 확인하세요",IF(OR(NOT(ISNUMBER(D2530)),D2530&lt;0),"매출을 확인하세요",IF(COUNTIFS(메뉴_월,"&gt;="&amp;DATE(YEAR(A2530),MONTH(A2530),1),메뉴_월,"&lt;="&amp;DATE(YEAR(A2530),MONTH(A2530)+1,0),메뉴_이름,B2530)&gt;1,"같은 달·같은 메뉴가 또 있어요",""))))))</f>
        <v/>
      </c>
    </row>
    <row r="2531">
      <c r="A2531" s="49" t="n"/>
      <c r="B2531" s="17" t="n"/>
      <c r="C2531" s="14" t="n"/>
      <c r="D2531" s="14" t="n"/>
      <c r="E2531" s="18">
        <f>IF(COUNTA(A2531:D2531)=0,"",IF(NOT(ISNUMBER(A2531)),"월을 2026-09-01 처럼",IF(ISNA(MATCH(B2531,메뉴판이름,0)),"메뉴판에 없는 이름",IF(OR(NOT(ISNUMBER(C2531)),C2531&lt;0,C2531&lt;&gt;INT(N(C2531))),"수량을 확인하세요",IF(OR(NOT(ISNUMBER(D2531)),D2531&lt;0),"매출을 확인하세요",IF(COUNTIFS(메뉴_월,"&gt;="&amp;DATE(YEAR(A2531),MONTH(A2531),1),메뉴_월,"&lt;="&amp;DATE(YEAR(A2531),MONTH(A2531)+1,0),메뉴_이름,B2531)&gt;1,"같은 달·같은 메뉴가 또 있어요",""))))))</f>
        <v/>
      </c>
    </row>
    <row r="2532">
      <c r="A2532" s="49" t="n"/>
      <c r="B2532" s="17" t="n"/>
      <c r="C2532" s="14" t="n"/>
      <c r="D2532" s="14" t="n"/>
      <c r="E2532" s="18">
        <f>IF(COUNTA(A2532:D2532)=0,"",IF(NOT(ISNUMBER(A2532)),"월을 2026-09-01 처럼",IF(ISNA(MATCH(B2532,메뉴판이름,0)),"메뉴판에 없는 이름",IF(OR(NOT(ISNUMBER(C2532)),C2532&lt;0,C2532&lt;&gt;INT(N(C2532))),"수량을 확인하세요",IF(OR(NOT(ISNUMBER(D2532)),D2532&lt;0),"매출을 확인하세요",IF(COUNTIFS(메뉴_월,"&gt;="&amp;DATE(YEAR(A2532),MONTH(A2532),1),메뉴_월,"&lt;="&amp;DATE(YEAR(A2532),MONTH(A2532)+1,0),메뉴_이름,B2532)&gt;1,"같은 달·같은 메뉴가 또 있어요",""))))))</f>
        <v/>
      </c>
    </row>
    <row r="2533">
      <c r="A2533" s="49" t="n"/>
      <c r="B2533" s="17" t="n"/>
      <c r="C2533" s="14" t="n"/>
      <c r="D2533" s="14" t="n"/>
      <c r="E2533" s="18">
        <f>IF(COUNTA(A2533:D2533)=0,"",IF(NOT(ISNUMBER(A2533)),"월을 2026-09-01 처럼",IF(ISNA(MATCH(B2533,메뉴판이름,0)),"메뉴판에 없는 이름",IF(OR(NOT(ISNUMBER(C2533)),C2533&lt;0,C2533&lt;&gt;INT(N(C2533))),"수량을 확인하세요",IF(OR(NOT(ISNUMBER(D2533)),D2533&lt;0),"매출을 확인하세요",IF(COUNTIFS(메뉴_월,"&gt;="&amp;DATE(YEAR(A2533),MONTH(A2533),1),메뉴_월,"&lt;="&amp;DATE(YEAR(A2533),MONTH(A2533)+1,0),메뉴_이름,B2533)&gt;1,"같은 달·같은 메뉴가 또 있어요",""))))))</f>
        <v/>
      </c>
    </row>
    <row r="2534">
      <c r="A2534" s="49" t="n"/>
      <c r="B2534" s="17" t="n"/>
      <c r="C2534" s="14" t="n"/>
      <c r="D2534" s="14" t="n"/>
      <c r="E2534" s="18">
        <f>IF(COUNTA(A2534:D2534)=0,"",IF(NOT(ISNUMBER(A2534)),"월을 2026-09-01 처럼",IF(ISNA(MATCH(B2534,메뉴판이름,0)),"메뉴판에 없는 이름",IF(OR(NOT(ISNUMBER(C2534)),C2534&lt;0,C2534&lt;&gt;INT(N(C2534))),"수량을 확인하세요",IF(OR(NOT(ISNUMBER(D2534)),D2534&lt;0),"매출을 확인하세요",IF(COUNTIFS(메뉴_월,"&gt;="&amp;DATE(YEAR(A2534),MONTH(A2534),1),메뉴_월,"&lt;="&amp;DATE(YEAR(A2534),MONTH(A2534)+1,0),메뉴_이름,B2534)&gt;1,"같은 달·같은 메뉴가 또 있어요",""))))))</f>
        <v/>
      </c>
    </row>
    <row r="2535">
      <c r="A2535" s="49" t="n"/>
      <c r="B2535" s="17" t="n"/>
      <c r="C2535" s="14" t="n"/>
      <c r="D2535" s="14" t="n"/>
      <c r="E2535" s="18">
        <f>IF(COUNTA(A2535:D2535)=0,"",IF(NOT(ISNUMBER(A2535)),"월을 2026-09-01 처럼",IF(ISNA(MATCH(B2535,메뉴판이름,0)),"메뉴판에 없는 이름",IF(OR(NOT(ISNUMBER(C2535)),C2535&lt;0,C2535&lt;&gt;INT(N(C2535))),"수량을 확인하세요",IF(OR(NOT(ISNUMBER(D2535)),D2535&lt;0),"매출을 확인하세요",IF(COUNTIFS(메뉴_월,"&gt;="&amp;DATE(YEAR(A2535),MONTH(A2535),1),메뉴_월,"&lt;="&amp;DATE(YEAR(A2535),MONTH(A2535)+1,0),메뉴_이름,B2535)&gt;1,"같은 달·같은 메뉴가 또 있어요",""))))))</f>
        <v/>
      </c>
    </row>
    <row r="2536">
      <c r="A2536" s="49" t="n"/>
      <c r="B2536" s="17" t="n"/>
      <c r="C2536" s="14" t="n"/>
      <c r="D2536" s="14" t="n"/>
      <c r="E2536" s="18">
        <f>IF(COUNTA(A2536:D2536)=0,"",IF(NOT(ISNUMBER(A2536)),"월을 2026-09-01 처럼",IF(ISNA(MATCH(B2536,메뉴판이름,0)),"메뉴판에 없는 이름",IF(OR(NOT(ISNUMBER(C2536)),C2536&lt;0,C2536&lt;&gt;INT(N(C2536))),"수량을 확인하세요",IF(OR(NOT(ISNUMBER(D2536)),D2536&lt;0),"매출을 확인하세요",IF(COUNTIFS(메뉴_월,"&gt;="&amp;DATE(YEAR(A2536),MONTH(A2536),1),메뉴_월,"&lt;="&amp;DATE(YEAR(A2536),MONTH(A2536)+1,0),메뉴_이름,B2536)&gt;1,"같은 달·같은 메뉴가 또 있어요",""))))))</f>
        <v/>
      </c>
    </row>
    <row r="2537">
      <c r="A2537" s="49" t="n"/>
      <c r="B2537" s="17" t="n"/>
      <c r="C2537" s="14" t="n"/>
      <c r="D2537" s="14" t="n"/>
      <c r="E2537" s="18">
        <f>IF(COUNTA(A2537:D2537)=0,"",IF(NOT(ISNUMBER(A2537)),"월을 2026-09-01 처럼",IF(ISNA(MATCH(B2537,메뉴판이름,0)),"메뉴판에 없는 이름",IF(OR(NOT(ISNUMBER(C2537)),C2537&lt;0,C2537&lt;&gt;INT(N(C2537))),"수량을 확인하세요",IF(OR(NOT(ISNUMBER(D2537)),D2537&lt;0),"매출을 확인하세요",IF(COUNTIFS(메뉴_월,"&gt;="&amp;DATE(YEAR(A2537),MONTH(A2537),1),메뉴_월,"&lt;="&amp;DATE(YEAR(A2537),MONTH(A2537)+1,0),메뉴_이름,B2537)&gt;1,"같은 달·같은 메뉴가 또 있어요",""))))))</f>
        <v/>
      </c>
    </row>
    <row r="2538">
      <c r="A2538" s="49" t="n"/>
      <c r="B2538" s="17" t="n"/>
      <c r="C2538" s="14" t="n"/>
      <c r="D2538" s="14" t="n"/>
      <c r="E2538" s="18">
        <f>IF(COUNTA(A2538:D2538)=0,"",IF(NOT(ISNUMBER(A2538)),"월을 2026-09-01 처럼",IF(ISNA(MATCH(B2538,메뉴판이름,0)),"메뉴판에 없는 이름",IF(OR(NOT(ISNUMBER(C2538)),C2538&lt;0,C2538&lt;&gt;INT(N(C2538))),"수량을 확인하세요",IF(OR(NOT(ISNUMBER(D2538)),D2538&lt;0),"매출을 확인하세요",IF(COUNTIFS(메뉴_월,"&gt;="&amp;DATE(YEAR(A2538),MONTH(A2538),1),메뉴_월,"&lt;="&amp;DATE(YEAR(A2538),MONTH(A2538)+1,0),메뉴_이름,B2538)&gt;1,"같은 달·같은 메뉴가 또 있어요",""))))))</f>
        <v/>
      </c>
    </row>
    <row r="2539">
      <c r="A2539" s="49" t="n"/>
      <c r="B2539" s="17" t="n"/>
      <c r="C2539" s="14" t="n"/>
      <c r="D2539" s="14" t="n"/>
      <c r="E2539" s="18">
        <f>IF(COUNTA(A2539:D2539)=0,"",IF(NOT(ISNUMBER(A2539)),"월을 2026-09-01 처럼",IF(ISNA(MATCH(B2539,메뉴판이름,0)),"메뉴판에 없는 이름",IF(OR(NOT(ISNUMBER(C2539)),C2539&lt;0,C2539&lt;&gt;INT(N(C2539))),"수량을 확인하세요",IF(OR(NOT(ISNUMBER(D2539)),D2539&lt;0),"매출을 확인하세요",IF(COUNTIFS(메뉴_월,"&gt;="&amp;DATE(YEAR(A2539),MONTH(A2539),1),메뉴_월,"&lt;="&amp;DATE(YEAR(A2539),MONTH(A2539)+1,0),메뉴_이름,B2539)&gt;1,"같은 달·같은 메뉴가 또 있어요",""))))))</f>
        <v/>
      </c>
    </row>
    <row r="2540">
      <c r="A2540" s="49" t="n"/>
      <c r="B2540" s="17" t="n"/>
      <c r="C2540" s="14" t="n"/>
      <c r="D2540" s="14" t="n"/>
      <c r="E2540" s="18">
        <f>IF(COUNTA(A2540:D2540)=0,"",IF(NOT(ISNUMBER(A2540)),"월을 2026-09-01 처럼",IF(ISNA(MATCH(B2540,메뉴판이름,0)),"메뉴판에 없는 이름",IF(OR(NOT(ISNUMBER(C2540)),C2540&lt;0,C2540&lt;&gt;INT(N(C2540))),"수량을 확인하세요",IF(OR(NOT(ISNUMBER(D2540)),D2540&lt;0),"매출을 확인하세요",IF(COUNTIFS(메뉴_월,"&gt;="&amp;DATE(YEAR(A2540),MONTH(A2540),1),메뉴_월,"&lt;="&amp;DATE(YEAR(A2540),MONTH(A2540)+1,0),메뉴_이름,B2540)&gt;1,"같은 달·같은 메뉴가 또 있어요",""))))))</f>
        <v/>
      </c>
    </row>
    <row r="2541">
      <c r="A2541" s="49" t="n"/>
      <c r="B2541" s="17" t="n"/>
      <c r="C2541" s="14" t="n"/>
      <c r="D2541" s="14" t="n"/>
      <c r="E2541" s="18">
        <f>IF(COUNTA(A2541:D2541)=0,"",IF(NOT(ISNUMBER(A2541)),"월을 2026-09-01 처럼",IF(ISNA(MATCH(B2541,메뉴판이름,0)),"메뉴판에 없는 이름",IF(OR(NOT(ISNUMBER(C2541)),C2541&lt;0,C2541&lt;&gt;INT(N(C2541))),"수량을 확인하세요",IF(OR(NOT(ISNUMBER(D2541)),D2541&lt;0),"매출을 확인하세요",IF(COUNTIFS(메뉴_월,"&gt;="&amp;DATE(YEAR(A2541),MONTH(A2541),1),메뉴_월,"&lt;="&amp;DATE(YEAR(A2541),MONTH(A2541)+1,0),메뉴_이름,B2541)&gt;1,"같은 달·같은 메뉴가 또 있어요",""))))))</f>
        <v/>
      </c>
    </row>
    <row r="2542">
      <c r="A2542" s="49" t="n"/>
      <c r="B2542" s="17" t="n"/>
      <c r="C2542" s="14" t="n"/>
      <c r="D2542" s="14" t="n"/>
      <c r="E2542" s="18">
        <f>IF(COUNTA(A2542:D2542)=0,"",IF(NOT(ISNUMBER(A2542)),"월을 2026-09-01 처럼",IF(ISNA(MATCH(B2542,메뉴판이름,0)),"메뉴판에 없는 이름",IF(OR(NOT(ISNUMBER(C2542)),C2542&lt;0,C2542&lt;&gt;INT(N(C2542))),"수량을 확인하세요",IF(OR(NOT(ISNUMBER(D2542)),D2542&lt;0),"매출을 확인하세요",IF(COUNTIFS(메뉴_월,"&gt;="&amp;DATE(YEAR(A2542),MONTH(A2542),1),메뉴_월,"&lt;="&amp;DATE(YEAR(A2542),MONTH(A2542)+1,0),메뉴_이름,B2542)&gt;1,"같은 달·같은 메뉴가 또 있어요",""))))))</f>
        <v/>
      </c>
    </row>
    <row r="2543">
      <c r="A2543" s="49" t="n"/>
      <c r="B2543" s="17" t="n"/>
      <c r="C2543" s="14" t="n"/>
      <c r="D2543" s="14" t="n"/>
      <c r="E2543" s="18">
        <f>IF(COUNTA(A2543:D2543)=0,"",IF(NOT(ISNUMBER(A2543)),"월을 2026-09-01 처럼",IF(ISNA(MATCH(B2543,메뉴판이름,0)),"메뉴판에 없는 이름",IF(OR(NOT(ISNUMBER(C2543)),C2543&lt;0,C2543&lt;&gt;INT(N(C2543))),"수량을 확인하세요",IF(OR(NOT(ISNUMBER(D2543)),D2543&lt;0),"매출을 확인하세요",IF(COUNTIFS(메뉴_월,"&gt;="&amp;DATE(YEAR(A2543),MONTH(A2543),1),메뉴_월,"&lt;="&amp;DATE(YEAR(A2543),MONTH(A2543)+1,0),메뉴_이름,B2543)&gt;1,"같은 달·같은 메뉴가 또 있어요",""))))))</f>
        <v/>
      </c>
    </row>
    <row r="2544">
      <c r="A2544" s="49" t="n"/>
      <c r="B2544" s="17" t="n"/>
      <c r="C2544" s="14" t="n"/>
      <c r="D2544" s="14" t="n"/>
      <c r="E2544" s="18">
        <f>IF(COUNTA(A2544:D2544)=0,"",IF(NOT(ISNUMBER(A2544)),"월을 2026-09-01 처럼",IF(ISNA(MATCH(B2544,메뉴판이름,0)),"메뉴판에 없는 이름",IF(OR(NOT(ISNUMBER(C2544)),C2544&lt;0,C2544&lt;&gt;INT(N(C2544))),"수량을 확인하세요",IF(OR(NOT(ISNUMBER(D2544)),D2544&lt;0),"매출을 확인하세요",IF(COUNTIFS(메뉴_월,"&gt;="&amp;DATE(YEAR(A2544),MONTH(A2544),1),메뉴_월,"&lt;="&amp;DATE(YEAR(A2544),MONTH(A2544)+1,0),메뉴_이름,B2544)&gt;1,"같은 달·같은 메뉴가 또 있어요",""))))))</f>
        <v/>
      </c>
    </row>
    <row r="2545">
      <c r="A2545" s="49" t="n"/>
      <c r="B2545" s="17" t="n"/>
      <c r="C2545" s="14" t="n"/>
      <c r="D2545" s="14" t="n"/>
      <c r="E2545" s="18">
        <f>IF(COUNTA(A2545:D2545)=0,"",IF(NOT(ISNUMBER(A2545)),"월을 2026-09-01 처럼",IF(ISNA(MATCH(B2545,메뉴판이름,0)),"메뉴판에 없는 이름",IF(OR(NOT(ISNUMBER(C2545)),C2545&lt;0,C2545&lt;&gt;INT(N(C2545))),"수량을 확인하세요",IF(OR(NOT(ISNUMBER(D2545)),D2545&lt;0),"매출을 확인하세요",IF(COUNTIFS(메뉴_월,"&gt;="&amp;DATE(YEAR(A2545),MONTH(A2545),1),메뉴_월,"&lt;="&amp;DATE(YEAR(A2545),MONTH(A2545)+1,0),메뉴_이름,B2545)&gt;1,"같은 달·같은 메뉴가 또 있어요",""))))))</f>
        <v/>
      </c>
    </row>
    <row r="2546">
      <c r="A2546" s="49" t="n"/>
      <c r="B2546" s="17" t="n"/>
      <c r="C2546" s="14" t="n"/>
      <c r="D2546" s="14" t="n"/>
      <c r="E2546" s="18">
        <f>IF(COUNTA(A2546:D2546)=0,"",IF(NOT(ISNUMBER(A2546)),"월을 2026-09-01 처럼",IF(ISNA(MATCH(B2546,메뉴판이름,0)),"메뉴판에 없는 이름",IF(OR(NOT(ISNUMBER(C2546)),C2546&lt;0,C2546&lt;&gt;INT(N(C2546))),"수량을 확인하세요",IF(OR(NOT(ISNUMBER(D2546)),D2546&lt;0),"매출을 확인하세요",IF(COUNTIFS(메뉴_월,"&gt;="&amp;DATE(YEAR(A2546),MONTH(A2546),1),메뉴_월,"&lt;="&amp;DATE(YEAR(A2546),MONTH(A2546)+1,0),메뉴_이름,B2546)&gt;1,"같은 달·같은 메뉴가 또 있어요",""))))))</f>
        <v/>
      </c>
    </row>
    <row r="2547">
      <c r="A2547" s="49" t="n"/>
      <c r="B2547" s="17" t="n"/>
      <c r="C2547" s="14" t="n"/>
      <c r="D2547" s="14" t="n"/>
      <c r="E2547" s="18">
        <f>IF(COUNTA(A2547:D2547)=0,"",IF(NOT(ISNUMBER(A2547)),"월을 2026-09-01 처럼",IF(ISNA(MATCH(B2547,메뉴판이름,0)),"메뉴판에 없는 이름",IF(OR(NOT(ISNUMBER(C2547)),C2547&lt;0,C2547&lt;&gt;INT(N(C2547))),"수량을 확인하세요",IF(OR(NOT(ISNUMBER(D2547)),D2547&lt;0),"매출을 확인하세요",IF(COUNTIFS(메뉴_월,"&gt;="&amp;DATE(YEAR(A2547),MONTH(A2547),1),메뉴_월,"&lt;="&amp;DATE(YEAR(A2547),MONTH(A2547)+1,0),메뉴_이름,B2547)&gt;1,"같은 달·같은 메뉴가 또 있어요",""))))))</f>
        <v/>
      </c>
    </row>
    <row r="2548">
      <c r="A2548" s="49" t="n"/>
      <c r="B2548" s="17" t="n"/>
      <c r="C2548" s="14" t="n"/>
      <c r="D2548" s="14" t="n"/>
      <c r="E2548" s="18">
        <f>IF(COUNTA(A2548:D2548)=0,"",IF(NOT(ISNUMBER(A2548)),"월을 2026-09-01 처럼",IF(ISNA(MATCH(B2548,메뉴판이름,0)),"메뉴판에 없는 이름",IF(OR(NOT(ISNUMBER(C2548)),C2548&lt;0,C2548&lt;&gt;INT(N(C2548))),"수량을 확인하세요",IF(OR(NOT(ISNUMBER(D2548)),D2548&lt;0),"매출을 확인하세요",IF(COUNTIFS(메뉴_월,"&gt;="&amp;DATE(YEAR(A2548),MONTH(A2548),1),메뉴_월,"&lt;="&amp;DATE(YEAR(A2548),MONTH(A2548)+1,0),메뉴_이름,B2548)&gt;1,"같은 달·같은 메뉴가 또 있어요",""))))))</f>
        <v/>
      </c>
    </row>
    <row r="2549">
      <c r="A2549" s="49" t="n"/>
      <c r="B2549" s="17" t="n"/>
      <c r="C2549" s="14" t="n"/>
      <c r="D2549" s="14" t="n"/>
      <c r="E2549" s="18">
        <f>IF(COUNTA(A2549:D2549)=0,"",IF(NOT(ISNUMBER(A2549)),"월을 2026-09-01 처럼",IF(ISNA(MATCH(B2549,메뉴판이름,0)),"메뉴판에 없는 이름",IF(OR(NOT(ISNUMBER(C2549)),C2549&lt;0,C2549&lt;&gt;INT(N(C2549))),"수량을 확인하세요",IF(OR(NOT(ISNUMBER(D2549)),D2549&lt;0),"매출을 확인하세요",IF(COUNTIFS(메뉴_월,"&gt;="&amp;DATE(YEAR(A2549),MONTH(A2549),1),메뉴_월,"&lt;="&amp;DATE(YEAR(A2549),MONTH(A2549)+1,0),메뉴_이름,B2549)&gt;1,"같은 달·같은 메뉴가 또 있어요",""))))))</f>
        <v/>
      </c>
    </row>
    <row r="2550">
      <c r="A2550" s="49" t="n"/>
      <c r="B2550" s="17" t="n"/>
      <c r="C2550" s="14" t="n"/>
      <c r="D2550" s="14" t="n"/>
      <c r="E2550" s="18">
        <f>IF(COUNTA(A2550:D2550)=0,"",IF(NOT(ISNUMBER(A2550)),"월을 2026-09-01 처럼",IF(ISNA(MATCH(B2550,메뉴판이름,0)),"메뉴판에 없는 이름",IF(OR(NOT(ISNUMBER(C2550)),C2550&lt;0,C2550&lt;&gt;INT(N(C2550))),"수량을 확인하세요",IF(OR(NOT(ISNUMBER(D2550)),D2550&lt;0),"매출을 확인하세요",IF(COUNTIFS(메뉴_월,"&gt;="&amp;DATE(YEAR(A2550),MONTH(A2550),1),메뉴_월,"&lt;="&amp;DATE(YEAR(A2550),MONTH(A2550)+1,0),메뉴_이름,B2550)&gt;1,"같은 달·같은 메뉴가 또 있어요",""))))))</f>
        <v/>
      </c>
    </row>
    <row r="2551">
      <c r="A2551" s="49" t="n"/>
      <c r="B2551" s="17" t="n"/>
      <c r="C2551" s="14" t="n"/>
      <c r="D2551" s="14" t="n"/>
      <c r="E2551" s="18">
        <f>IF(COUNTA(A2551:D2551)=0,"",IF(NOT(ISNUMBER(A2551)),"월을 2026-09-01 처럼",IF(ISNA(MATCH(B2551,메뉴판이름,0)),"메뉴판에 없는 이름",IF(OR(NOT(ISNUMBER(C2551)),C2551&lt;0,C2551&lt;&gt;INT(N(C2551))),"수량을 확인하세요",IF(OR(NOT(ISNUMBER(D2551)),D2551&lt;0),"매출을 확인하세요",IF(COUNTIFS(메뉴_월,"&gt;="&amp;DATE(YEAR(A2551),MONTH(A2551),1),메뉴_월,"&lt;="&amp;DATE(YEAR(A2551),MONTH(A2551)+1,0),메뉴_이름,B2551)&gt;1,"같은 달·같은 메뉴가 또 있어요",""))))))</f>
        <v/>
      </c>
    </row>
    <row r="2552">
      <c r="A2552" s="49" t="n"/>
      <c r="B2552" s="17" t="n"/>
      <c r="C2552" s="14" t="n"/>
      <c r="D2552" s="14" t="n"/>
      <c r="E2552" s="18">
        <f>IF(COUNTA(A2552:D2552)=0,"",IF(NOT(ISNUMBER(A2552)),"월을 2026-09-01 처럼",IF(ISNA(MATCH(B2552,메뉴판이름,0)),"메뉴판에 없는 이름",IF(OR(NOT(ISNUMBER(C2552)),C2552&lt;0,C2552&lt;&gt;INT(N(C2552))),"수량을 확인하세요",IF(OR(NOT(ISNUMBER(D2552)),D2552&lt;0),"매출을 확인하세요",IF(COUNTIFS(메뉴_월,"&gt;="&amp;DATE(YEAR(A2552),MONTH(A2552),1),메뉴_월,"&lt;="&amp;DATE(YEAR(A2552),MONTH(A2552)+1,0),메뉴_이름,B2552)&gt;1,"같은 달·같은 메뉴가 또 있어요",""))))))</f>
        <v/>
      </c>
    </row>
    <row r="2553">
      <c r="A2553" s="49" t="n"/>
      <c r="B2553" s="17" t="n"/>
      <c r="C2553" s="14" t="n"/>
      <c r="D2553" s="14" t="n"/>
      <c r="E2553" s="18">
        <f>IF(COUNTA(A2553:D2553)=0,"",IF(NOT(ISNUMBER(A2553)),"월을 2026-09-01 처럼",IF(ISNA(MATCH(B2553,메뉴판이름,0)),"메뉴판에 없는 이름",IF(OR(NOT(ISNUMBER(C2553)),C2553&lt;0,C2553&lt;&gt;INT(N(C2553))),"수량을 확인하세요",IF(OR(NOT(ISNUMBER(D2553)),D2553&lt;0),"매출을 확인하세요",IF(COUNTIFS(메뉴_월,"&gt;="&amp;DATE(YEAR(A2553),MONTH(A2553),1),메뉴_월,"&lt;="&amp;DATE(YEAR(A2553),MONTH(A2553)+1,0),메뉴_이름,B2553)&gt;1,"같은 달·같은 메뉴가 또 있어요",""))))))</f>
        <v/>
      </c>
    </row>
    <row r="2554">
      <c r="A2554" s="49" t="n"/>
      <c r="B2554" s="17" t="n"/>
      <c r="C2554" s="14" t="n"/>
      <c r="D2554" s="14" t="n"/>
      <c r="E2554" s="18">
        <f>IF(COUNTA(A2554:D2554)=0,"",IF(NOT(ISNUMBER(A2554)),"월을 2026-09-01 처럼",IF(ISNA(MATCH(B2554,메뉴판이름,0)),"메뉴판에 없는 이름",IF(OR(NOT(ISNUMBER(C2554)),C2554&lt;0,C2554&lt;&gt;INT(N(C2554))),"수량을 확인하세요",IF(OR(NOT(ISNUMBER(D2554)),D2554&lt;0),"매출을 확인하세요",IF(COUNTIFS(메뉴_월,"&gt;="&amp;DATE(YEAR(A2554),MONTH(A2554),1),메뉴_월,"&lt;="&amp;DATE(YEAR(A2554),MONTH(A2554)+1,0),메뉴_이름,B2554)&gt;1,"같은 달·같은 메뉴가 또 있어요",""))))))</f>
        <v/>
      </c>
    </row>
    <row r="2555">
      <c r="A2555" s="49" t="n"/>
      <c r="B2555" s="17" t="n"/>
      <c r="C2555" s="14" t="n"/>
      <c r="D2555" s="14" t="n"/>
      <c r="E2555" s="18">
        <f>IF(COUNTA(A2555:D2555)=0,"",IF(NOT(ISNUMBER(A2555)),"월을 2026-09-01 처럼",IF(ISNA(MATCH(B2555,메뉴판이름,0)),"메뉴판에 없는 이름",IF(OR(NOT(ISNUMBER(C2555)),C2555&lt;0,C2555&lt;&gt;INT(N(C2555))),"수량을 확인하세요",IF(OR(NOT(ISNUMBER(D2555)),D2555&lt;0),"매출을 확인하세요",IF(COUNTIFS(메뉴_월,"&gt;="&amp;DATE(YEAR(A2555),MONTH(A2555),1),메뉴_월,"&lt;="&amp;DATE(YEAR(A2555),MONTH(A2555)+1,0),메뉴_이름,B2555)&gt;1,"같은 달·같은 메뉴가 또 있어요",""))))))</f>
        <v/>
      </c>
    </row>
    <row r="2556">
      <c r="A2556" s="49" t="n"/>
      <c r="B2556" s="17" t="n"/>
      <c r="C2556" s="14" t="n"/>
      <c r="D2556" s="14" t="n"/>
      <c r="E2556" s="18">
        <f>IF(COUNTA(A2556:D2556)=0,"",IF(NOT(ISNUMBER(A2556)),"월을 2026-09-01 처럼",IF(ISNA(MATCH(B2556,메뉴판이름,0)),"메뉴판에 없는 이름",IF(OR(NOT(ISNUMBER(C2556)),C2556&lt;0,C2556&lt;&gt;INT(N(C2556))),"수량을 확인하세요",IF(OR(NOT(ISNUMBER(D2556)),D2556&lt;0),"매출을 확인하세요",IF(COUNTIFS(메뉴_월,"&gt;="&amp;DATE(YEAR(A2556),MONTH(A2556),1),메뉴_월,"&lt;="&amp;DATE(YEAR(A2556),MONTH(A2556)+1,0),메뉴_이름,B2556)&gt;1,"같은 달·같은 메뉴가 또 있어요",""))))))</f>
        <v/>
      </c>
    </row>
    <row r="2557">
      <c r="A2557" s="49" t="n"/>
      <c r="B2557" s="17" t="n"/>
      <c r="C2557" s="14" t="n"/>
      <c r="D2557" s="14" t="n"/>
      <c r="E2557" s="18">
        <f>IF(COUNTA(A2557:D2557)=0,"",IF(NOT(ISNUMBER(A2557)),"월을 2026-09-01 처럼",IF(ISNA(MATCH(B2557,메뉴판이름,0)),"메뉴판에 없는 이름",IF(OR(NOT(ISNUMBER(C2557)),C2557&lt;0,C2557&lt;&gt;INT(N(C2557))),"수량을 확인하세요",IF(OR(NOT(ISNUMBER(D2557)),D2557&lt;0),"매출을 확인하세요",IF(COUNTIFS(메뉴_월,"&gt;="&amp;DATE(YEAR(A2557),MONTH(A2557),1),메뉴_월,"&lt;="&amp;DATE(YEAR(A2557),MONTH(A2557)+1,0),메뉴_이름,B2557)&gt;1,"같은 달·같은 메뉴가 또 있어요",""))))))</f>
        <v/>
      </c>
    </row>
    <row r="2558">
      <c r="A2558" s="49" t="n"/>
      <c r="B2558" s="17" t="n"/>
      <c r="C2558" s="14" t="n"/>
      <c r="D2558" s="14" t="n"/>
      <c r="E2558" s="18">
        <f>IF(COUNTA(A2558:D2558)=0,"",IF(NOT(ISNUMBER(A2558)),"월을 2026-09-01 처럼",IF(ISNA(MATCH(B2558,메뉴판이름,0)),"메뉴판에 없는 이름",IF(OR(NOT(ISNUMBER(C2558)),C2558&lt;0,C2558&lt;&gt;INT(N(C2558))),"수량을 확인하세요",IF(OR(NOT(ISNUMBER(D2558)),D2558&lt;0),"매출을 확인하세요",IF(COUNTIFS(메뉴_월,"&gt;="&amp;DATE(YEAR(A2558),MONTH(A2558),1),메뉴_월,"&lt;="&amp;DATE(YEAR(A2558),MONTH(A2558)+1,0),메뉴_이름,B2558)&gt;1,"같은 달·같은 메뉴가 또 있어요",""))))))</f>
        <v/>
      </c>
    </row>
    <row r="2559">
      <c r="A2559" s="49" t="n"/>
      <c r="B2559" s="17" t="n"/>
      <c r="C2559" s="14" t="n"/>
      <c r="D2559" s="14" t="n"/>
      <c r="E2559" s="18">
        <f>IF(COUNTA(A2559:D2559)=0,"",IF(NOT(ISNUMBER(A2559)),"월을 2026-09-01 처럼",IF(ISNA(MATCH(B2559,메뉴판이름,0)),"메뉴판에 없는 이름",IF(OR(NOT(ISNUMBER(C2559)),C2559&lt;0,C2559&lt;&gt;INT(N(C2559))),"수량을 확인하세요",IF(OR(NOT(ISNUMBER(D2559)),D2559&lt;0),"매출을 확인하세요",IF(COUNTIFS(메뉴_월,"&gt;="&amp;DATE(YEAR(A2559),MONTH(A2559),1),메뉴_월,"&lt;="&amp;DATE(YEAR(A2559),MONTH(A2559)+1,0),메뉴_이름,B2559)&gt;1,"같은 달·같은 메뉴가 또 있어요",""))))))</f>
        <v/>
      </c>
    </row>
    <row r="2560">
      <c r="A2560" s="49" t="n"/>
      <c r="B2560" s="17" t="n"/>
      <c r="C2560" s="14" t="n"/>
      <c r="D2560" s="14" t="n"/>
      <c r="E2560" s="18">
        <f>IF(COUNTA(A2560:D2560)=0,"",IF(NOT(ISNUMBER(A2560)),"월을 2026-09-01 처럼",IF(ISNA(MATCH(B2560,메뉴판이름,0)),"메뉴판에 없는 이름",IF(OR(NOT(ISNUMBER(C2560)),C2560&lt;0,C2560&lt;&gt;INT(N(C2560))),"수량을 확인하세요",IF(OR(NOT(ISNUMBER(D2560)),D2560&lt;0),"매출을 확인하세요",IF(COUNTIFS(메뉴_월,"&gt;="&amp;DATE(YEAR(A2560),MONTH(A2560),1),메뉴_월,"&lt;="&amp;DATE(YEAR(A2560),MONTH(A2560)+1,0),메뉴_이름,B2560)&gt;1,"같은 달·같은 메뉴가 또 있어요",""))))))</f>
        <v/>
      </c>
    </row>
    <row r="2561">
      <c r="A2561" s="49" t="n"/>
      <c r="B2561" s="17" t="n"/>
      <c r="C2561" s="14" t="n"/>
      <c r="D2561" s="14" t="n"/>
      <c r="E2561" s="18">
        <f>IF(COUNTA(A2561:D2561)=0,"",IF(NOT(ISNUMBER(A2561)),"월을 2026-09-01 처럼",IF(ISNA(MATCH(B2561,메뉴판이름,0)),"메뉴판에 없는 이름",IF(OR(NOT(ISNUMBER(C2561)),C2561&lt;0,C2561&lt;&gt;INT(N(C2561))),"수량을 확인하세요",IF(OR(NOT(ISNUMBER(D2561)),D2561&lt;0),"매출을 확인하세요",IF(COUNTIFS(메뉴_월,"&gt;="&amp;DATE(YEAR(A2561),MONTH(A2561),1),메뉴_월,"&lt;="&amp;DATE(YEAR(A2561),MONTH(A2561)+1,0),메뉴_이름,B2561)&gt;1,"같은 달·같은 메뉴가 또 있어요",""))))))</f>
        <v/>
      </c>
    </row>
    <row r="2562">
      <c r="A2562" s="49" t="n"/>
      <c r="B2562" s="17" t="n"/>
      <c r="C2562" s="14" t="n"/>
      <c r="D2562" s="14" t="n"/>
      <c r="E2562" s="18">
        <f>IF(COUNTA(A2562:D2562)=0,"",IF(NOT(ISNUMBER(A2562)),"월을 2026-09-01 처럼",IF(ISNA(MATCH(B2562,메뉴판이름,0)),"메뉴판에 없는 이름",IF(OR(NOT(ISNUMBER(C2562)),C2562&lt;0,C2562&lt;&gt;INT(N(C2562))),"수량을 확인하세요",IF(OR(NOT(ISNUMBER(D2562)),D2562&lt;0),"매출을 확인하세요",IF(COUNTIFS(메뉴_월,"&gt;="&amp;DATE(YEAR(A2562),MONTH(A2562),1),메뉴_월,"&lt;="&amp;DATE(YEAR(A2562),MONTH(A2562)+1,0),메뉴_이름,B2562)&gt;1,"같은 달·같은 메뉴가 또 있어요",""))))))</f>
        <v/>
      </c>
    </row>
    <row r="2563">
      <c r="A2563" s="49" t="n"/>
      <c r="B2563" s="17" t="n"/>
      <c r="C2563" s="14" t="n"/>
      <c r="D2563" s="14" t="n"/>
      <c r="E2563" s="18">
        <f>IF(COUNTA(A2563:D2563)=0,"",IF(NOT(ISNUMBER(A2563)),"월을 2026-09-01 처럼",IF(ISNA(MATCH(B2563,메뉴판이름,0)),"메뉴판에 없는 이름",IF(OR(NOT(ISNUMBER(C2563)),C2563&lt;0,C2563&lt;&gt;INT(N(C2563))),"수량을 확인하세요",IF(OR(NOT(ISNUMBER(D2563)),D2563&lt;0),"매출을 확인하세요",IF(COUNTIFS(메뉴_월,"&gt;="&amp;DATE(YEAR(A2563),MONTH(A2563),1),메뉴_월,"&lt;="&amp;DATE(YEAR(A2563),MONTH(A2563)+1,0),메뉴_이름,B2563)&gt;1,"같은 달·같은 메뉴가 또 있어요",""))))))</f>
        <v/>
      </c>
    </row>
    <row r="2564">
      <c r="A2564" s="49" t="n"/>
      <c r="B2564" s="17" t="n"/>
      <c r="C2564" s="14" t="n"/>
      <c r="D2564" s="14" t="n"/>
      <c r="E2564" s="18">
        <f>IF(COUNTA(A2564:D2564)=0,"",IF(NOT(ISNUMBER(A2564)),"월을 2026-09-01 처럼",IF(ISNA(MATCH(B2564,메뉴판이름,0)),"메뉴판에 없는 이름",IF(OR(NOT(ISNUMBER(C2564)),C2564&lt;0,C2564&lt;&gt;INT(N(C2564))),"수량을 확인하세요",IF(OR(NOT(ISNUMBER(D2564)),D2564&lt;0),"매출을 확인하세요",IF(COUNTIFS(메뉴_월,"&gt;="&amp;DATE(YEAR(A2564),MONTH(A2564),1),메뉴_월,"&lt;="&amp;DATE(YEAR(A2564),MONTH(A2564)+1,0),메뉴_이름,B2564)&gt;1,"같은 달·같은 메뉴가 또 있어요",""))))))</f>
        <v/>
      </c>
    </row>
    <row r="2565">
      <c r="A2565" s="49" t="n"/>
      <c r="B2565" s="17" t="n"/>
      <c r="C2565" s="14" t="n"/>
      <c r="D2565" s="14" t="n"/>
      <c r="E2565" s="18">
        <f>IF(COUNTA(A2565:D2565)=0,"",IF(NOT(ISNUMBER(A2565)),"월을 2026-09-01 처럼",IF(ISNA(MATCH(B2565,메뉴판이름,0)),"메뉴판에 없는 이름",IF(OR(NOT(ISNUMBER(C2565)),C2565&lt;0,C2565&lt;&gt;INT(N(C2565))),"수량을 확인하세요",IF(OR(NOT(ISNUMBER(D2565)),D2565&lt;0),"매출을 확인하세요",IF(COUNTIFS(메뉴_월,"&gt;="&amp;DATE(YEAR(A2565),MONTH(A2565),1),메뉴_월,"&lt;="&amp;DATE(YEAR(A2565),MONTH(A2565)+1,0),메뉴_이름,B2565)&gt;1,"같은 달·같은 메뉴가 또 있어요",""))))))</f>
        <v/>
      </c>
    </row>
    <row r="2566">
      <c r="A2566" s="49" t="n"/>
      <c r="B2566" s="17" t="n"/>
      <c r="C2566" s="14" t="n"/>
      <c r="D2566" s="14" t="n"/>
      <c r="E2566" s="18">
        <f>IF(COUNTA(A2566:D2566)=0,"",IF(NOT(ISNUMBER(A2566)),"월을 2026-09-01 처럼",IF(ISNA(MATCH(B2566,메뉴판이름,0)),"메뉴판에 없는 이름",IF(OR(NOT(ISNUMBER(C2566)),C2566&lt;0,C2566&lt;&gt;INT(N(C2566))),"수량을 확인하세요",IF(OR(NOT(ISNUMBER(D2566)),D2566&lt;0),"매출을 확인하세요",IF(COUNTIFS(메뉴_월,"&gt;="&amp;DATE(YEAR(A2566),MONTH(A2566),1),메뉴_월,"&lt;="&amp;DATE(YEAR(A2566),MONTH(A2566)+1,0),메뉴_이름,B2566)&gt;1,"같은 달·같은 메뉴가 또 있어요",""))))))</f>
        <v/>
      </c>
    </row>
    <row r="2567">
      <c r="A2567" s="49" t="n"/>
      <c r="B2567" s="17" t="n"/>
      <c r="C2567" s="14" t="n"/>
      <c r="D2567" s="14" t="n"/>
      <c r="E2567" s="18">
        <f>IF(COUNTA(A2567:D2567)=0,"",IF(NOT(ISNUMBER(A2567)),"월을 2026-09-01 처럼",IF(ISNA(MATCH(B2567,메뉴판이름,0)),"메뉴판에 없는 이름",IF(OR(NOT(ISNUMBER(C2567)),C2567&lt;0,C2567&lt;&gt;INT(N(C2567))),"수량을 확인하세요",IF(OR(NOT(ISNUMBER(D2567)),D2567&lt;0),"매출을 확인하세요",IF(COUNTIFS(메뉴_월,"&gt;="&amp;DATE(YEAR(A2567),MONTH(A2567),1),메뉴_월,"&lt;="&amp;DATE(YEAR(A2567),MONTH(A2567)+1,0),메뉴_이름,B2567)&gt;1,"같은 달·같은 메뉴가 또 있어요",""))))))</f>
        <v/>
      </c>
    </row>
    <row r="2568">
      <c r="A2568" s="49" t="n"/>
      <c r="B2568" s="17" t="n"/>
      <c r="C2568" s="14" t="n"/>
      <c r="D2568" s="14" t="n"/>
      <c r="E2568" s="18">
        <f>IF(COUNTA(A2568:D2568)=0,"",IF(NOT(ISNUMBER(A2568)),"월을 2026-09-01 처럼",IF(ISNA(MATCH(B2568,메뉴판이름,0)),"메뉴판에 없는 이름",IF(OR(NOT(ISNUMBER(C2568)),C2568&lt;0,C2568&lt;&gt;INT(N(C2568))),"수량을 확인하세요",IF(OR(NOT(ISNUMBER(D2568)),D2568&lt;0),"매출을 확인하세요",IF(COUNTIFS(메뉴_월,"&gt;="&amp;DATE(YEAR(A2568),MONTH(A2568),1),메뉴_월,"&lt;="&amp;DATE(YEAR(A2568),MONTH(A2568)+1,0),메뉴_이름,B2568)&gt;1,"같은 달·같은 메뉴가 또 있어요",""))))))</f>
        <v/>
      </c>
    </row>
    <row r="2569">
      <c r="A2569" s="49" t="n"/>
      <c r="B2569" s="17" t="n"/>
      <c r="C2569" s="14" t="n"/>
      <c r="D2569" s="14" t="n"/>
      <c r="E2569" s="18">
        <f>IF(COUNTA(A2569:D2569)=0,"",IF(NOT(ISNUMBER(A2569)),"월을 2026-09-01 처럼",IF(ISNA(MATCH(B2569,메뉴판이름,0)),"메뉴판에 없는 이름",IF(OR(NOT(ISNUMBER(C2569)),C2569&lt;0,C2569&lt;&gt;INT(N(C2569))),"수량을 확인하세요",IF(OR(NOT(ISNUMBER(D2569)),D2569&lt;0),"매출을 확인하세요",IF(COUNTIFS(메뉴_월,"&gt;="&amp;DATE(YEAR(A2569),MONTH(A2569),1),메뉴_월,"&lt;="&amp;DATE(YEAR(A2569),MONTH(A2569)+1,0),메뉴_이름,B2569)&gt;1,"같은 달·같은 메뉴가 또 있어요",""))))))</f>
        <v/>
      </c>
    </row>
    <row r="2570">
      <c r="A2570" s="49" t="n"/>
      <c r="B2570" s="17" t="n"/>
      <c r="C2570" s="14" t="n"/>
      <c r="D2570" s="14" t="n"/>
      <c r="E2570" s="18">
        <f>IF(COUNTA(A2570:D2570)=0,"",IF(NOT(ISNUMBER(A2570)),"월을 2026-09-01 처럼",IF(ISNA(MATCH(B2570,메뉴판이름,0)),"메뉴판에 없는 이름",IF(OR(NOT(ISNUMBER(C2570)),C2570&lt;0,C2570&lt;&gt;INT(N(C2570))),"수량을 확인하세요",IF(OR(NOT(ISNUMBER(D2570)),D2570&lt;0),"매출을 확인하세요",IF(COUNTIFS(메뉴_월,"&gt;="&amp;DATE(YEAR(A2570),MONTH(A2570),1),메뉴_월,"&lt;="&amp;DATE(YEAR(A2570),MONTH(A2570)+1,0),메뉴_이름,B2570)&gt;1,"같은 달·같은 메뉴가 또 있어요",""))))))</f>
        <v/>
      </c>
    </row>
    <row r="2571">
      <c r="A2571" s="49" t="n"/>
      <c r="B2571" s="17" t="n"/>
      <c r="C2571" s="14" t="n"/>
      <c r="D2571" s="14" t="n"/>
      <c r="E2571" s="18">
        <f>IF(COUNTA(A2571:D2571)=0,"",IF(NOT(ISNUMBER(A2571)),"월을 2026-09-01 처럼",IF(ISNA(MATCH(B2571,메뉴판이름,0)),"메뉴판에 없는 이름",IF(OR(NOT(ISNUMBER(C2571)),C2571&lt;0,C2571&lt;&gt;INT(N(C2571))),"수량을 확인하세요",IF(OR(NOT(ISNUMBER(D2571)),D2571&lt;0),"매출을 확인하세요",IF(COUNTIFS(메뉴_월,"&gt;="&amp;DATE(YEAR(A2571),MONTH(A2571),1),메뉴_월,"&lt;="&amp;DATE(YEAR(A2571),MONTH(A2571)+1,0),메뉴_이름,B2571)&gt;1,"같은 달·같은 메뉴가 또 있어요",""))))))</f>
        <v/>
      </c>
    </row>
    <row r="2572">
      <c r="A2572" s="49" t="n"/>
      <c r="B2572" s="17" t="n"/>
      <c r="C2572" s="14" t="n"/>
      <c r="D2572" s="14" t="n"/>
      <c r="E2572" s="18">
        <f>IF(COUNTA(A2572:D2572)=0,"",IF(NOT(ISNUMBER(A2572)),"월을 2026-09-01 처럼",IF(ISNA(MATCH(B2572,메뉴판이름,0)),"메뉴판에 없는 이름",IF(OR(NOT(ISNUMBER(C2572)),C2572&lt;0,C2572&lt;&gt;INT(N(C2572))),"수량을 확인하세요",IF(OR(NOT(ISNUMBER(D2572)),D2572&lt;0),"매출을 확인하세요",IF(COUNTIFS(메뉴_월,"&gt;="&amp;DATE(YEAR(A2572),MONTH(A2572),1),메뉴_월,"&lt;="&amp;DATE(YEAR(A2572),MONTH(A2572)+1,0),메뉴_이름,B2572)&gt;1,"같은 달·같은 메뉴가 또 있어요",""))))))</f>
        <v/>
      </c>
    </row>
    <row r="2573">
      <c r="A2573" s="49" t="n"/>
      <c r="B2573" s="17" t="n"/>
      <c r="C2573" s="14" t="n"/>
      <c r="D2573" s="14" t="n"/>
      <c r="E2573" s="18">
        <f>IF(COUNTA(A2573:D2573)=0,"",IF(NOT(ISNUMBER(A2573)),"월을 2026-09-01 처럼",IF(ISNA(MATCH(B2573,메뉴판이름,0)),"메뉴판에 없는 이름",IF(OR(NOT(ISNUMBER(C2573)),C2573&lt;0,C2573&lt;&gt;INT(N(C2573))),"수량을 확인하세요",IF(OR(NOT(ISNUMBER(D2573)),D2573&lt;0),"매출을 확인하세요",IF(COUNTIFS(메뉴_월,"&gt;="&amp;DATE(YEAR(A2573),MONTH(A2573),1),메뉴_월,"&lt;="&amp;DATE(YEAR(A2573),MONTH(A2573)+1,0),메뉴_이름,B2573)&gt;1,"같은 달·같은 메뉴가 또 있어요",""))))))</f>
        <v/>
      </c>
    </row>
    <row r="2574">
      <c r="A2574" s="49" t="n"/>
      <c r="B2574" s="17" t="n"/>
      <c r="C2574" s="14" t="n"/>
      <c r="D2574" s="14" t="n"/>
      <c r="E2574" s="18">
        <f>IF(COUNTA(A2574:D2574)=0,"",IF(NOT(ISNUMBER(A2574)),"월을 2026-09-01 처럼",IF(ISNA(MATCH(B2574,메뉴판이름,0)),"메뉴판에 없는 이름",IF(OR(NOT(ISNUMBER(C2574)),C2574&lt;0,C2574&lt;&gt;INT(N(C2574))),"수량을 확인하세요",IF(OR(NOT(ISNUMBER(D2574)),D2574&lt;0),"매출을 확인하세요",IF(COUNTIFS(메뉴_월,"&gt;="&amp;DATE(YEAR(A2574),MONTH(A2574),1),메뉴_월,"&lt;="&amp;DATE(YEAR(A2574),MONTH(A2574)+1,0),메뉴_이름,B2574)&gt;1,"같은 달·같은 메뉴가 또 있어요",""))))))</f>
        <v/>
      </c>
    </row>
    <row r="2575">
      <c r="A2575" s="49" t="n"/>
      <c r="B2575" s="17" t="n"/>
      <c r="C2575" s="14" t="n"/>
      <c r="D2575" s="14" t="n"/>
      <c r="E2575" s="18">
        <f>IF(COUNTA(A2575:D2575)=0,"",IF(NOT(ISNUMBER(A2575)),"월을 2026-09-01 처럼",IF(ISNA(MATCH(B2575,메뉴판이름,0)),"메뉴판에 없는 이름",IF(OR(NOT(ISNUMBER(C2575)),C2575&lt;0,C2575&lt;&gt;INT(N(C2575))),"수량을 확인하세요",IF(OR(NOT(ISNUMBER(D2575)),D2575&lt;0),"매출을 확인하세요",IF(COUNTIFS(메뉴_월,"&gt;="&amp;DATE(YEAR(A2575),MONTH(A2575),1),메뉴_월,"&lt;="&amp;DATE(YEAR(A2575),MONTH(A2575)+1,0),메뉴_이름,B2575)&gt;1,"같은 달·같은 메뉴가 또 있어요",""))))))</f>
        <v/>
      </c>
    </row>
    <row r="2576">
      <c r="A2576" s="49" t="n"/>
      <c r="B2576" s="17" t="n"/>
      <c r="C2576" s="14" t="n"/>
      <c r="D2576" s="14" t="n"/>
      <c r="E2576" s="18">
        <f>IF(COUNTA(A2576:D2576)=0,"",IF(NOT(ISNUMBER(A2576)),"월을 2026-09-01 처럼",IF(ISNA(MATCH(B2576,메뉴판이름,0)),"메뉴판에 없는 이름",IF(OR(NOT(ISNUMBER(C2576)),C2576&lt;0,C2576&lt;&gt;INT(N(C2576))),"수량을 확인하세요",IF(OR(NOT(ISNUMBER(D2576)),D2576&lt;0),"매출을 확인하세요",IF(COUNTIFS(메뉴_월,"&gt;="&amp;DATE(YEAR(A2576),MONTH(A2576),1),메뉴_월,"&lt;="&amp;DATE(YEAR(A2576),MONTH(A2576)+1,0),메뉴_이름,B2576)&gt;1,"같은 달·같은 메뉴가 또 있어요",""))))))</f>
        <v/>
      </c>
    </row>
    <row r="2577">
      <c r="A2577" s="49" t="n"/>
      <c r="B2577" s="17" t="n"/>
      <c r="C2577" s="14" t="n"/>
      <c r="D2577" s="14" t="n"/>
      <c r="E2577" s="18">
        <f>IF(COUNTA(A2577:D2577)=0,"",IF(NOT(ISNUMBER(A2577)),"월을 2026-09-01 처럼",IF(ISNA(MATCH(B2577,메뉴판이름,0)),"메뉴판에 없는 이름",IF(OR(NOT(ISNUMBER(C2577)),C2577&lt;0,C2577&lt;&gt;INT(N(C2577))),"수량을 확인하세요",IF(OR(NOT(ISNUMBER(D2577)),D2577&lt;0),"매출을 확인하세요",IF(COUNTIFS(메뉴_월,"&gt;="&amp;DATE(YEAR(A2577),MONTH(A2577),1),메뉴_월,"&lt;="&amp;DATE(YEAR(A2577),MONTH(A2577)+1,0),메뉴_이름,B2577)&gt;1,"같은 달·같은 메뉴가 또 있어요",""))))))</f>
        <v/>
      </c>
    </row>
    <row r="2578">
      <c r="A2578" s="49" t="n"/>
      <c r="B2578" s="17" t="n"/>
      <c r="C2578" s="14" t="n"/>
      <c r="D2578" s="14" t="n"/>
      <c r="E2578" s="18">
        <f>IF(COUNTA(A2578:D2578)=0,"",IF(NOT(ISNUMBER(A2578)),"월을 2026-09-01 처럼",IF(ISNA(MATCH(B2578,메뉴판이름,0)),"메뉴판에 없는 이름",IF(OR(NOT(ISNUMBER(C2578)),C2578&lt;0,C2578&lt;&gt;INT(N(C2578))),"수량을 확인하세요",IF(OR(NOT(ISNUMBER(D2578)),D2578&lt;0),"매출을 확인하세요",IF(COUNTIFS(메뉴_월,"&gt;="&amp;DATE(YEAR(A2578),MONTH(A2578),1),메뉴_월,"&lt;="&amp;DATE(YEAR(A2578),MONTH(A2578)+1,0),메뉴_이름,B2578)&gt;1,"같은 달·같은 메뉴가 또 있어요",""))))))</f>
        <v/>
      </c>
    </row>
    <row r="2579">
      <c r="A2579" s="49" t="n"/>
      <c r="B2579" s="17" t="n"/>
      <c r="C2579" s="14" t="n"/>
      <c r="D2579" s="14" t="n"/>
      <c r="E2579" s="18">
        <f>IF(COUNTA(A2579:D2579)=0,"",IF(NOT(ISNUMBER(A2579)),"월을 2026-09-01 처럼",IF(ISNA(MATCH(B2579,메뉴판이름,0)),"메뉴판에 없는 이름",IF(OR(NOT(ISNUMBER(C2579)),C2579&lt;0,C2579&lt;&gt;INT(N(C2579))),"수량을 확인하세요",IF(OR(NOT(ISNUMBER(D2579)),D2579&lt;0),"매출을 확인하세요",IF(COUNTIFS(메뉴_월,"&gt;="&amp;DATE(YEAR(A2579),MONTH(A2579),1),메뉴_월,"&lt;="&amp;DATE(YEAR(A2579),MONTH(A2579)+1,0),메뉴_이름,B2579)&gt;1,"같은 달·같은 메뉴가 또 있어요",""))))))</f>
        <v/>
      </c>
    </row>
    <row r="2580">
      <c r="A2580" s="49" t="n"/>
      <c r="B2580" s="17" t="n"/>
      <c r="C2580" s="14" t="n"/>
      <c r="D2580" s="14" t="n"/>
      <c r="E2580" s="18">
        <f>IF(COUNTA(A2580:D2580)=0,"",IF(NOT(ISNUMBER(A2580)),"월을 2026-09-01 처럼",IF(ISNA(MATCH(B2580,메뉴판이름,0)),"메뉴판에 없는 이름",IF(OR(NOT(ISNUMBER(C2580)),C2580&lt;0,C2580&lt;&gt;INT(N(C2580))),"수량을 확인하세요",IF(OR(NOT(ISNUMBER(D2580)),D2580&lt;0),"매출을 확인하세요",IF(COUNTIFS(메뉴_월,"&gt;="&amp;DATE(YEAR(A2580),MONTH(A2580),1),메뉴_월,"&lt;="&amp;DATE(YEAR(A2580),MONTH(A2580)+1,0),메뉴_이름,B2580)&gt;1,"같은 달·같은 메뉴가 또 있어요",""))))))</f>
        <v/>
      </c>
    </row>
    <row r="2581">
      <c r="A2581" s="49" t="n"/>
      <c r="B2581" s="17" t="n"/>
      <c r="C2581" s="14" t="n"/>
      <c r="D2581" s="14" t="n"/>
      <c r="E2581" s="18">
        <f>IF(COUNTA(A2581:D2581)=0,"",IF(NOT(ISNUMBER(A2581)),"월을 2026-09-01 처럼",IF(ISNA(MATCH(B2581,메뉴판이름,0)),"메뉴판에 없는 이름",IF(OR(NOT(ISNUMBER(C2581)),C2581&lt;0,C2581&lt;&gt;INT(N(C2581))),"수량을 확인하세요",IF(OR(NOT(ISNUMBER(D2581)),D2581&lt;0),"매출을 확인하세요",IF(COUNTIFS(메뉴_월,"&gt;="&amp;DATE(YEAR(A2581),MONTH(A2581),1),메뉴_월,"&lt;="&amp;DATE(YEAR(A2581),MONTH(A2581)+1,0),메뉴_이름,B2581)&gt;1,"같은 달·같은 메뉴가 또 있어요",""))))))</f>
        <v/>
      </c>
    </row>
    <row r="2582">
      <c r="A2582" s="49" t="n"/>
      <c r="B2582" s="17" t="n"/>
      <c r="C2582" s="14" t="n"/>
      <c r="D2582" s="14" t="n"/>
      <c r="E2582" s="18">
        <f>IF(COUNTA(A2582:D2582)=0,"",IF(NOT(ISNUMBER(A2582)),"월을 2026-09-01 처럼",IF(ISNA(MATCH(B2582,메뉴판이름,0)),"메뉴판에 없는 이름",IF(OR(NOT(ISNUMBER(C2582)),C2582&lt;0,C2582&lt;&gt;INT(N(C2582))),"수량을 확인하세요",IF(OR(NOT(ISNUMBER(D2582)),D2582&lt;0),"매출을 확인하세요",IF(COUNTIFS(메뉴_월,"&gt;="&amp;DATE(YEAR(A2582),MONTH(A2582),1),메뉴_월,"&lt;="&amp;DATE(YEAR(A2582),MONTH(A2582)+1,0),메뉴_이름,B2582)&gt;1,"같은 달·같은 메뉴가 또 있어요",""))))))</f>
        <v/>
      </c>
    </row>
    <row r="2583">
      <c r="A2583" s="49" t="n"/>
      <c r="B2583" s="17" t="n"/>
      <c r="C2583" s="14" t="n"/>
      <c r="D2583" s="14" t="n"/>
      <c r="E2583" s="18">
        <f>IF(COUNTA(A2583:D2583)=0,"",IF(NOT(ISNUMBER(A2583)),"월을 2026-09-01 처럼",IF(ISNA(MATCH(B2583,메뉴판이름,0)),"메뉴판에 없는 이름",IF(OR(NOT(ISNUMBER(C2583)),C2583&lt;0,C2583&lt;&gt;INT(N(C2583))),"수량을 확인하세요",IF(OR(NOT(ISNUMBER(D2583)),D2583&lt;0),"매출을 확인하세요",IF(COUNTIFS(메뉴_월,"&gt;="&amp;DATE(YEAR(A2583),MONTH(A2583),1),메뉴_월,"&lt;="&amp;DATE(YEAR(A2583),MONTH(A2583)+1,0),메뉴_이름,B2583)&gt;1,"같은 달·같은 메뉴가 또 있어요",""))))))</f>
        <v/>
      </c>
    </row>
    <row r="2584">
      <c r="A2584" s="49" t="n"/>
      <c r="B2584" s="17" t="n"/>
      <c r="C2584" s="14" t="n"/>
      <c r="D2584" s="14" t="n"/>
      <c r="E2584" s="18">
        <f>IF(COUNTA(A2584:D2584)=0,"",IF(NOT(ISNUMBER(A2584)),"월을 2026-09-01 처럼",IF(ISNA(MATCH(B2584,메뉴판이름,0)),"메뉴판에 없는 이름",IF(OR(NOT(ISNUMBER(C2584)),C2584&lt;0,C2584&lt;&gt;INT(N(C2584))),"수량을 확인하세요",IF(OR(NOT(ISNUMBER(D2584)),D2584&lt;0),"매출을 확인하세요",IF(COUNTIFS(메뉴_월,"&gt;="&amp;DATE(YEAR(A2584),MONTH(A2584),1),메뉴_월,"&lt;="&amp;DATE(YEAR(A2584),MONTH(A2584)+1,0),메뉴_이름,B2584)&gt;1,"같은 달·같은 메뉴가 또 있어요",""))))))</f>
        <v/>
      </c>
    </row>
    <row r="2585">
      <c r="A2585" s="49" t="n"/>
      <c r="B2585" s="17" t="n"/>
      <c r="C2585" s="14" t="n"/>
      <c r="D2585" s="14" t="n"/>
      <c r="E2585" s="18">
        <f>IF(COUNTA(A2585:D2585)=0,"",IF(NOT(ISNUMBER(A2585)),"월을 2026-09-01 처럼",IF(ISNA(MATCH(B2585,메뉴판이름,0)),"메뉴판에 없는 이름",IF(OR(NOT(ISNUMBER(C2585)),C2585&lt;0,C2585&lt;&gt;INT(N(C2585))),"수량을 확인하세요",IF(OR(NOT(ISNUMBER(D2585)),D2585&lt;0),"매출을 확인하세요",IF(COUNTIFS(메뉴_월,"&gt;="&amp;DATE(YEAR(A2585),MONTH(A2585),1),메뉴_월,"&lt;="&amp;DATE(YEAR(A2585),MONTH(A2585)+1,0),메뉴_이름,B2585)&gt;1,"같은 달·같은 메뉴가 또 있어요",""))))))</f>
        <v/>
      </c>
    </row>
    <row r="2586">
      <c r="A2586" s="49" t="n"/>
      <c r="B2586" s="17" t="n"/>
      <c r="C2586" s="14" t="n"/>
      <c r="D2586" s="14" t="n"/>
      <c r="E2586" s="18">
        <f>IF(COUNTA(A2586:D2586)=0,"",IF(NOT(ISNUMBER(A2586)),"월을 2026-09-01 처럼",IF(ISNA(MATCH(B2586,메뉴판이름,0)),"메뉴판에 없는 이름",IF(OR(NOT(ISNUMBER(C2586)),C2586&lt;0,C2586&lt;&gt;INT(N(C2586))),"수량을 확인하세요",IF(OR(NOT(ISNUMBER(D2586)),D2586&lt;0),"매출을 확인하세요",IF(COUNTIFS(메뉴_월,"&gt;="&amp;DATE(YEAR(A2586),MONTH(A2586),1),메뉴_월,"&lt;="&amp;DATE(YEAR(A2586),MONTH(A2586)+1,0),메뉴_이름,B2586)&gt;1,"같은 달·같은 메뉴가 또 있어요",""))))))</f>
        <v/>
      </c>
    </row>
    <row r="2587">
      <c r="A2587" s="49" t="n"/>
      <c r="B2587" s="17" t="n"/>
      <c r="C2587" s="14" t="n"/>
      <c r="D2587" s="14" t="n"/>
      <c r="E2587" s="18">
        <f>IF(COUNTA(A2587:D2587)=0,"",IF(NOT(ISNUMBER(A2587)),"월을 2026-09-01 처럼",IF(ISNA(MATCH(B2587,메뉴판이름,0)),"메뉴판에 없는 이름",IF(OR(NOT(ISNUMBER(C2587)),C2587&lt;0,C2587&lt;&gt;INT(N(C2587))),"수량을 확인하세요",IF(OR(NOT(ISNUMBER(D2587)),D2587&lt;0),"매출을 확인하세요",IF(COUNTIFS(메뉴_월,"&gt;="&amp;DATE(YEAR(A2587),MONTH(A2587),1),메뉴_월,"&lt;="&amp;DATE(YEAR(A2587),MONTH(A2587)+1,0),메뉴_이름,B2587)&gt;1,"같은 달·같은 메뉴가 또 있어요",""))))))</f>
        <v/>
      </c>
    </row>
    <row r="2588">
      <c r="A2588" s="49" t="n"/>
      <c r="B2588" s="17" t="n"/>
      <c r="C2588" s="14" t="n"/>
      <c r="D2588" s="14" t="n"/>
      <c r="E2588" s="18">
        <f>IF(COUNTA(A2588:D2588)=0,"",IF(NOT(ISNUMBER(A2588)),"월을 2026-09-01 처럼",IF(ISNA(MATCH(B2588,메뉴판이름,0)),"메뉴판에 없는 이름",IF(OR(NOT(ISNUMBER(C2588)),C2588&lt;0,C2588&lt;&gt;INT(N(C2588))),"수량을 확인하세요",IF(OR(NOT(ISNUMBER(D2588)),D2588&lt;0),"매출을 확인하세요",IF(COUNTIFS(메뉴_월,"&gt;="&amp;DATE(YEAR(A2588),MONTH(A2588),1),메뉴_월,"&lt;="&amp;DATE(YEAR(A2588),MONTH(A2588)+1,0),메뉴_이름,B2588)&gt;1,"같은 달·같은 메뉴가 또 있어요",""))))))</f>
        <v/>
      </c>
    </row>
    <row r="2589">
      <c r="A2589" s="49" t="n"/>
      <c r="B2589" s="17" t="n"/>
      <c r="C2589" s="14" t="n"/>
      <c r="D2589" s="14" t="n"/>
      <c r="E2589" s="18">
        <f>IF(COUNTA(A2589:D2589)=0,"",IF(NOT(ISNUMBER(A2589)),"월을 2026-09-01 처럼",IF(ISNA(MATCH(B2589,메뉴판이름,0)),"메뉴판에 없는 이름",IF(OR(NOT(ISNUMBER(C2589)),C2589&lt;0,C2589&lt;&gt;INT(N(C2589))),"수량을 확인하세요",IF(OR(NOT(ISNUMBER(D2589)),D2589&lt;0),"매출을 확인하세요",IF(COUNTIFS(메뉴_월,"&gt;="&amp;DATE(YEAR(A2589),MONTH(A2589),1),메뉴_월,"&lt;="&amp;DATE(YEAR(A2589),MONTH(A2589)+1,0),메뉴_이름,B2589)&gt;1,"같은 달·같은 메뉴가 또 있어요",""))))))</f>
        <v/>
      </c>
    </row>
    <row r="2590">
      <c r="A2590" s="49" t="n"/>
      <c r="B2590" s="17" t="n"/>
      <c r="C2590" s="14" t="n"/>
      <c r="D2590" s="14" t="n"/>
      <c r="E2590" s="18">
        <f>IF(COUNTA(A2590:D2590)=0,"",IF(NOT(ISNUMBER(A2590)),"월을 2026-09-01 처럼",IF(ISNA(MATCH(B2590,메뉴판이름,0)),"메뉴판에 없는 이름",IF(OR(NOT(ISNUMBER(C2590)),C2590&lt;0,C2590&lt;&gt;INT(N(C2590))),"수량을 확인하세요",IF(OR(NOT(ISNUMBER(D2590)),D2590&lt;0),"매출을 확인하세요",IF(COUNTIFS(메뉴_월,"&gt;="&amp;DATE(YEAR(A2590),MONTH(A2590),1),메뉴_월,"&lt;="&amp;DATE(YEAR(A2590),MONTH(A2590)+1,0),메뉴_이름,B2590)&gt;1,"같은 달·같은 메뉴가 또 있어요",""))))))</f>
        <v/>
      </c>
    </row>
    <row r="2591">
      <c r="A2591" s="49" t="n"/>
      <c r="B2591" s="17" t="n"/>
      <c r="C2591" s="14" t="n"/>
      <c r="D2591" s="14" t="n"/>
      <c r="E2591" s="18">
        <f>IF(COUNTA(A2591:D2591)=0,"",IF(NOT(ISNUMBER(A2591)),"월을 2026-09-01 처럼",IF(ISNA(MATCH(B2591,메뉴판이름,0)),"메뉴판에 없는 이름",IF(OR(NOT(ISNUMBER(C2591)),C2591&lt;0,C2591&lt;&gt;INT(N(C2591))),"수량을 확인하세요",IF(OR(NOT(ISNUMBER(D2591)),D2591&lt;0),"매출을 확인하세요",IF(COUNTIFS(메뉴_월,"&gt;="&amp;DATE(YEAR(A2591),MONTH(A2591),1),메뉴_월,"&lt;="&amp;DATE(YEAR(A2591),MONTH(A2591)+1,0),메뉴_이름,B2591)&gt;1,"같은 달·같은 메뉴가 또 있어요",""))))))</f>
        <v/>
      </c>
    </row>
    <row r="2592">
      <c r="A2592" s="49" t="n"/>
      <c r="B2592" s="17" t="n"/>
      <c r="C2592" s="14" t="n"/>
      <c r="D2592" s="14" t="n"/>
      <c r="E2592" s="18">
        <f>IF(COUNTA(A2592:D2592)=0,"",IF(NOT(ISNUMBER(A2592)),"월을 2026-09-01 처럼",IF(ISNA(MATCH(B2592,메뉴판이름,0)),"메뉴판에 없는 이름",IF(OR(NOT(ISNUMBER(C2592)),C2592&lt;0,C2592&lt;&gt;INT(N(C2592))),"수량을 확인하세요",IF(OR(NOT(ISNUMBER(D2592)),D2592&lt;0),"매출을 확인하세요",IF(COUNTIFS(메뉴_월,"&gt;="&amp;DATE(YEAR(A2592),MONTH(A2592),1),메뉴_월,"&lt;="&amp;DATE(YEAR(A2592),MONTH(A2592)+1,0),메뉴_이름,B2592)&gt;1,"같은 달·같은 메뉴가 또 있어요",""))))))</f>
        <v/>
      </c>
    </row>
    <row r="2593">
      <c r="A2593" s="49" t="n"/>
      <c r="B2593" s="17" t="n"/>
      <c r="C2593" s="14" t="n"/>
      <c r="D2593" s="14" t="n"/>
      <c r="E2593" s="18">
        <f>IF(COUNTA(A2593:D2593)=0,"",IF(NOT(ISNUMBER(A2593)),"월을 2026-09-01 처럼",IF(ISNA(MATCH(B2593,메뉴판이름,0)),"메뉴판에 없는 이름",IF(OR(NOT(ISNUMBER(C2593)),C2593&lt;0,C2593&lt;&gt;INT(N(C2593))),"수량을 확인하세요",IF(OR(NOT(ISNUMBER(D2593)),D2593&lt;0),"매출을 확인하세요",IF(COUNTIFS(메뉴_월,"&gt;="&amp;DATE(YEAR(A2593),MONTH(A2593),1),메뉴_월,"&lt;="&amp;DATE(YEAR(A2593),MONTH(A2593)+1,0),메뉴_이름,B2593)&gt;1,"같은 달·같은 메뉴가 또 있어요",""))))))</f>
        <v/>
      </c>
    </row>
    <row r="2594">
      <c r="A2594" s="49" t="n"/>
      <c r="B2594" s="17" t="n"/>
      <c r="C2594" s="14" t="n"/>
      <c r="D2594" s="14" t="n"/>
      <c r="E2594" s="18">
        <f>IF(COUNTA(A2594:D2594)=0,"",IF(NOT(ISNUMBER(A2594)),"월을 2026-09-01 처럼",IF(ISNA(MATCH(B2594,메뉴판이름,0)),"메뉴판에 없는 이름",IF(OR(NOT(ISNUMBER(C2594)),C2594&lt;0,C2594&lt;&gt;INT(N(C2594))),"수량을 확인하세요",IF(OR(NOT(ISNUMBER(D2594)),D2594&lt;0),"매출을 확인하세요",IF(COUNTIFS(메뉴_월,"&gt;="&amp;DATE(YEAR(A2594),MONTH(A2594),1),메뉴_월,"&lt;="&amp;DATE(YEAR(A2594),MONTH(A2594)+1,0),메뉴_이름,B2594)&gt;1,"같은 달·같은 메뉴가 또 있어요",""))))))</f>
        <v/>
      </c>
    </row>
    <row r="2595">
      <c r="A2595" s="49" t="n"/>
      <c r="B2595" s="17" t="n"/>
      <c r="C2595" s="14" t="n"/>
      <c r="D2595" s="14" t="n"/>
      <c r="E2595" s="18">
        <f>IF(COUNTA(A2595:D2595)=0,"",IF(NOT(ISNUMBER(A2595)),"월을 2026-09-01 처럼",IF(ISNA(MATCH(B2595,메뉴판이름,0)),"메뉴판에 없는 이름",IF(OR(NOT(ISNUMBER(C2595)),C2595&lt;0,C2595&lt;&gt;INT(N(C2595))),"수량을 확인하세요",IF(OR(NOT(ISNUMBER(D2595)),D2595&lt;0),"매출을 확인하세요",IF(COUNTIFS(메뉴_월,"&gt;="&amp;DATE(YEAR(A2595),MONTH(A2595),1),메뉴_월,"&lt;="&amp;DATE(YEAR(A2595),MONTH(A2595)+1,0),메뉴_이름,B2595)&gt;1,"같은 달·같은 메뉴가 또 있어요",""))))))</f>
        <v/>
      </c>
    </row>
    <row r="2596">
      <c r="A2596" s="49" t="n"/>
      <c r="B2596" s="17" t="n"/>
      <c r="C2596" s="14" t="n"/>
      <c r="D2596" s="14" t="n"/>
      <c r="E2596" s="18">
        <f>IF(COUNTA(A2596:D2596)=0,"",IF(NOT(ISNUMBER(A2596)),"월을 2026-09-01 처럼",IF(ISNA(MATCH(B2596,메뉴판이름,0)),"메뉴판에 없는 이름",IF(OR(NOT(ISNUMBER(C2596)),C2596&lt;0,C2596&lt;&gt;INT(N(C2596))),"수량을 확인하세요",IF(OR(NOT(ISNUMBER(D2596)),D2596&lt;0),"매출을 확인하세요",IF(COUNTIFS(메뉴_월,"&gt;="&amp;DATE(YEAR(A2596),MONTH(A2596),1),메뉴_월,"&lt;="&amp;DATE(YEAR(A2596),MONTH(A2596)+1,0),메뉴_이름,B2596)&gt;1,"같은 달·같은 메뉴가 또 있어요",""))))))</f>
        <v/>
      </c>
    </row>
    <row r="2597">
      <c r="A2597" s="49" t="n"/>
      <c r="B2597" s="17" t="n"/>
      <c r="C2597" s="14" t="n"/>
      <c r="D2597" s="14" t="n"/>
      <c r="E2597" s="18">
        <f>IF(COUNTA(A2597:D2597)=0,"",IF(NOT(ISNUMBER(A2597)),"월을 2026-09-01 처럼",IF(ISNA(MATCH(B2597,메뉴판이름,0)),"메뉴판에 없는 이름",IF(OR(NOT(ISNUMBER(C2597)),C2597&lt;0,C2597&lt;&gt;INT(N(C2597))),"수량을 확인하세요",IF(OR(NOT(ISNUMBER(D2597)),D2597&lt;0),"매출을 확인하세요",IF(COUNTIFS(메뉴_월,"&gt;="&amp;DATE(YEAR(A2597),MONTH(A2597),1),메뉴_월,"&lt;="&amp;DATE(YEAR(A2597),MONTH(A2597)+1,0),메뉴_이름,B2597)&gt;1,"같은 달·같은 메뉴가 또 있어요",""))))))</f>
        <v/>
      </c>
    </row>
    <row r="2598">
      <c r="A2598" s="49" t="n"/>
      <c r="B2598" s="17" t="n"/>
      <c r="C2598" s="14" t="n"/>
      <c r="D2598" s="14" t="n"/>
      <c r="E2598" s="18">
        <f>IF(COUNTA(A2598:D2598)=0,"",IF(NOT(ISNUMBER(A2598)),"월을 2026-09-01 처럼",IF(ISNA(MATCH(B2598,메뉴판이름,0)),"메뉴판에 없는 이름",IF(OR(NOT(ISNUMBER(C2598)),C2598&lt;0,C2598&lt;&gt;INT(N(C2598))),"수량을 확인하세요",IF(OR(NOT(ISNUMBER(D2598)),D2598&lt;0),"매출을 확인하세요",IF(COUNTIFS(메뉴_월,"&gt;="&amp;DATE(YEAR(A2598),MONTH(A2598),1),메뉴_월,"&lt;="&amp;DATE(YEAR(A2598),MONTH(A2598)+1,0),메뉴_이름,B2598)&gt;1,"같은 달·같은 메뉴가 또 있어요",""))))))</f>
        <v/>
      </c>
    </row>
    <row r="2599">
      <c r="A2599" s="49" t="n"/>
      <c r="B2599" s="17" t="n"/>
      <c r="C2599" s="14" t="n"/>
      <c r="D2599" s="14" t="n"/>
      <c r="E2599" s="18">
        <f>IF(COUNTA(A2599:D2599)=0,"",IF(NOT(ISNUMBER(A2599)),"월을 2026-09-01 처럼",IF(ISNA(MATCH(B2599,메뉴판이름,0)),"메뉴판에 없는 이름",IF(OR(NOT(ISNUMBER(C2599)),C2599&lt;0,C2599&lt;&gt;INT(N(C2599))),"수량을 확인하세요",IF(OR(NOT(ISNUMBER(D2599)),D2599&lt;0),"매출을 확인하세요",IF(COUNTIFS(메뉴_월,"&gt;="&amp;DATE(YEAR(A2599),MONTH(A2599),1),메뉴_월,"&lt;="&amp;DATE(YEAR(A2599),MONTH(A2599)+1,0),메뉴_이름,B2599)&gt;1,"같은 달·같은 메뉴가 또 있어요",""))))))</f>
        <v/>
      </c>
    </row>
    <row r="2600">
      <c r="A2600" s="49" t="n"/>
      <c r="B2600" s="17" t="n"/>
      <c r="C2600" s="14" t="n"/>
      <c r="D2600" s="14" t="n"/>
      <c r="E2600" s="18">
        <f>IF(COUNTA(A2600:D2600)=0,"",IF(NOT(ISNUMBER(A2600)),"월을 2026-09-01 처럼",IF(ISNA(MATCH(B2600,메뉴판이름,0)),"메뉴판에 없는 이름",IF(OR(NOT(ISNUMBER(C2600)),C2600&lt;0,C2600&lt;&gt;INT(N(C2600))),"수량을 확인하세요",IF(OR(NOT(ISNUMBER(D2600)),D2600&lt;0),"매출을 확인하세요",IF(COUNTIFS(메뉴_월,"&gt;="&amp;DATE(YEAR(A2600),MONTH(A2600),1),메뉴_월,"&lt;="&amp;DATE(YEAR(A2600),MONTH(A2600)+1,0),메뉴_이름,B2600)&gt;1,"같은 달·같은 메뉴가 또 있어요",""))))))</f>
        <v/>
      </c>
    </row>
    <row r="2601">
      <c r="A2601" s="49" t="n"/>
      <c r="B2601" s="17" t="n"/>
      <c r="C2601" s="14" t="n"/>
      <c r="D2601" s="14" t="n"/>
      <c r="E2601" s="18">
        <f>IF(COUNTA(A2601:D2601)=0,"",IF(NOT(ISNUMBER(A2601)),"월을 2026-09-01 처럼",IF(ISNA(MATCH(B2601,메뉴판이름,0)),"메뉴판에 없는 이름",IF(OR(NOT(ISNUMBER(C2601)),C2601&lt;0,C2601&lt;&gt;INT(N(C2601))),"수량을 확인하세요",IF(OR(NOT(ISNUMBER(D2601)),D2601&lt;0),"매출을 확인하세요",IF(COUNTIFS(메뉴_월,"&gt;="&amp;DATE(YEAR(A2601),MONTH(A2601),1),메뉴_월,"&lt;="&amp;DATE(YEAR(A2601),MONTH(A2601)+1,0),메뉴_이름,B2601)&gt;1,"같은 달·같은 메뉴가 또 있어요",""))))))</f>
        <v/>
      </c>
    </row>
    <row r="2602">
      <c r="A2602" s="49" t="n"/>
      <c r="B2602" s="17" t="n"/>
      <c r="C2602" s="14" t="n"/>
      <c r="D2602" s="14" t="n"/>
      <c r="E2602" s="18">
        <f>IF(COUNTA(A2602:D2602)=0,"",IF(NOT(ISNUMBER(A2602)),"월을 2026-09-01 처럼",IF(ISNA(MATCH(B2602,메뉴판이름,0)),"메뉴판에 없는 이름",IF(OR(NOT(ISNUMBER(C2602)),C2602&lt;0,C2602&lt;&gt;INT(N(C2602))),"수량을 확인하세요",IF(OR(NOT(ISNUMBER(D2602)),D2602&lt;0),"매출을 확인하세요",IF(COUNTIFS(메뉴_월,"&gt;="&amp;DATE(YEAR(A2602),MONTH(A2602),1),메뉴_월,"&lt;="&amp;DATE(YEAR(A2602),MONTH(A2602)+1,0),메뉴_이름,B2602)&gt;1,"같은 달·같은 메뉴가 또 있어요",""))))))</f>
        <v/>
      </c>
    </row>
    <row r="2603">
      <c r="A2603" s="49" t="n"/>
      <c r="B2603" s="17" t="n"/>
      <c r="C2603" s="14" t="n"/>
      <c r="D2603" s="14" t="n"/>
      <c r="E2603" s="18">
        <f>IF(COUNTA(A2603:D2603)=0,"",IF(NOT(ISNUMBER(A2603)),"월을 2026-09-01 처럼",IF(ISNA(MATCH(B2603,메뉴판이름,0)),"메뉴판에 없는 이름",IF(OR(NOT(ISNUMBER(C2603)),C2603&lt;0,C2603&lt;&gt;INT(N(C2603))),"수량을 확인하세요",IF(OR(NOT(ISNUMBER(D2603)),D2603&lt;0),"매출을 확인하세요",IF(COUNTIFS(메뉴_월,"&gt;="&amp;DATE(YEAR(A2603),MONTH(A2603),1),메뉴_월,"&lt;="&amp;DATE(YEAR(A2603),MONTH(A2603)+1,0),메뉴_이름,B2603)&gt;1,"같은 달·같은 메뉴가 또 있어요",""))))))</f>
        <v/>
      </c>
    </row>
    <row r="2604">
      <c r="A2604" s="49" t="n"/>
      <c r="B2604" s="17" t="n"/>
      <c r="C2604" s="14" t="n"/>
      <c r="D2604" s="14" t="n"/>
      <c r="E2604" s="18">
        <f>IF(COUNTA(A2604:D2604)=0,"",IF(NOT(ISNUMBER(A2604)),"월을 2026-09-01 처럼",IF(ISNA(MATCH(B2604,메뉴판이름,0)),"메뉴판에 없는 이름",IF(OR(NOT(ISNUMBER(C2604)),C2604&lt;0,C2604&lt;&gt;INT(N(C2604))),"수량을 확인하세요",IF(OR(NOT(ISNUMBER(D2604)),D2604&lt;0),"매출을 확인하세요",IF(COUNTIFS(메뉴_월,"&gt;="&amp;DATE(YEAR(A2604),MONTH(A2604),1),메뉴_월,"&lt;="&amp;DATE(YEAR(A2604),MONTH(A2604)+1,0),메뉴_이름,B2604)&gt;1,"같은 달·같은 메뉴가 또 있어요",""))))))</f>
        <v/>
      </c>
    </row>
    <row r="2605">
      <c r="A2605" s="49" t="n"/>
      <c r="B2605" s="17" t="n"/>
      <c r="C2605" s="14" t="n"/>
      <c r="D2605" s="14" t="n"/>
      <c r="E2605" s="18">
        <f>IF(COUNTA(A2605:D2605)=0,"",IF(NOT(ISNUMBER(A2605)),"월을 2026-09-01 처럼",IF(ISNA(MATCH(B2605,메뉴판이름,0)),"메뉴판에 없는 이름",IF(OR(NOT(ISNUMBER(C2605)),C2605&lt;0,C2605&lt;&gt;INT(N(C2605))),"수량을 확인하세요",IF(OR(NOT(ISNUMBER(D2605)),D2605&lt;0),"매출을 확인하세요",IF(COUNTIFS(메뉴_월,"&gt;="&amp;DATE(YEAR(A2605),MONTH(A2605),1),메뉴_월,"&lt;="&amp;DATE(YEAR(A2605),MONTH(A2605)+1,0),메뉴_이름,B2605)&gt;1,"같은 달·같은 메뉴가 또 있어요",""))))))</f>
        <v/>
      </c>
    </row>
    <row r="2606">
      <c r="A2606" s="49" t="n"/>
      <c r="B2606" s="17" t="n"/>
      <c r="C2606" s="14" t="n"/>
      <c r="D2606" s="14" t="n"/>
      <c r="E2606" s="18">
        <f>IF(COUNTA(A2606:D2606)=0,"",IF(NOT(ISNUMBER(A2606)),"월을 2026-09-01 처럼",IF(ISNA(MATCH(B2606,메뉴판이름,0)),"메뉴판에 없는 이름",IF(OR(NOT(ISNUMBER(C2606)),C2606&lt;0,C2606&lt;&gt;INT(N(C2606))),"수량을 확인하세요",IF(OR(NOT(ISNUMBER(D2606)),D2606&lt;0),"매출을 확인하세요",IF(COUNTIFS(메뉴_월,"&gt;="&amp;DATE(YEAR(A2606),MONTH(A2606),1),메뉴_월,"&lt;="&amp;DATE(YEAR(A2606),MONTH(A2606)+1,0),메뉴_이름,B2606)&gt;1,"같은 달·같은 메뉴가 또 있어요",""))))))</f>
        <v/>
      </c>
    </row>
    <row r="2607">
      <c r="A2607" s="49" t="n"/>
      <c r="B2607" s="17" t="n"/>
      <c r="C2607" s="14" t="n"/>
      <c r="D2607" s="14" t="n"/>
      <c r="E2607" s="18">
        <f>IF(COUNTA(A2607:D2607)=0,"",IF(NOT(ISNUMBER(A2607)),"월을 2026-09-01 처럼",IF(ISNA(MATCH(B2607,메뉴판이름,0)),"메뉴판에 없는 이름",IF(OR(NOT(ISNUMBER(C2607)),C2607&lt;0,C2607&lt;&gt;INT(N(C2607))),"수량을 확인하세요",IF(OR(NOT(ISNUMBER(D2607)),D2607&lt;0),"매출을 확인하세요",IF(COUNTIFS(메뉴_월,"&gt;="&amp;DATE(YEAR(A2607),MONTH(A2607),1),메뉴_월,"&lt;="&amp;DATE(YEAR(A2607),MONTH(A2607)+1,0),메뉴_이름,B2607)&gt;1,"같은 달·같은 메뉴가 또 있어요",""))))))</f>
        <v/>
      </c>
    </row>
    <row r="2608">
      <c r="A2608" s="49" t="n"/>
      <c r="B2608" s="17" t="n"/>
      <c r="C2608" s="14" t="n"/>
      <c r="D2608" s="14" t="n"/>
      <c r="E2608" s="18">
        <f>IF(COUNTA(A2608:D2608)=0,"",IF(NOT(ISNUMBER(A2608)),"월을 2026-09-01 처럼",IF(ISNA(MATCH(B2608,메뉴판이름,0)),"메뉴판에 없는 이름",IF(OR(NOT(ISNUMBER(C2608)),C2608&lt;0,C2608&lt;&gt;INT(N(C2608))),"수량을 확인하세요",IF(OR(NOT(ISNUMBER(D2608)),D2608&lt;0),"매출을 확인하세요",IF(COUNTIFS(메뉴_월,"&gt;="&amp;DATE(YEAR(A2608),MONTH(A2608),1),메뉴_월,"&lt;="&amp;DATE(YEAR(A2608),MONTH(A2608)+1,0),메뉴_이름,B2608)&gt;1,"같은 달·같은 메뉴가 또 있어요",""))))))</f>
        <v/>
      </c>
    </row>
    <row r="2609">
      <c r="A2609" s="49" t="n"/>
      <c r="B2609" s="17" t="n"/>
      <c r="C2609" s="14" t="n"/>
      <c r="D2609" s="14" t="n"/>
      <c r="E2609" s="18">
        <f>IF(COUNTA(A2609:D2609)=0,"",IF(NOT(ISNUMBER(A2609)),"월을 2026-09-01 처럼",IF(ISNA(MATCH(B2609,메뉴판이름,0)),"메뉴판에 없는 이름",IF(OR(NOT(ISNUMBER(C2609)),C2609&lt;0,C2609&lt;&gt;INT(N(C2609))),"수량을 확인하세요",IF(OR(NOT(ISNUMBER(D2609)),D2609&lt;0),"매출을 확인하세요",IF(COUNTIFS(메뉴_월,"&gt;="&amp;DATE(YEAR(A2609),MONTH(A2609),1),메뉴_월,"&lt;="&amp;DATE(YEAR(A2609),MONTH(A2609)+1,0),메뉴_이름,B2609)&gt;1,"같은 달·같은 메뉴가 또 있어요",""))))))</f>
        <v/>
      </c>
    </row>
    <row r="2610">
      <c r="A2610" s="49" t="n"/>
      <c r="B2610" s="17" t="n"/>
      <c r="C2610" s="14" t="n"/>
      <c r="D2610" s="14" t="n"/>
      <c r="E2610" s="18">
        <f>IF(COUNTA(A2610:D2610)=0,"",IF(NOT(ISNUMBER(A2610)),"월을 2026-09-01 처럼",IF(ISNA(MATCH(B2610,메뉴판이름,0)),"메뉴판에 없는 이름",IF(OR(NOT(ISNUMBER(C2610)),C2610&lt;0,C2610&lt;&gt;INT(N(C2610))),"수량을 확인하세요",IF(OR(NOT(ISNUMBER(D2610)),D2610&lt;0),"매출을 확인하세요",IF(COUNTIFS(메뉴_월,"&gt;="&amp;DATE(YEAR(A2610),MONTH(A2610),1),메뉴_월,"&lt;="&amp;DATE(YEAR(A2610),MONTH(A2610)+1,0),메뉴_이름,B2610)&gt;1,"같은 달·같은 메뉴가 또 있어요",""))))))</f>
        <v/>
      </c>
    </row>
    <row r="2611">
      <c r="A2611" s="49" t="n"/>
      <c r="B2611" s="17" t="n"/>
      <c r="C2611" s="14" t="n"/>
      <c r="D2611" s="14" t="n"/>
      <c r="E2611" s="18">
        <f>IF(COUNTA(A2611:D2611)=0,"",IF(NOT(ISNUMBER(A2611)),"월을 2026-09-01 처럼",IF(ISNA(MATCH(B2611,메뉴판이름,0)),"메뉴판에 없는 이름",IF(OR(NOT(ISNUMBER(C2611)),C2611&lt;0,C2611&lt;&gt;INT(N(C2611))),"수량을 확인하세요",IF(OR(NOT(ISNUMBER(D2611)),D2611&lt;0),"매출을 확인하세요",IF(COUNTIFS(메뉴_월,"&gt;="&amp;DATE(YEAR(A2611),MONTH(A2611),1),메뉴_월,"&lt;="&amp;DATE(YEAR(A2611),MONTH(A2611)+1,0),메뉴_이름,B2611)&gt;1,"같은 달·같은 메뉴가 또 있어요",""))))))</f>
        <v/>
      </c>
    </row>
    <row r="2612">
      <c r="A2612" s="49" t="n"/>
      <c r="B2612" s="17" t="n"/>
      <c r="C2612" s="14" t="n"/>
      <c r="D2612" s="14" t="n"/>
      <c r="E2612" s="18">
        <f>IF(COUNTA(A2612:D2612)=0,"",IF(NOT(ISNUMBER(A2612)),"월을 2026-09-01 처럼",IF(ISNA(MATCH(B2612,메뉴판이름,0)),"메뉴판에 없는 이름",IF(OR(NOT(ISNUMBER(C2612)),C2612&lt;0,C2612&lt;&gt;INT(N(C2612))),"수량을 확인하세요",IF(OR(NOT(ISNUMBER(D2612)),D2612&lt;0),"매출을 확인하세요",IF(COUNTIFS(메뉴_월,"&gt;="&amp;DATE(YEAR(A2612),MONTH(A2612),1),메뉴_월,"&lt;="&amp;DATE(YEAR(A2612),MONTH(A2612)+1,0),메뉴_이름,B2612)&gt;1,"같은 달·같은 메뉴가 또 있어요",""))))))</f>
        <v/>
      </c>
    </row>
    <row r="2613">
      <c r="A2613" s="49" t="n"/>
      <c r="B2613" s="17" t="n"/>
      <c r="C2613" s="14" t="n"/>
      <c r="D2613" s="14" t="n"/>
      <c r="E2613" s="18">
        <f>IF(COUNTA(A2613:D2613)=0,"",IF(NOT(ISNUMBER(A2613)),"월을 2026-09-01 처럼",IF(ISNA(MATCH(B2613,메뉴판이름,0)),"메뉴판에 없는 이름",IF(OR(NOT(ISNUMBER(C2613)),C2613&lt;0,C2613&lt;&gt;INT(N(C2613))),"수량을 확인하세요",IF(OR(NOT(ISNUMBER(D2613)),D2613&lt;0),"매출을 확인하세요",IF(COUNTIFS(메뉴_월,"&gt;="&amp;DATE(YEAR(A2613),MONTH(A2613),1),메뉴_월,"&lt;="&amp;DATE(YEAR(A2613),MONTH(A2613)+1,0),메뉴_이름,B2613)&gt;1,"같은 달·같은 메뉴가 또 있어요",""))))))</f>
        <v/>
      </c>
    </row>
    <row r="2614">
      <c r="A2614" s="49" t="n"/>
      <c r="B2614" s="17" t="n"/>
      <c r="C2614" s="14" t="n"/>
      <c r="D2614" s="14" t="n"/>
      <c r="E2614" s="18">
        <f>IF(COUNTA(A2614:D2614)=0,"",IF(NOT(ISNUMBER(A2614)),"월을 2026-09-01 처럼",IF(ISNA(MATCH(B2614,메뉴판이름,0)),"메뉴판에 없는 이름",IF(OR(NOT(ISNUMBER(C2614)),C2614&lt;0,C2614&lt;&gt;INT(N(C2614))),"수량을 확인하세요",IF(OR(NOT(ISNUMBER(D2614)),D2614&lt;0),"매출을 확인하세요",IF(COUNTIFS(메뉴_월,"&gt;="&amp;DATE(YEAR(A2614),MONTH(A2614),1),메뉴_월,"&lt;="&amp;DATE(YEAR(A2614),MONTH(A2614)+1,0),메뉴_이름,B2614)&gt;1,"같은 달·같은 메뉴가 또 있어요",""))))))</f>
        <v/>
      </c>
    </row>
    <row r="2615">
      <c r="A2615" s="49" t="n"/>
      <c r="B2615" s="17" t="n"/>
      <c r="C2615" s="14" t="n"/>
      <c r="D2615" s="14" t="n"/>
      <c r="E2615" s="18">
        <f>IF(COUNTA(A2615:D2615)=0,"",IF(NOT(ISNUMBER(A2615)),"월을 2026-09-01 처럼",IF(ISNA(MATCH(B2615,메뉴판이름,0)),"메뉴판에 없는 이름",IF(OR(NOT(ISNUMBER(C2615)),C2615&lt;0,C2615&lt;&gt;INT(N(C2615))),"수량을 확인하세요",IF(OR(NOT(ISNUMBER(D2615)),D2615&lt;0),"매출을 확인하세요",IF(COUNTIFS(메뉴_월,"&gt;="&amp;DATE(YEAR(A2615),MONTH(A2615),1),메뉴_월,"&lt;="&amp;DATE(YEAR(A2615),MONTH(A2615)+1,0),메뉴_이름,B2615)&gt;1,"같은 달·같은 메뉴가 또 있어요",""))))))</f>
        <v/>
      </c>
    </row>
    <row r="2616">
      <c r="A2616" s="49" t="n"/>
      <c r="B2616" s="17" t="n"/>
      <c r="C2616" s="14" t="n"/>
      <c r="D2616" s="14" t="n"/>
      <c r="E2616" s="18">
        <f>IF(COUNTA(A2616:D2616)=0,"",IF(NOT(ISNUMBER(A2616)),"월을 2026-09-01 처럼",IF(ISNA(MATCH(B2616,메뉴판이름,0)),"메뉴판에 없는 이름",IF(OR(NOT(ISNUMBER(C2616)),C2616&lt;0,C2616&lt;&gt;INT(N(C2616))),"수량을 확인하세요",IF(OR(NOT(ISNUMBER(D2616)),D2616&lt;0),"매출을 확인하세요",IF(COUNTIFS(메뉴_월,"&gt;="&amp;DATE(YEAR(A2616),MONTH(A2616),1),메뉴_월,"&lt;="&amp;DATE(YEAR(A2616),MONTH(A2616)+1,0),메뉴_이름,B2616)&gt;1,"같은 달·같은 메뉴가 또 있어요",""))))))</f>
        <v/>
      </c>
    </row>
    <row r="2617">
      <c r="A2617" s="49" t="n"/>
      <c r="B2617" s="17" t="n"/>
      <c r="C2617" s="14" t="n"/>
      <c r="D2617" s="14" t="n"/>
      <c r="E2617" s="18">
        <f>IF(COUNTA(A2617:D2617)=0,"",IF(NOT(ISNUMBER(A2617)),"월을 2026-09-01 처럼",IF(ISNA(MATCH(B2617,메뉴판이름,0)),"메뉴판에 없는 이름",IF(OR(NOT(ISNUMBER(C2617)),C2617&lt;0,C2617&lt;&gt;INT(N(C2617))),"수량을 확인하세요",IF(OR(NOT(ISNUMBER(D2617)),D2617&lt;0),"매출을 확인하세요",IF(COUNTIFS(메뉴_월,"&gt;="&amp;DATE(YEAR(A2617),MONTH(A2617),1),메뉴_월,"&lt;="&amp;DATE(YEAR(A2617),MONTH(A2617)+1,0),메뉴_이름,B2617)&gt;1,"같은 달·같은 메뉴가 또 있어요",""))))))</f>
        <v/>
      </c>
    </row>
    <row r="2618">
      <c r="A2618" s="49" t="n"/>
      <c r="B2618" s="17" t="n"/>
      <c r="C2618" s="14" t="n"/>
      <c r="D2618" s="14" t="n"/>
      <c r="E2618" s="18">
        <f>IF(COUNTA(A2618:D2618)=0,"",IF(NOT(ISNUMBER(A2618)),"월을 2026-09-01 처럼",IF(ISNA(MATCH(B2618,메뉴판이름,0)),"메뉴판에 없는 이름",IF(OR(NOT(ISNUMBER(C2618)),C2618&lt;0,C2618&lt;&gt;INT(N(C2618))),"수량을 확인하세요",IF(OR(NOT(ISNUMBER(D2618)),D2618&lt;0),"매출을 확인하세요",IF(COUNTIFS(메뉴_월,"&gt;="&amp;DATE(YEAR(A2618),MONTH(A2618),1),메뉴_월,"&lt;="&amp;DATE(YEAR(A2618),MONTH(A2618)+1,0),메뉴_이름,B2618)&gt;1,"같은 달·같은 메뉴가 또 있어요",""))))))</f>
        <v/>
      </c>
    </row>
    <row r="2619">
      <c r="A2619" s="49" t="n"/>
      <c r="B2619" s="17" t="n"/>
      <c r="C2619" s="14" t="n"/>
      <c r="D2619" s="14" t="n"/>
      <c r="E2619" s="18">
        <f>IF(COUNTA(A2619:D2619)=0,"",IF(NOT(ISNUMBER(A2619)),"월을 2026-09-01 처럼",IF(ISNA(MATCH(B2619,메뉴판이름,0)),"메뉴판에 없는 이름",IF(OR(NOT(ISNUMBER(C2619)),C2619&lt;0,C2619&lt;&gt;INT(N(C2619))),"수량을 확인하세요",IF(OR(NOT(ISNUMBER(D2619)),D2619&lt;0),"매출을 확인하세요",IF(COUNTIFS(메뉴_월,"&gt;="&amp;DATE(YEAR(A2619),MONTH(A2619),1),메뉴_월,"&lt;="&amp;DATE(YEAR(A2619),MONTH(A2619)+1,0),메뉴_이름,B2619)&gt;1,"같은 달·같은 메뉴가 또 있어요",""))))))</f>
        <v/>
      </c>
    </row>
    <row r="2620">
      <c r="A2620" s="49" t="n"/>
      <c r="B2620" s="17" t="n"/>
      <c r="C2620" s="14" t="n"/>
      <c r="D2620" s="14" t="n"/>
      <c r="E2620" s="18">
        <f>IF(COUNTA(A2620:D2620)=0,"",IF(NOT(ISNUMBER(A2620)),"월을 2026-09-01 처럼",IF(ISNA(MATCH(B2620,메뉴판이름,0)),"메뉴판에 없는 이름",IF(OR(NOT(ISNUMBER(C2620)),C2620&lt;0,C2620&lt;&gt;INT(N(C2620))),"수량을 확인하세요",IF(OR(NOT(ISNUMBER(D2620)),D2620&lt;0),"매출을 확인하세요",IF(COUNTIFS(메뉴_월,"&gt;="&amp;DATE(YEAR(A2620),MONTH(A2620),1),메뉴_월,"&lt;="&amp;DATE(YEAR(A2620),MONTH(A2620)+1,0),메뉴_이름,B2620)&gt;1,"같은 달·같은 메뉴가 또 있어요",""))))))</f>
        <v/>
      </c>
    </row>
    <row r="2621">
      <c r="A2621" s="49" t="n"/>
      <c r="B2621" s="17" t="n"/>
      <c r="C2621" s="14" t="n"/>
      <c r="D2621" s="14" t="n"/>
      <c r="E2621" s="18">
        <f>IF(COUNTA(A2621:D2621)=0,"",IF(NOT(ISNUMBER(A2621)),"월을 2026-09-01 처럼",IF(ISNA(MATCH(B2621,메뉴판이름,0)),"메뉴판에 없는 이름",IF(OR(NOT(ISNUMBER(C2621)),C2621&lt;0,C2621&lt;&gt;INT(N(C2621))),"수량을 확인하세요",IF(OR(NOT(ISNUMBER(D2621)),D2621&lt;0),"매출을 확인하세요",IF(COUNTIFS(메뉴_월,"&gt;="&amp;DATE(YEAR(A2621),MONTH(A2621),1),메뉴_월,"&lt;="&amp;DATE(YEAR(A2621),MONTH(A2621)+1,0),메뉴_이름,B2621)&gt;1,"같은 달·같은 메뉴가 또 있어요",""))))))</f>
        <v/>
      </c>
    </row>
    <row r="2622">
      <c r="A2622" s="49" t="n"/>
      <c r="B2622" s="17" t="n"/>
      <c r="C2622" s="14" t="n"/>
      <c r="D2622" s="14" t="n"/>
      <c r="E2622" s="18">
        <f>IF(COUNTA(A2622:D2622)=0,"",IF(NOT(ISNUMBER(A2622)),"월을 2026-09-01 처럼",IF(ISNA(MATCH(B2622,메뉴판이름,0)),"메뉴판에 없는 이름",IF(OR(NOT(ISNUMBER(C2622)),C2622&lt;0,C2622&lt;&gt;INT(N(C2622))),"수량을 확인하세요",IF(OR(NOT(ISNUMBER(D2622)),D2622&lt;0),"매출을 확인하세요",IF(COUNTIFS(메뉴_월,"&gt;="&amp;DATE(YEAR(A2622),MONTH(A2622),1),메뉴_월,"&lt;="&amp;DATE(YEAR(A2622),MONTH(A2622)+1,0),메뉴_이름,B2622)&gt;1,"같은 달·같은 메뉴가 또 있어요",""))))))</f>
        <v/>
      </c>
    </row>
    <row r="2623">
      <c r="A2623" s="49" t="n"/>
      <c r="B2623" s="17" t="n"/>
      <c r="C2623" s="14" t="n"/>
      <c r="D2623" s="14" t="n"/>
      <c r="E2623" s="18">
        <f>IF(COUNTA(A2623:D2623)=0,"",IF(NOT(ISNUMBER(A2623)),"월을 2026-09-01 처럼",IF(ISNA(MATCH(B2623,메뉴판이름,0)),"메뉴판에 없는 이름",IF(OR(NOT(ISNUMBER(C2623)),C2623&lt;0,C2623&lt;&gt;INT(N(C2623))),"수량을 확인하세요",IF(OR(NOT(ISNUMBER(D2623)),D2623&lt;0),"매출을 확인하세요",IF(COUNTIFS(메뉴_월,"&gt;="&amp;DATE(YEAR(A2623),MONTH(A2623),1),메뉴_월,"&lt;="&amp;DATE(YEAR(A2623),MONTH(A2623)+1,0),메뉴_이름,B2623)&gt;1,"같은 달·같은 메뉴가 또 있어요",""))))))</f>
        <v/>
      </c>
    </row>
    <row r="2624">
      <c r="A2624" s="49" t="n"/>
      <c r="B2624" s="17" t="n"/>
      <c r="C2624" s="14" t="n"/>
      <c r="D2624" s="14" t="n"/>
      <c r="E2624" s="18">
        <f>IF(COUNTA(A2624:D2624)=0,"",IF(NOT(ISNUMBER(A2624)),"월을 2026-09-01 처럼",IF(ISNA(MATCH(B2624,메뉴판이름,0)),"메뉴판에 없는 이름",IF(OR(NOT(ISNUMBER(C2624)),C2624&lt;0,C2624&lt;&gt;INT(N(C2624))),"수량을 확인하세요",IF(OR(NOT(ISNUMBER(D2624)),D2624&lt;0),"매출을 확인하세요",IF(COUNTIFS(메뉴_월,"&gt;="&amp;DATE(YEAR(A2624),MONTH(A2624),1),메뉴_월,"&lt;="&amp;DATE(YEAR(A2624),MONTH(A2624)+1,0),메뉴_이름,B2624)&gt;1,"같은 달·같은 메뉴가 또 있어요",""))))))</f>
        <v/>
      </c>
    </row>
    <row r="2625">
      <c r="A2625" s="49" t="n"/>
      <c r="B2625" s="17" t="n"/>
      <c r="C2625" s="14" t="n"/>
      <c r="D2625" s="14" t="n"/>
      <c r="E2625" s="18">
        <f>IF(COUNTA(A2625:D2625)=0,"",IF(NOT(ISNUMBER(A2625)),"월을 2026-09-01 처럼",IF(ISNA(MATCH(B2625,메뉴판이름,0)),"메뉴판에 없는 이름",IF(OR(NOT(ISNUMBER(C2625)),C2625&lt;0,C2625&lt;&gt;INT(N(C2625))),"수량을 확인하세요",IF(OR(NOT(ISNUMBER(D2625)),D2625&lt;0),"매출을 확인하세요",IF(COUNTIFS(메뉴_월,"&gt;="&amp;DATE(YEAR(A2625),MONTH(A2625),1),메뉴_월,"&lt;="&amp;DATE(YEAR(A2625),MONTH(A2625)+1,0),메뉴_이름,B2625)&gt;1,"같은 달·같은 메뉴가 또 있어요",""))))))</f>
        <v/>
      </c>
    </row>
    <row r="2626">
      <c r="A2626" s="49" t="n"/>
      <c r="B2626" s="17" t="n"/>
      <c r="C2626" s="14" t="n"/>
      <c r="D2626" s="14" t="n"/>
      <c r="E2626" s="18">
        <f>IF(COUNTA(A2626:D2626)=0,"",IF(NOT(ISNUMBER(A2626)),"월을 2026-09-01 처럼",IF(ISNA(MATCH(B2626,메뉴판이름,0)),"메뉴판에 없는 이름",IF(OR(NOT(ISNUMBER(C2626)),C2626&lt;0,C2626&lt;&gt;INT(N(C2626))),"수량을 확인하세요",IF(OR(NOT(ISNUMBER(D2626)),D2626&lt;0),"매출을 확인하세요",IF(COUNTIFS(메뉴_월,"&gt;="&amp;DATE(YEAR(A2626),MONTH(A2626),1),메뉴_월,"&lt;="&amp;DATE(YEAR(A2626),MONTH(A2626)+1,0),메뉴_이름,B2626)&gt;1,"같은 달·같은 메뉴가 또 있어요",""))))))</f>
        <v/>
      </c>
    </row>
    <row r="2627">
      <c r="A2627" s="49" t="n"/>
      <c r="B2627" s="17" t="n"/>
      <c r="C2627" s="14" t="n"/>
      <c r="D2627" s="14" t="n"/>
      <c r="E2627" s="18">
        <f>IF(COUNTA(A2627:D2627)=0,"",IF(NOT(ISNUMBER(A2627)),"월을 2026-09-01 처럼",IF(ISNA(MATCH(B2627,메뉴판이름,0)),"메뉴판에 없는 이름",IF(OR(NOT(ISNUMBER(C2627)),C2627&lt;0,C2627&lt;&gt;INT(N(C2627))),"수량을 확인하세요",IF(OR(NOT(ISNUMBER(D2627)),D2627&lt;0),"매출을 확인하세요",IF(COUNTIFS(메뉴_월,"&gt;="&amp;DATE(YEAR(A2627),MONTH(A2627),1),메뉴_월,"&lt;="&amp;DATE(YEAR(A2627),MONTH(A2627)+1,0),메뉴_이름,B2627)&gt;1,"같은 달·같은 메뉴가 또 있어요",""))))))</f>
        <v/>
      </c>
    </row>
    <row r="2628">
      <c r="A2628" s="49" t="n"/>
      <c r="B2628" s="17" t="n"/>
      <c r="C2628" s="14" t="n"/>
      <c r="D2628" s="14" t="n"/>
      <c r="E2628" s="18">
        <f>IF(COUNTA(A2628:D2628)=0,"",IF(NOT(ISNUMBER(A2628)),"월을 2026-09-01 처럼",IF(ISNA(MATCH(B2628,메뉴판이름,0)),"메뉴판에 없는 이름",IF(OR(NOT(ISNUMBER(C2628)),C2628&lt;0,C2628&lt;&gt;INT(N(C2628))),"수량을 확인하세요",IF(OR(NOT(ISNUMBER(D2628)),D2628&lt;0),"매출을 확인하세요",IF(COUNTIFS(메뉴_월,"&gt;="&amp;DATE(YEAR(A2628),MONTH(A2628),1),메뉴_월,"&lt;="&amp;DATE(YEAR(A2628),MONTH(A2628)+1,0),메뉴_이름,B2628)&gt;1,"같은 달·같은 메뉴가 또 있어요",""))))))</f>
        <v/>
      </c>
    </row>
    <row r="2629">
      <c r="A2629" s="49" t="n"/>
      <c r="B2629" s="17" t="n"/>
      <c r="C2629" s="14" t="n"/>
      <c r="D2629" s="14" t="n"/>
      <c r="E2629" s="18">
        <f>IF(COUNTA(A2629:D2629)=0,"",IF(NOT(ISNUMBER(A2629)),"월을 2026-09-01 처럼",IF(ISNA(MATCH(B2629,메뉴판이름,0)),"메뉴판에 없는 이름",IF(OR(NOT(ISNUMBER(C2629)),C2629&lt;0,C2629&lt;&gt;INT(N(C2629))),"수량을 확인하세요",IF(OR(NOT(ISNUMBER(D2629)),D2629&lt;0),"매출을 확인하세요",IF(COUNTIFS(메뉴_월,"&gt;="&amp;DATE(YEAR(A2629),MONTH(A2629),1),메뉴_월,"&lt;="&amp;DATE(YEAR(A2629),MONTH(A2629)+1,0),메뉴_이름,B2629)&gt;1,"같은 달·같은 메뉴가 또 있어요",""))))))</f>
        <v/>
      </c>
    </row>
    <row r="2630">
      <c r="A2630" s="49" t="n"/>
      <c r="B2630" s="17" t="n"/>
      <c r="C2630" s="14" t="n"/>
      <c r="D2630" s="14" t="n"/>
      <c r="E2630" s="18">
        <f>IF(COUNTA(A2630:D2630)=0,"",IF(NOT(ISNUMBER(A2630)),"월을 2026-09-01 처럼",IF(ISNA(MATCH(B2630,메뉴판이름,0)),"메뉴판에 없는 이름",IF(OR(NOT(ISNUMBER(C2630)),C2630&lt;0,C2630&lt;&gt;INT(N(C2630))),"수량을 확인하세요",IF(OR(NOT(ISNUMBER(D2630)),D2630&lt;0),"매출을 확인하세요",IF(COUNTIFS(메뉴_월,"&gt;="&amp;DATE(YEAR(A2630),MONTH(A2630),1),메뉴_월,"&lt;="&amp;DATE(YEAR(A2630),MONTH(A2630)+1,0),메뉴_이름,B2630)&gt;1,"같은 달·같은 메뉴가 또 있어요",""))))))</f>
        <v/>
      </c>
    </row>
    <row r="2631">
      <c r="A2631" s="49" t="n"/>
      <c r="B2631" s="17" t="n"/>
      <c r="C2631" s="14" t="n"/>
      <c r="D2631" s="14" t="n"/>
      <c r="E2631" s="18">
        <f>IF(COUNTA(A2631:D2631)=0,"",IF(NOT(ISNUMBER(A2631)),"월을 2026-09-01 처럼",IF(ISNA(MATCH(B2631,메뉴판이름,0)),"메뉴판에 없는 이름",IF(OR(NOT(ISNUMBER(C2631)),C2631&lt;0,C2631&lt;&gt;INT(N(C2631))),"수량을 확인하세요",IF(OR(NOT(ISNUMBER(D2631)),D2631&lt;0),"매출을 확인하세요",IF(COUNTIFS(메뉴_월,"&gt;="&amp;DATE(YEAR(A2631),MONTH(A2631),1),메뉴_월,"&lt;="&amp;DATE(YEAR(A2631),MONTH(A2631)+1,0),메뉴_이름,B2631)&gt;1,"같은 달·같은 메뉴가 또 있어요",""))))))</f>
        <v/>
      </c>
    </row>
    <row r="2632">
      <c r="A2632" s="49" t="n"/>
      <c r="B2632" s="17" t="n"/>
      <c r="C2632" s="14" t="n"/>
      <c r="D2632" s="14" t="n"/>
      <c r="E2632" s="18">
        <f>IF(COUNTA(A2632:D2632)=0,"",IF(NOT(ISNUMBER(A2632)),"월을 2026-09-01 처럼",IF(ISNA(MATCH(B2632,메뉴판이름,0)),"메뉴판에 없는 이름",IF(OR(NOT(ISNUMBER(C2632)),C2632&lt;0,C2632&lt;&gt;INT(N(C2632))),"수량을 확인하세요",IF(OR(NOT(ISNUMBER(D2632)),D2632&lt;0),"매출을 확인하세요",IF(COUNTIFS(메뉴_월,"&gt;="&amp;DATE(YEAR(A2632),MONTH(A2632),1),메뉴_월,"&lt;="&amp;DATE(YEAR(A2632),MONTH(A2632)+1,0),메뉴_이름,B2632)&gt;1,"같은 달·같은 메뉴가 또 있어요",""))))))</f>
        <v/>
      </c>
    </row>
    <row r="2633">
      <c r="A2633" s="49" t="n"/>
      <c r="B2633" s="17" t="n"/>
      <c r="C2633" s="14" t="n"/>
      <c r="D2633" s="14" t="n"/>
      <c r="E2633" s="18">
        <f>IF(COUNTA(A2633:D2633)=0,"",IF(NOT(ISNUMBER(A2633)),"월을 2026-09-01 처럼",IF(ISNA(MATCH(B2633,메뉴판이름,0)),"메뉴판에 없는 이름",IF(OR(NOT(ISNUMBER(C2633)),C2633&lt;0,C2633&lt;&gt;INT(N(C2633))),"수량을 확인하세요",IF(OR(NOT(ISNUMBER(D2633)),D2633&lt;0),"매출을 확인하세요",IF(COUNTIFS(메뉴_월,"&gt;="&amp;DATE(YEAR(A2633),MONTH(A2633),1),메뉴_월,"&lt;="&amp;DATE(YEAR(A2633),MONTH(A2633)+1,0),메뉴_이름,B2633)&gt;1,"같은 달·같은 메뉴가 또 있어요",""))))))</f>
        <v/>
      </c>
    </row>
    <row r="2634">
      <c r="A2634" s="49" t="n"/>
      <c r="B2634" s="17" t="n"/>
      <c r="C2634" s="14" t="n"/>
      <c r="D2634" s="14" t="n"/>
      <c r="E2634" s="18">
        <f>IF(COUNTA(A2634:D2634)=0,"",IF(NOT(ISNUMBER(A2634)),"월을 2026-09-01 처럼",IF(ISNA(MATCH(B2634,메뉴판이름,0)),"메뉴판에 없는 이름",IF(OR(NOT(ISNUMBER(C2634)),C2634&lt;0,C2634&lt;&gt;INT(N(C2634))),"수량을 확인하세요",IF(OR(NOT(ISNUMBER(D2634)),D2634&lt;0),"매출을 확인하세요",IF(COUNTIFS(메뉴_월,"&gt;="&amp;DATE(YEAR(A2634),MONTH(A2634),1),메뉴_월,"&lt;="&amp;DATE(YEAR(A2634),MONTH(A2634)+1,0),메뉴_이름,B2634)&gt;1,"같은 달·같은 메뉴가 또 있어요",""))))))</f>
        <v/>
      </c>
    </row>
    <row r="2635">
      <c r="A2635" s="49" t="n"/>
      <c r="B2635" s="17" t="n"/>
      <c r="C2635" s="14" t="n"/>
      <c r="D2635" s="14" t="n"/>
      <c r="E2635" s="18">
        <f>IF(COUNTA(A2635:D2635)=0,"",IF(NOT(ISNUMBER(A2635)),"월을 2026-09-01 처럼",IF(ISNA(MATCH(B2635,메뉴판이름,0)),"메뉴판에 없는 이름",IF(OR(NOT(ISNUMBER(C2635)),C2635&lt;0,C2635&lt;&gt;INT(N(C2635))),"수량을 확인하세요",IF(OR(NOT(ISNUMBER(D2635)),D2635&lt;0),"매출을 확인하세요",IF(COUNTIFS(메뉴_월,"&gt;="&amp;DATE(YEAR(A2635),MONTH(A2635),1),메뉴_월,"&lt;="&amp;DATE(YEAR(A2635),MONTH(A2635)+1,0),메뉴_이름,B2635)&gt;1,"같은 달·같은 메뉴가 또 있어요",""))))))</f>
        <v/>
      </c>
    </row>
    <row r="2636">
      <c r="A2636" s="49" t="n"/>
      <c r="B2636" s="17" t="n"/>
      <c r="C2636" s="14" t="n"/>
      <c r="D2636" s="14" t="n"/>
      <c r="E2636" s="18">
        <f>IF(COUNTA(A2636:D2636)=0,"",IF(NOT(ISNUMBER(A2636)),"월을 2026-09-01 처럼",IF(ISNA(MATCH(B2636,메뉴판이름,0)),"메뉴판에 없는 이름",IF(OR(NOT(ISNUMBER(C2636)),C2636&lt;0,C2636&lt;&gt;INT(N(C2636))),"수량을 확인하세요",IF(OR(NOT(ISNUMBER(D2636)),D2636&lt;0),"매출을 확인하세요",IF(COUNTIFS(메뉴_월,"&gt;="&amp;DATE(YEAR(A2636),MONTH(A2636),1),메뉴_월,"&lt;="&amp;DATE(YEAR(A2636),MONTH(A2636)+1,0),메뉴_이름,B2636)&gt;1,"같은 달·같은 메뉴가 또 있어요",""))))))</f>
        <v/>
      </c>
    </row>
    <row r="2637">
      <c r="A2637" s="49" t="n"/>
      <c r="B2637" s="17" t="n"/>
      <c r="C2637" s="14" t="n"/>
      <c r="D2637" s="14" t="n"/>
      <c r="E2637" s="18">
        <f>IF(COUNTA(A2637:D2637)=0,"",IF(NOT(ISNUMBER(A2637)),"월을 2026-09-01 처럼",IF(ISNA(MATCH(B2637,메뉴판이름,0)),"메뉴판에 없는 이름",IF(OR(NOT(ISNUMBER(C2637)),C2637&lt;0,C2637&lt;&gt;INT(N(C2637))),"수량을 확인하세요",IF(OR(NOT(ISNUMBER(D2637)),D2637&lt;0),"매출을 확인하세요",IF(COUNTIFS(메뉴_월,"&gt;="&amp;DATE(YEAR(A2637),MONTH(A2637),1),메뉴_월,"&lt;="&amp;DATE(YEAR(A2637),MONTH(A2637)+1,0),메뉴_이름,B2637)&gt;1,"같은 달·같은 메뉴가 또 있어요",""))))))</f>
        <v/>
      </c>
    </row>
    <row r="2638">
      <c r="A2638" s="49" t="n"/>
      <c r="B2638" s="17" t="n"/>
      <c r="C2638" s="14" t="n"/>
      <c r="D2638" s="14" t="n"/>
      <c r="E2638" s="18">
        <f>IF(COUNTA(A2638:D2638)=0,"",IF(NOT(ISNUMBER(A2638)),"월을 2026-09-01 처럼",IF(ISNA(MATCH(B2638,메뉴판이름,0)),"메뉴판에 없는 이름",IF(OR(NOT(ISNUMBER(C2638)),C2638&lt;0,C2638&lt;&gt;INT(N(C2638))),"수량을 확인하세요",IF(OR(NOT(ISNUMBER(D2638)),D2638&lt;0),"매출을 확인하세요",IF(COUNTIFS(메뉴_월,"&gt;="&amp;DATE(YEAR(A2638),MONTH(A2638),1),메뉴_월,"&lt;="&amp;DATE(YEAR(A2638),MONTH(A2638)+1,0),메뉴_이름,B2638)&gt;1,"같은 달·같은 메뉴가 또 있어요",""))))))</f>
        <v/>
      </c>
    </row>
    <row r="2639">
      <c r="A2639" s="49" t="n"/>
      <c r="B2639" s="17" t="n"/>
      <c r="C2639" s="14" t="n"/>
      <c r="D2639" s="14" t="n"/>
      <c r="E2639" s="18">
        <f>IF(COUNTA(A2639:D2639)=0,"",IF(NOT(ISNUMBER(A2639)),"월을 2026-09-01 처럼",IF(ISNA(MATCH(B2639,메뉴판이름,0)),"메뉴판에 없는 이름",IF(OR(NOT(ISNUMBER(C2639)),C2639&lt;0,C2639&lt;&gt;INT(N(C2639))),"수량을 확인하세요",IF(OR(NOT(ISNUMBER(D2639)),D2639&lt;0),"매출을 확인하세요",IF(COUNTIFS(메뉴_월,"&gt;="&amp;DATE(YEAR(A2639),MONTH(A2639),1),메뉴_월,"&lt;="&amp;DATE(YEAR(A2639),MONTH(A2639)+1,0),메뉴_이름,B2639)&gt;1,"같은 달·같은 메뉴가 또 있어요",""))))))</f>
        <v/>
      </c>
    </row>
    <row r="2640">
      <c r="A2640" s="49" t="n"/>
      <c r="B2640" s="17" t="n"/>
      <c r="C2640" s="14" t="n"/>
      <c r="D2640" s="14" t="n"/>
      <c r="E2640" s="18">
        <f>IF(COUNTA(A2640:D2640)=0,"",IF(NOT(ISNUMBER(A2640)),"월을 2026-09-01 처럼",IF(ISNA(MATCH(B2640,메뉴판이름,0)),"메뉴판에 없는 이름",IF(OR(NOT(ISNUMBER(C2640)),C2640&lt;0,C2640&lt;&gt;INT(N(C2640))),"수량을 확인하세요",IF(OR(NOT(ISNUMBER(D2640)),D2640&lt;0),"매출을 확인하세요",IF(COUNTIFS(메뉴_월,"&gt;="&amp;DATE(YEAR(A2640),MONTH(A2640),1),메뉴_월,"&lt;="&amp;DATE(YEAR(A2640),MONTH(A2640)+1,0),메뉴_이름,B2640)&gt;1,"같은 달·같은 메뉴가 또 있어요",""))))))</f>
        <v/>
      </c>
    </row>
    <row r="2641">
      <c r="A2641" s="49" t="n"/>
      <c r="B2641" s="17" t="n"/>
      <c r="C2641" s="14" t="n"/>
      <c r="D2641" s="14" t="n"/>
      <c r="E2641" s="18">
        <f>IF(COUNTA(A2641:D2641)=0,"",IF(NOT(ISNUMBER(A2641)),"월을 2026-09-01 처럼",IF(ISNA(MATCH(B2641,메뉴판이름,0)),"메뉴판에 없는 이름",IF(OR(NOT(ISNUMBER(C2641)),C2641&lt;0,C2641&lt;&gt;INT(N(C2641))),"수량을 확인하세요",IF(OR(NOT(ISNUMBER(D2641)),D2641&lt;0),"매출을 확인하세요",IF(COUNTIFS(메뉴_월,"&gt;="&amp;DATE(YEAR(A2641),MONTH(A2641),1),메뉴_월,"&lt;="&amp;DATE(YEAR(A2641),MONTH(A2641)+1,0),메뉴_이름,B2641)&gt;1,"같은 달·같은 메뉴가 또 있어요",""))))))</f>
        <v/>
      </c>
    </row>
    <row r="2642">
      <c r="A2642" s="49" t="n"/>
      <c r="B2642" s="17" t="n"/>
      <c r="C2642" s="14" t="n"/>
      <c r="D2642" s="14" t="n"/>
      <c r="E2642" s="18">
        <f>IF(COUNTA(A2642:D2642)=0,"",IF(NOT(ISNUMBER(A2642)),"월을 2026-09-01 처럼",IF(ISNA(MATCH(B2642,메뉴판이름,0)),"메뉴판에 없는 이름",IF(OR(NOT(ISNUMBER(C2642)),C2642&lt;0,C2642&lt;&gt;INT(N(C2642))),"수량을 확인하세요",IF(OR(NOT(ISNUMBER(D2642)),D2642&lt;0),"매출을 확인하세요",IF(COUNTIFS(메뉴_월,"&gt;="&amp;DATE(YEAR(A2642),MONTH(A2642),1),메뉴_월,"&lt;="&amp;DATE(YEAR(A2642),MONTH(A2642)+1,0),메뉴_이름,B2642)&gt;1,"같은 달·같은 메뉴가 또 있어요",""))))))</f>
        <v/>
      </c>
    </row>
    <row r="2643">
      <c r="A2643" s="49" t="n"/>
      <c r="B2643" s="17" t="n"/>
      <c r="C2643" s="14" t="n"/>
      <c r="D2643" s="14" t="n"/>
      <c r="E2643" s="18">
        <f>IF(COUNTA(A2643:D2643)=0,"",IF(NOT(ISNUMBER(A2643)),"월을 2026-09-01 처럼",IF(ISNA(MATCH(B2643,메뉴판이름,0)),"메뉴판에 없는 이름",IF(OR(NOT(ISNUMBER(C2643)),C2643&lt;0,C2643&lt;&gt;INT(N(C2643))),"수량을 확인하세요",IF(OR(NOT(ISNUMBER(D2643)),D2643&lt;0),"매출을 확인하세요",IF(COUNTIFS(메뉴_월,"&gt;="&amp;DATE(YEAR(A2643),MONTH(A2643),1),메뉴_월,"&lt;="&amp;DATE(YEAR(A2643),MONTH(A2643)+1,0),메뉴_이름,B2643)&gt;1,"같은 달·같은 메뉴가 또 있어요",""))))))</f>
        <v/>
      </c>
    </row>
    <row r="2644">
      <c r="A2644" s="49" t="n"/>
      <c r="B2644" s="17" t="n"/>
      <c r="C2644" s="14" t="n"/>
      <c r="D2644" s="14" t="n"/>
      <c r="E2644" s="18">
        <f>IF(COUNTA(A2644:D2644)=0,"",IF(NOT(ISNUMBER(A2644)),"월을 2026-09-01 처럼",IF(ISNA(MATCH(B2644,메뉴판이름,0)),"메뉴판에 없는 이름",IF(OR(NOT(ISNUMBER(C2644)),C2644&lt;0,C2644&lt;&gt;INT(N(C2644))),"수량을 확인하세요",IF(OR(NOT(ISNUMBER(D2644)),D2644&lt;0),"매출을 확인하세요",IF(COUNTIFS(메뉴_월,"&gt;="&amp;DATE(YEAR(A2644),MONTH(A2644),1),메뉴_월,"&lt;="&amp;DATE(YEAR(A2644),MONTH(A2644)+1,0),메뉴_이름,B2644)&gt;1,"같은 달·같은 메뉴가 또 있어요",""))))))</f>
        <v/>
      </c>
    </row>
    <row r="2645">
      <c r="A2645" s="49" t="n"/>
      <c r="B2645" s="17" t="n"/>
      <c r="C2645" s="14" t="n"/>
      <c r="D2645" s="14" t="n"/>
      <c r="E2645" s="18">
        <f>IF(COUNTA(A2645:D2645)=0,"",IF(NOT(ISNUMBER(A2645)),"월을 2026-09-01 처럼",IF(ISNA(MATCH(B2645,메뉴판이름,0)),"메뉴판에 없는 이름",IF(OR(NOT(ISNUMBER(C2645)),C2645&lt;0,C2645&lt;&gt;INT(N(C2645))),"수량을 확인하세요",IF(OR(NOT(ISNUMBER(D2645)),D2645&lt;0),"매출을 확인하세요",IF(COUNTIFS(메뉴_월,"&gt;="&amp;DATE(YEAR(A2645),MONTH(A2645),1),메뉴_월,"&lt;="&amp;DATE(YEAR(A2645),MONTH(A2645)+1,0),메뉴_이름,B2645)&gt;1,"같은 달·같은 메뉴가 또 있어요",""))))))</f>
        <v/>
      </c>
    </row>
    <row r="2646">
      <c r="A2646" s="49" t="n"/>
      <c r="B2646" s="17" t="n"/>
      <c r="C2646" s="14" t="n"/>
      <c r="D2646" s="14" t="n"/>
      <c r="E2646" s="18">
        <f>IF(COUNTA(A2646:D2646)=0,"",IF(NOT(ISNUMBER(A2646)),"월을 2026-09-01 처럼",IF(ISNA(MATCH(B2646,메뉴판이름,0)),"메뉴판에 없는 이름",IF(OR(NOT(ISNUMBER(C2646)),C2646&lt;0,C2646&lt;&gt;INT(N(C2646))),"수량을 확인하세요",IF(OR(NOT(ISNUMBER(D2646)),D2646&lt;0),"매출을 확인하세요",IF(COUNTIFS(메뉴_월,"&gt;="&amp;DATE(YEAR(A2646),MONTH(A2646),1),메뉴_월,"&lt;="&amp;DATE(YEAR(A2646),MONTH(A2646)+1,0),메뉴_이름,B2646)&gt;1,"같은 달·같은 메뉴가 또 있어요",""))))))</f>
        <v/>
      </c>
    </row>
    <row r="2647">
      <c r="A2647" s="49" t="n"/>
      <c r="B2647" s="17" t="n"/>
      <c r="C2647" s="14" t="n"/>
      <c r="D2647" s="14" t="n"/>
      <c r="E2647" s="18">
        <f>IF(COUNTA(A2647:D2647)=0,"",IF(NOT(ISNUMBER(A2647)),"월을 2026-09-01 처럼",IF(ISNA(MATCH(B2647,메뉴판이름,0)),"메뉴판에 없는 이름",IF(OR(NOT(ISNUMBER(C2647)),C2647&lt;0,C2647&lt;&gt;INT(N(C2647))),"수량을 확인하세요",IF(OR(NOT(ISNUMBER(D2647)),D2647&lt;0),"매출을 확인하세요",IF(COUNTIFS(메뉴_월,"&gt;="&amp;DATE(YEAR(A2647),MONTH(A2647),1),메뉴_월,"&lt;="&amp;DATE(YEAR(A2647),MONTH(A2647)+1,0),메뉴_이름,B2647)&gt;1,"같은 달·같은 메뉴가 또 있어요",""))))))</f>
        <v/>
      </c>
    </row>
    <row r="2648">
      <c r="A2648" s="49" t="n"/>
      <c r="B2648" s="17" t="n"/>
      <c r="C2648" s="14" t="n"/>
      <c r="D2648" s="14" t="n"/>
      <c r="E2648" s="18">
        <f>IF(COUNTA(A2648:D2648)=0,"",IF(NOT(ISNUMBER(A2648)),"월을 2026-09-01 처럼",IF(ISNA(MATCH(B2648,메뉴판이름,0)),"메뉴판에 없는 이름",IF(OR(NOT(ISNUMBER(C2648)),C2648&lt;0,C2648&lt;&gt;INT(N(C2648))),"수량을 확인하세요",IF(OR(NOT(ISNUMBER(D2648)),D2648&lt;0),"매출을 확인하세요",IF(COUNTIFS(메뉴_월,"&gt;="&amp;DATE(YEAR(A2648),MONTH(A2648),1),메뉴_월,"&lt;="&amp;DATE(YEAR(A2648),MONTH(A2648)+1,0),메뉴_이름,B2648)&gt;1,"같은 달·같은 메뉴가 또 있어요",""))))))</f>
        <v/>
      </c>
    </row>
    <row r="2649">
      <c r="A2649" s="49" t="n"/>
      <c r="B2649" s="17" t="n"/>
      <c r="C2649" s="14" t="n"/>
      <c r="D2649" s="14" t="n"/>
      <c r="E2649" s="18">
        <f>IF(COUNTA(A2649:D2649)=0,"",IF(NOT(ISNUMBER(A2649)),"월을 2026-09-01 처럼",IF(ISNA(MATCH(B2649,메뉴판이름,0)),"메뉴판에 없는 이름",IF(OR(NOT(ISNUMBER(C2649)),C2649&lt;0,C2649&lt;&gt;INT(N(C2649))),"수량을 확인하세요",IF(OR(NOT(ISNUMBER(D2649)),D2649&lt;0),"매출을 확인하세요",IF(COUNTIFS(메뉴_월,"&gt;="&amp;DATE(YEAR(A2649),MONTH(A2649),1),메뉴_월,"&lt;="&amp;DATE(YEAR(A2649),MONTH(A2649)+1,0),메뉴_이름,B2649)&gt;1,"같은 달·같은 메뉴가 또 있어요",""))))))</f>
        <v/>
      </c>
    </row>
    <row r="2650">
      <c r="A2650" s="49" t="n"/>
      <c r="B2650" s="17" t="n"/>
      <c r="C2650" s="14" t="n"/>
      <c r="D2650" s="14" t="n"/>
      <c r="E2650" s="18">
        <f>IF(COUNTA(A2650:D2650)=0,"",IF(NOT(ISNUMBER(A2650)),"월을 2026-09-01 처럼",IF(ISNA(MATCH(B2650,메뉴판이름,0)),"메뉴판에 없는 이름",IF(OR(NOT(ISNUMBER(C2650)),C2650&lt;0,C2650&lt;&gt;INT(N(C2650))),"수량을 확인하세요",IF(OR(NOT(ISNUMBER(D2650)),D2650&lt;0),"매출을 확인하세요",IF(COUNTIFS(메뉴_월,"&gt;="&amp;DATE(YEAR(A2650),MONTH(A2650),1),메뉴_월,"&lt;="&amp;DATE(YEAR(A2650),MONTH(A2650)+1,0),메뉴_이름,B2650)&gt;1,"같은 달·같은 메뉴가 또 있어요",""))))))</f>
        <v/>
      </c>
    </row>
    <row r="2651">
      <c r="A2651" s="49" t="n"/>
      <c r="B2651" s="17" t="n"/>
      <c r="C2651" s="14" t="n"/>
      <c r="D2651" s="14" t="n"/>
      <c r="E2651" s="18">
        <f>IF(COUNTA(A2651:D2651)=0,"",IF(NOT(ISNUMBER(A2651)),"월을 2026-09-01 처럼",IF(ISNA(MATCH(B2651,메뉴판이름,0)),"메뉴판에 없는 이름",IF(OR(NOT(ISNUMBER(C2651)),C2651&lt;0,C2651&lt;&gt;INT(N(C2651))),"수량을 확인하세요",IF(OR(NOT(ISNUMBER(D2651)),D2651&lt;0),"매출을 확인하세요",IF(COUNTIFS(메뉴_월,"&gt;="&amp;DATE(YEAR(A2651),MONTH(A2651),1),메뉴_월,"&lt;="&amp;DATE(YEAR(A2651),MONTH(A2651)+1,0),메뉴_이름,B2651)&gt;1,"같은 달·같은 메뉴가 또 있어요",""))))))</f>
        <v/>
      </c>
    </row>
    <row r="2652">
      <c r="A2652" s="49" t="n"/>
      <c r="B2652" s="17" t="n"/>
      <c r="C2652" s="14" t="n"/>
      <c r="D2652" s="14" t="n"/>
      <c r="E2652" s="18">
        <f>IF(COUNTA(A2652:D2652)=0,"",IF(NOT(ISNUMBER(A2652)),"월을 2026-09-01 처럼",IF(ISNA(MATCH(B2652,메뉴판이름,0)),"메뉴판에 없는 이름",IF(OR(NOT(ISNUMBER(C2652)),C2652&lt;0,C2652&lt;&gt;INT(N(C2652))),"수량을 확인하세요",IF(OR(NOT(ISNUMBER(D2652)),D2652&lt;0),"매출을 확인하세요",IF(COUNTIFS(메뉴_월,"&gt;="&amp;DATE(YEAR(A2652),MONTH(A2652),1),메뉴_월,"&lt;="&amp;DATE(YEAR(A2652),MONTH(A2652)+1,0),메뉴_이름,B2652)&gt;1,"같은 달·같은 메뉴가 또 있어요",""))))))</f>
        <v/>
      </c>
    </row>
    <row r="2653">
      <c r="A2653" s="49" t="n"/>
      <c r="B2653" s="17" t="n"/>
      <c r="C2653" s="14" t="n"/>
      <c r="D2653" s="14" t="n"/>
      <c r="E2653" s="18">
        <f>IF(COUNTA(A2653:D2653)=0,"",IF(NOT(ISNUMBER(A2653)),"월을 2026-09-01 처럼",IF(ISNA(MATCH(B2653,메뉴판이름,0)),"메뉴판에 없는 이름",IF(OR(NOT(ISNUMBER(C2653)),C2653&lt;0,C2653&lt;&gt;INT(N(C2653))),"수량을 확인하세요",IF(OR(NOT(ISNUMBER(D2653)),D2653&lt;0),"매출을 확인하세요",IF(COUNTIFS(메뉴_월,"&gt;="&amp;DATE(YEAR(A2653),MONTH(A2653),1),메뉴_월,"&lt;="&amp;DATE(YEAR(A2653),MONTH(A2653)+1,0),메뉴_이름,B2653)&gt;1,"같은 달·같은 메뉴가 또 있어요",""))))))</f>
        <v/>
      </c>
    </row>
    <row r="2654">
      <c r="A2654" s="49" t="n"/>
      <c r="B2654" s="17" t="n"/>
      <c r="C2654" s="14" t="n"/>
      <c r="D2654" s="14" t="n"/>
      <c r="E2654" s="18">
        <f>IF(COUNTA(A2654:D2654)=0,"",IF(NOT(ISNUMBER(A2654)),"월을 2026-09-01 처럼",IF(ISNA(MATCH(B2654,메뉴판이름,0)),"메뉴판에 없는 이름",IF(OR(NOT(ISNUMBER(C2654)),C2654&lt;0,C2654&lt;&gt;INT(N(C2654))),"수량을 확인하세요",IF(OR(NOT(ISNUMBER(D2654)),D2654&lt;0),"매출을 확인하세요",IF(COUNTIFS(메뉴_월,"&gt;="&amp;DATE(YEAR(A2654),MONTH(A2654),1),메뉴_월,"&lt;="&amp;DATE(YEAR(A2654),MONTH(A2654)+1,0),메뉴_이름,B2654)&gt;1,"같은 달·같은 메뉴가 또 있어요",""))))))</f>
        <v/>
      </c>
    </row>
    <row r="2655">
      <c r="A2655" s="49" t="n"/>
      <c r="B2655" s="17" t="n"/>
      <c r="C2655" s="14" t="n"/>
      <c r="D2655" s="14" t="n"/>
      <c r="E2655" s="18">
        <f>IF(COUNTA(A2655:D2655)=0,"",IF(NOT(ISNUMBER(A2655)),"월을 2026-09-01 처럼",IF(ISNA(MATCH(B2655,메뉴판이름,0)),"메뉴판에 없는 이름",IF(OR(NOT(ISNUMBER(C2655)),C2655&lt;0,C2655&lt;&gt;INT(N(C2655))),"수량을 확인하세요",IF(OR(NOT(ISNUMBER(D2655)),D2655&lt;0),"매출을 확인하세요",IF(COUNTIFS(메뉴_월,"&gt;="&amp;DATE(YEAR(A2655),MONTH(A2655),1),메뉴_월,"&lt;="&amp;DATE(YEAR(A2655),MONTH(A2655)+1,0),메뉴_이름,B2655)&gt;1,"같은 달·같은 메뉴가 또 있어요",""))))))</f>
        <v/>
      </c>
    </row>
    <row r="2656">
      <c r="A2656" s="49" t="n"/>
      <c r="B2656" s="17" t="n"/>
      <c r="C2656" s="14" t="n"/>
      <c r="D2656" s="14" t="n"/>
      <c r="E2656" s="18">
        <f>IF(COUNTA(A2656:D2656)=0,"",IF(NOT(ISNUMBER(A2656)),"월을 2026-09-01 처럼",IF(ISNA(MATCH(B2656,메뉴판이름,0)),"메뉴판에 없는 이름",IF(OR(NOT(ISNUMBER(C2656)),C2656&lt;0,C2656&lt;&gt;INT(N(C2656))),"수량을 확인하세요",IF(OR(NOT(ISNUMBER(D2656)),D2656&lt;0),"매출을 확인하세요",IF(COUNTIFS(메뉴_월,"&gt;="&amp;DATE(YEAR(A2656),MONTH(A2656),1),메뉴_월,"&lt;="&amp;DATE(YEAR(A2656),MONTH(A2656)+1,0),메뉴_이름,B2656)&gt;1,"같은 달·같은 메뉴가 또 있어요",""))))))</f>
        <v/>
      </c>
    </row>
    <row r="2657">
      <c r="A2657" s="49" t="n"/>
      <c r="B2657" s="17" t="n"/>
      <c r="C2657" s="14" t="n"/>
      <c r="D2657" s="14" t="n"/>
      <c r="E2657" s="18">
        <f>IF(COUNTA(A2657:D2657)=0,"",IF(NOT(ISNUMBER(A2657)),"월을 2026-09-01 처럼",IF(ISNA(MATCH(B2657,메뉴판이름,0)),"메뉴판에 없는 이름",IF(OR(NOT(ISNUMBER(C2657)),C2657&lt;0,C2657&lt;&gt;INT(N(C2657))),"수량을 확인하세요",IF(OR(NOT(ISNUMBER(D2657)),D2657&lt;0),"매출을 확인하세요",IF(COUNTIFS(메뉴_월,"&gt;="&amp;DATE(YEAR(A2657),MONTH(A2657),1),메뉴_월,"&lt;="&amp;DATE(YEAR(A2657),MONTH(A2657)+1,0),메뉴_이름,B2657)&gt;1,"같은 달·같은 메뉴가 또 있어요",""))))))</f>
        <v/>
      </c>
    </row>
    <row r="2658">
      <c r="A2658" s="49" t="n"/>
      <c r="B2658" s="17" t="n"/>
      <c r="C2658" s="14" t="n"/>
      <c r="D2658" s="14" t="n"/>
      <c r="E2658" s="18">
        <f>IF(COUNTA(A2658:D2658)=0,"",IF(NOT(ISNUMBER(A2658)),"월을 2026-09-01 처럼",IF(ISNA(MATCH(B2658,메뉴판이름,0)),"메뉴판에 없는 이름",IF(OR(NOT(ISNUMBER(C2658)),C2658&lt;0,C2658&lt;&gt;INT(N(C2658))),"수량을 확인하세요",IF(OR(NOT(ISNUMBER(D2658)),D2658&lt;0),"매출을 확인하세요",IF(COUNTIFS(메뉴_월,"&gt;="&amp;DATE(YEAR(A2658),MONTH(A2658),1),메뉴_월,"&lt;="&amp;DATE(YEAR(A2658),MONTH(A2658)+1,0),메뉴_이름,B2658)&gt;1,"같은 달·같은 메뉴가 또 있어요",""))))))</f>
        <v/>
      </c>
    </row>
    <row r="2659">
      <c r="A2659" s="49" t="n"/>
      <c r="B2659" s="17" t="n"/>
      <c r="C2659" s="14" t="n"/>
      <c r="D2659" s="14" t="n"/>
      <c r="E2659" s="18">
        <f>IF(COUNTA(A2659:D2659)=0,"",IF(NOT(ISNUMBER(A2659)),"월을 2026-09-01 처럼",IF(ISNA(MATCH(B2659,메뉴판이름,0)),"메뉴판에 없는 이름",IF(OR(NOT(ISNUMBER(C2659)),C2659&lt;0,C2659&lt;&gt;INT(N(C2659))),"수량을 확인하세요",IF(OR(NOT(ISNUMBER(D2659)),D2659&lt;0),"매출을 확인하세요",IF(COUNTIFS(메뉴_월,"&gt;="&amp;DATE(YEAR(A2659),MONTH(A2659),1),메뉴_월,"&lt;="&amp;DATE(YEAR(A2659),MONTH(A2659)+1,0),메뉴_이름,B2659)&gt;1,"같은 달·같은 메뉴가 또 있어요",""))))))</f>
        <v/>
      </c>
    </row>
    <row r="2660">
      <c r="A2660" s="49" t="n"/>
      <c r="B2660" s="17" t="n"/>
      <c r="C2660" s="14" t="n"/>
      <c r="D2660" s="14" t="n"/>
      <c r="E2660" s="18">
        <f>IF(COUNTA(A2660:D2660)=0,"",IF(NOT(ISNUMBER(A2660)),"월을 2026-09-01 처럼",IF(ISNA(MATCH(B2660,메뉴판이름,0)),"메뉴판에 없는 이름",IF(OR(NOT(ISNUMBER(C2660)),C2660&lt;0,C2660&lt;&gt;INT(N(C2660))),"수량을 확인하세요",IF(OR(NOT(ISNUMBER(D2660)),D2660&lt;0),"매출을 확인하세요",IF(COUNTIFS(메뉴_월,"&gt;="&amp;DATE(YEAR(A2660),MONTH(A2660),1),메뉴_월,"&lt;="&amp;DATE(YEAR(A2660),MONTH(A2660)+1,0),메뉴_이름,B2660)&gt;1,"같은 달·같은 메뉴가 또 있어요",""))))))</f>
        <v/>
      </c>
    </row>
    <row r="2661">
      <c r="A2661" s="49" t="n"/>
      <c r="B2661" s="17" t="n"/>
      <c r="C2661" s="14" t="n"/>
      <c r="D2661" s="14" t="n"/>
      <c r="E2661" s="18">
        <f>IF(COUNTA(A2661:D2661)=0,"",IF(NOT(ISNUMBER(A2661)),"월을 2026-09-01 처럼",IF(ISNA(MATCH(B2661,메뉴판이름,0)),"메뉴판에 없는 이름",IF(OR(NOT(ISNUMBER(C2661)),C2661&lt;0,C2661&lt;&gt;INT(N(C2661))),"수량을 확인하세요",IF(OR(NOT(ISNUMBER(D2661)),D2661&lt;0),"매출을 확인하세요",IF(COUNTIFS(메뉴_월,"&gt;="&amp;DATE(YEAR(A2661),MONTH(A2661),1),메뉴_월,"&lt;="&amp;DATE(YEAR(A2661),MONTH(A2661)+1,0),메뉴_이름,B2661)&gt;1,"같은 달·같은 메뉴가 또 있어요",""))))))</f>
        <v/>
      </c>
    </row>
    <row r="2662">
      <c r="A2662" s="49" t="n"/>
      <c r="B2662" s="17" t="n"/>
      <c r="C2662" s="14" t="n"/>
      <c r="D2662" s="14" t="n"/>
      <c r="E2662" s="18">
        <f>IF(COUNTA(A2662:D2662)=0,"",IF(NOT(ISNUMBER(A2662)),"월을 2026-09-01 처럼",IF(ISNA(MATCH(B2662,메뉴판이름,0)),"메뉴판에 없는 이름",IF(OR(NOT(ISNUMBER(C2662)),C2662&lt;0,C2662&lt;&gt;INT(N(C2662))),"수량을 확인하세요",IF(OR(NOT(ISNUMBER(D2662)),D2662&lt;0),"매출을 확인하세요",IF(COUNTIFS(메뉴_월,"&gt;="&amp;DATE(YEAR(A2662),MONTH(A2662),1),메뉴_월,"&lt;="&amp;DATE(YEAR(A2662),MONTH(A2662)+1,0),메뉴_이름,B2662)&gt;1,"같은 달·같은 메뉴가 또 있어요",""))))))</f>
        <v/>
      </c>
    </row>
    <row r="2663">
      <c r="A2663" s="49" t="n"/>
      <c r="B2663" s="17" t="n"/>
      <c r="C2663" s="14" t="n"/>
      <c r="D2663" s="14" t="n"/>
      <c r="E2663" s="18">
        <f>IF(COUNTA(A2663:D2663)=0,"",IF(NOT(ISNUMBER(A2663)),"월을 2026-09-01 처럼",IF(ISNA(MATCH(B2663,메뉴판이름,0)),"메뉴판에 없는 이름",IF(OR(NOT(ISNUMBER(C2663)),C2663&lt;0,C2663&lt;&gt;INT(N(C2663))),"수량을 확인하세요",IF(OR(NOT(ISNUMBER(D2663)),D2663&lt;0),"매출을 확인하세요",IF(COUNTIFS(메뉴_월,"&gt;="&amp;DATE(YEAR(A2663),MONTH(A2663),1),메뉴_월,"&lt;="&amp;DATE(YEAR(A2663),MONTH(A2663)+1,0),메뉴_이름,B2663)&gt;1,"같은 달·같은 메뉴가 또 있어요",""))))))</f>
        <v/>
      </c>
    </row>
    <row r="2664">
      <c r="A2664" s="49" t="n"/>
      <c r="B2664" s="17" t="n"/>
      <c r="C2664" s="14" t="n"/>
      <c r="D2664" s="14" t="n"/>
      <c r="E2664" s="18">
        <f>IF(COUNTA(A2664:D2664)=0,"",IF(NOT(ISNUMBER(A2664)),"월을 2026-09-01 처럼",IF(ISNA(MATCH(B2664,메뉴판이름,0)),"메뉴판에 없는 이름",IF(OR(NOT(ISNUMBER(C2664)),C2664&lt;0,C2664&lt;&gt;INT(N(C2664))),"수량을 확인하세요",IF(OR(NOT(ISNUMBER(D2664)),D2664&lt;0),"매출을 확인하세요",IF(COUNTIFS(메뉴_월,"&gt;="&amp;DATE(YEAR(A2664),MONTH(A2664),1),메뉴_월,"&lt;="&amp;DATE(YEAR(A2664),MONTH(A2664)+1,0),메뉴_이름,B2664)&gt;1,"같은 달·같은 메뉴가 또 있어요",""))))))</f>
        <v/>
      </c>
    </row>
    <row r="2665">
      <c r="A2665" s="49" t="n"/>
      <c r="B2665" s="17" t="n"/>
      <c r="C2665" s="14" t="n"/>
      <c r="D2665" s="14" t="n"/>
      <c r="E2665" s="18">
        <f>IF(COUNTA(A2665:D2665)=0,"",IF(NOT(ISNUMBER(A2665)),"월을 2026-09-01 처럼",IF(ISNA(MATCH(B2665,메뉴판이름,0)),"메뉴판에 없는 이름",IF(OR(NOT(ISNUMBER(C2665)),C2665&lt;0,C2665&lt;&gt;INT(N(C2665))),"수량을 확인하세요",IF(OR(NOT(ISNUMBER(D2665)),D2665&lt;0),"매출을 확인하세요",IF(COUNTIFS(메뉴_월,"&gt;="&amp;DATE(YEAR(A2665),MONTH(A2665),1),메뉴_월,"&lt;="&amp;DATE(YEAR(A2665),MONTH(A2665)+1,0),메뉴_이름,B2665)&gt;1,"같은 달·같은 메뉴가 또 있어요",""))))))</f>
        <v/>
      </c>
    </row>
    <row r="2666">
      <c r="A2666" s="49" t="n"/>
      <c r="B2666" s="17" t="n"/>
      <c r="C2666" s="14" t="n"/>
      <c r="D2666" s="14" t="n"/>
      <c r="E2666" s="18">
        <f>IF(COUNTA(A2666:D2666)=0,"",IF(NOT(ISNUMBER(A2666)),"월을 2026-09-01 처럼",IF(ISNA(MATCH(B2666,메뉴판이름,0)),"메뉴판에 없는 이름",IF(OR(NOT(ISNUMBER(C2666)),C2666&lt;0,C2666&lt;&gt;INT(N(C2666))),"수량을 확인하세요",IF(OR(NOT(ISNUMBER(D2666)),D2666&lt;0),"매출을 확인하세요",IF(COUNTIFS(메뉴_월,"&gt;="&amp;DATE(YEAR(A2666),MONTH(A2666),1),메뉴_월,"&lt;="&amp;DATE(YEAR(A2666),MONTH(A2666)+1,0),메뉴_이름,B2666)&gt;1,"같은 달·같은 메뉴가 또 있어요",""))))))</f>
        <v/>
      </c>
    </row>
    <row r="2667">
      <c r="A2667" s="49" t="n"/>
      <c r="B2667" s="17" t="n"/>
      <c r="C2667" s="14" t="n"/>
      <c r="D2667" s="14" t="n"/>
      <c r="E2667" s="18">
        <f>IF(COUNTA(A2667:D2667)=0,"",IF(NOT(ISNUMBER(A2667)),"월을 2026-09-01 처럼",IF(ISNA(MATCH(B2667,메뉴판이름,0)),"메뉴판에 없는 이름",IF(OR(NOT(ISNUMBER(C2667)),C2667&lt;0,C2667&lt;&gt;INT(N(C2667))),"수량을 확인하세요",IF(OR(NOT(ISNUMBER(D2667)),D2667&lt;0),"매출을 확인하세요",IF(COUNTIFS(메뉴_월,"&gt;="&amp;DATE(YEAR(A2667),MONTH(A2667),1),메뉴_월,"&lt;="&amp;DATE(YEAR(A2667),MONTH(A2667)+1,0),메뉴_이름,B2667)&gt;1,"같은 달·같은 메뉴가 또 있어요",""))))))</f>
        <v/>
      </c>
    </row>
    <row r="2668">
      <c r="A2668" s="49" t="n"/>
      <c r="B2668" s="17" t="n"/>
      <c r="C2668" s="14" t="n"/>
      <c r="D2668" s="14" t="n"/>
      <c r="E2668" s="18">
        <f>IF(COUNTA(A2668:D2668)=0,"",IF(NOT(ISNUMBER(A2668)),"월을 2026-09-01 처럼",IF(ISNA(MATCH(B2668,메뉴판이름,0)),"메뉴판에 없는 이름",IF(OR(NOT(ISNUMBER(C2668)),C2668&lt;0,C2668&lt;&gt;INT(N(C2668))),"수량을 확인하세요",IF(OR(NOT(ISNUMBER(D2668)),D2668&lt;0),"매출을 확인하세요",IF(COUNTIFS(메뉴_월,"&gt;="&amp;DATE(YEAR(A2668),MONTH(A2668),1),메뉴_월,"&lt;="&amp;DATE(YEAR(A2668),MONTH(A2668)+1,0),메뉴_이름,B2668)&gt;1,"같은 달·같은 메뉴가 또 있어요",""))))))</f>
        <v/>
      </c>
    </row>
    <row r="2669">
      <c r="A2669" s="49" t="n"/>
      <c r="B2669" s="17" t="n"/>
      <c r="C2669" s="14" t="n"/>
      <c r="D2669" s="14" t="n"/>
      <c r="E2669" s="18">
        <f>IF(COUNTA(A2669:D2669)=0,"",IF(NOT(ISNUMBER(A2669)),"월을 2026-09-01 처럼",IF(ISNA(MATCH(B2669,메뉴판이름,0)),"메뉴판에 없는 이름",IF(OR(NOT(ISNUMBER(C2669)),C2669&lt;0,C2669&lt;&gt;INT(N(C2669))),"수량을 확인하세요",IF(OR(NOT(ISNUMBER(D2669)),D2669&lt;0),"매출을 확인하세요",IF(COUNTIFS(메뉴_월,"&gt;="&amp;DATE(YEAR(A2669),MONTH(A2669),1),메뉴_월,"&lt;="&amp;DATE(YEAR(A2669),MONTH(A2669)+1,0),메뉴_이름,B2669)&gt;1,"같은 달·같은 메뉴가 또 있어요",""))))))</f>
        <v/>
      </c>
    </row>
    <row r="2670">
      <c r="A2670" s="49" t="n"/>
      <c r="B2670" s="17" t="n"/>
      <c r="C2670" s="14" t="n"/>
      <c r="D2670" s="14" t="n"/>
      <c r="E2670" s="18">
        <f>IF(COUNTA(A2670:D2670)=0,"",IF(NOT(ISNUMBER(A2670)),"월을 2026-09-01 처럼",IF(ISNA(MATCH(B2670,메뉴판이름,0)),"메뉴판에 없는 이름",IF(OR(NOT(ISNUMBER(C2670)),C2670&lt;0,C2670&lt;&gt;INT(N(C2670))),"수량을 확인하세요",IF(OR(NOT(ISNUMBER(D2670)),D2670&lt;0),"매출을 확인하세요",IF(COUNTIFS(메뉴_월,"&gt;="&amp;DATE(YEAR(A2670),MONTH(A2670),1),메뉴_월,"&lt;="&amp;DATE(YEAR(A2670),MONTH(A2670)+1,0),메뉴_이름,B2670)&gt;1,"같은 달·같은 메뉴가 또 있어요",""))))))</f>
        <v/>
      </c>
    </row>
    <row r="2671">
      <c r="A2671" s="49" t="n"/>
      <c r="B2671" s="17" t="n"/>
      <c r="C2671" s="14" t="n"/>
      <c r="D2671" s="14" t="n"/>
      <c r="E2671" s="18">
        <f>IF(COUNTA(A2671:D2671)=0,"",IF(NOT(ISNUMBER(A2671)),"월을 2026-09-01 처럼",IF(ISNA(MATCH(B2671,메뉴판이름,0)),"메뉴판에 없는 이름",IF(OR(NOT(ISNUMBER(C2671)),C2671&lt;0,C2671&lt;&gt;INT(N(C2671))),"수량을 확인하세요",IF(OR(NOT(ISNUMBER(D2671)),D2671&lt;0),"매출을 확인하세요",IF(COUNTIFS(메뉴_월,"&gt;="&amp;DATE(YEAR(A2671),MONTH(A2671),1),메뉴_월,"&lt;="&amp;DATE(YEAR(A2671),MONTH(A2671)+1,0),메뉴_이름,B2671)&gt;1,"같은 달·같은 메뉴가 또 있어요",""))))))</f>
        <v/>
      </c>
    </row>
    <row r="2672">
      <c r="A2672" s="49" t="n"/>
      <c r="B2672" s="17" t="n"/>
      <c r="C2672" s="14" t="n"/>
      <c r="D2672" s="14" t="n"/>
      <c r="E2672" s="18">
        <f>IF(COUNTA(A2672:D2672)=0,"",IF(NOT(ISNUMBER(A2672)),"월을 2026-09-01 처럼",IF(ISNA(MATCH(B2672,메뉴판이름,0)),"메뉴판에 없는 이름",IF(OR(NOT(ISNUMBER(C2672)),C2672&lt;0,C2672&lt;&gt;INT(N(C2672))),"수량을 확인하세요",IF(OR(NOT(ISNUMBER(D2672)),D2672&lt;0),"매출을 확인하세요",IF(COUNTIFS(메뉴_월,"&gt;="&amp;DATE(YEAR(A2672),MONTH(A2672),1),메뉴_월,"&lt;="&amp;DATE(YEAR(A2672),MONTH(A2672)+1,0),메뉴_이름,B2672)&gt;1,"같은 달·같은 메뉴가 또 있어요",""))))))</f>
        <v/>
      </c>
    </row>
    <row r="2673">
      <c r="A2673" s="49" t="n"/>
      <c r="B2673" s="17" t="n"/>
      <c r="C2673" s="14" t="n"/>
      <c r="D2673" s="14" t="n"/>
      <c r="E2673" s="18">
        <f>IF(COUNTA(A2673:D2673)=0,"",IF(NOT(ISNUMBER(A2673)),"월을 2026-09-01 처럼",IF(ISNA(MATCH(B2673,메뉴판이름,0)),"메뉴판에 없는 이름",IF(OR(NOT(ISNUMBER(C2673)),C2673&lt;0,C2673&lt;&gt;INT(N(C2673))),"수량을 확인하세요",IF(OR(NOT(ISNUMBER(D2673)),D2673&lt;0),"매출을 확인하세요",IF(COUNTIFS(메뉴_월,"&gt;="&amp;DATE(YEAR(A2673),MONTH(A2673),1),메뉴_월,"&lt;="&amp;DATE(YEAR(A2673),MONTH(A2673)+1,0),메뉴_이름,B2673)&gt;1,"같은 달·같은 메뉴가 또 있어요",""))))))</f>
        <v/>
      </c>
    </row>
    <row r="2674">
      <c r="A2674" s="49" t="n"/>
      <c r="B2674" s="17" t="n"/>
      <c r="C2674" s="14" t="n"/>
      <c r="D2674" s="14" t="n"/>
      <c r="E2674" s="18">
        <f>IF(COUNTA(A2674:D2674)=0,"",IF(NOT(ISNUMBER(A2674)),"월을 2026-09-01 처럼",IF(ISNA(MATCH(B2674,메뉴판이름,0)),"메뉴판에 없는 이름",IF(OR(NOT(ISNUMBER(C2674)),C2674&lt;0,C2674&lt;&gt;INT(N(C2674))),"수량을 확인하세요",IF(OR(NOT(ISNUMBER(D2674)),D2674&lt;0),"매출을 확인하세요",IF(COUNTIFS(메뉴_월,"&gt;="&amp;DATE(YEAR(A2674),MONTH(A2674),1),메뉴_월,"&lt;="&amp;DATE(YEAR(A2674),MONTH(A2674)+1,0),메뉴_이름,B2674)&gt;1,"같은 달·같은 메뉴가 또 있어요",""))))))</f>
        <v/>
      </c>
    </row>
    <row r="2675">
      <c r="A2675" s="49" t="n"/>
      <c r="B2675" s="17" t="n"/>
      <c r="C2675" s="14" t="n"/>
      <c r="D2675" s="14" t="n"/>
      <c r="E2675" s="18">
        <f>IF(COUNTA(A2675:D2675)=0,"",IF(NOT(ISNUMBER(A2675)),"월을 2026-09-01 처럼",IF(ISNA(MATCH(B2675,메뉴판이름,0)),"메뉴판에 없는 이름",IF(OR(NOT(ISNUMBER(C2675)),C2675&lt;0,C2675&lt;&gt;INT(N(C2675))),"수량을 확인하세요",IF(OR(NOT(ISNUMBER(D2675)),D2675&lt;0),"매출을 확인하세요",IF(COUNTIFS(메뉴_월,"&gt;="&amp;DATE(YEAR(A2675),MONTH(A2675),1),메뉴_월,"&lt;="&amp;DATE(YEAR(A2675),MONTH(A2675)+1,0),메뉴_이름,B2675)&gt;1,"같은 달·같은 메뉴가 또 있어요",""))))))</f>
        <v/>
      </c>
    </row>
    <row r="2676">
      <c r="A2676" s="49" t="n"/>
      <c r="B2676" s="17" t="n"/>
      <c r="C2676" s="14" t="n"/>
      <c r="D2676" s="14" t="n"/>
      <c r="E2676" s="18">
        <f>IF(COUNTA(A2676:D2676)=0,"",IF(NOT(ISNUMBER(A2676)),"월을 2026-09-01 처럼",IF(ISNA(MATCH(B2676,메뉴판이름,0)),"메뉴판에 없는 이름",IF(OR(NOT(ISNUMBER(C2676)),C2676&lt;0,C2676&lt;&gt;INT(N(C2676))),"수량을 확인하세요",IF(OR(NOT(ISNUMBER(D2676)),D2676&lt;0),"매출을 확인하세요",IF(COUNTIFS(메뉴_월,"&gt;="&amp;DATE(YEAR(A2676),MONTH(A2676),1),메뉴_월,"&lt;="&amp;DATE(YEAR(A2676),MONTH(A2676)+1,0),메뉴_이름,B2676)&gt;1,"같은 달·같은 메뉴가 또 있어요",""))))))</f>
        <v/>
      </c>
    </row>
    <row r="2677">
      <c r="A2677" s="49" t="n"/>
      <c r="B2677" s="17" t="n"/>
      <c r="C2677" s="14" t="n"/>
      <c r="D2677" s="14" t="n"/>
      <c r="E2677" s="18">
        <f>IF(COUNTA(A2677:D2677)=0,"",IF(NOT(ISNUMBER(A2677)),"월을 2026-09-01 처럼",IF(ISNA(MATCH(B2677,메뉴판이름,0)),"메뉴판에 없는 이름",IF(OR(NOT(ISNUMBER(C2677)),C2677&lt;0,C2677&lt;&gt;INT(N(C2677))),"수량을 확인하세요",IF(OR(NOT(ISNUMBER(D2677)),D2677&lt;0),"매출을 확인하세요",IF(COUNTIFS(메뉴_월,"&gt;="&amp;DATE(YEAR(A2677),MONTH(A2677),1),메뉴_월,"&lt;="&amp;DATE(YEAR(A2677),MONTH(A2677)+1,0),메뉴_이름,B2677)&gt;1,"같은 달·같은 메뉴가 또 있어요",""))))))</f>
        <v/>
      </c>
    </row>
    <row r="2678">
      <c r="A2678" s="49" t="n"/>
      <c r="B2678" s="17" t="n"/>
      <c r="C2678" s="14" t="n"/>
      <c r="D2678" s="14" t="n"/>
      <c r="E2678" s="18">
        <f>IF(COUNTA(A2678:D2678)=0,"",IF(NOT(ISNUMBER(A2678)),"월을 2026-09-01 처럼",IF(ISNA(MATCH(B2678,메뉴판이름,0)),"메뉴판에 없는 이름",IF(OR(NOT(ISNUMBER(C2678)),C2678&lt;0,C2678&lt;&gt;INT(N(C2678))),"수량을 확인하세요",IF(OR(NOT(ISNUMBER(D2678)),D2678&lt;0),"매출을 확인하세요",IF(COUNTIFS(메뉴_월,"&gt;="&amp;DATE(YEAR(A2678),MONTH(A2678),1),메뉴_월,"&lt;="&amp;DATE(YEAR(A2678),MONTH(A2678)+1,0),메뉴_이름,B2678)&gt;1,"같은 달·같은 메뉴가 또 있어요",""))))))</f>
        <v/>
      </c>
    </row>
    <row r="2679">
      <c r="A2679" s="49" t="n"/>
      <c r="B2679" s="17" t="n"/>
      <c r="C2679" s="14" t="n"/>
      <c r="D2679" s="14" t="n"/>
      <c r="E2679" s="18">
        <f>IF(COUNTA(A2679:D2679)=0,"",IF(NOT(ISNUMBER(A2679)),"월을 2026-09-01 처럼",IF(ISNA(MATCH(B2679,메뉴판이름,0)),"메뉴판에 없는 이름",IF(OR(NOT(ISNUMBER(C2679)),C2679&lt;0,C2679&lt;&gt;INT(N(C2679))),"수량을 확인하세요",IF(OR(NOT(ISNUMBER(D2679)),D2679&lt;0),"매출을 확인하세요",IF(COUNTIFS(메뉴_월,"&gt;="&amp;DATE(YEAR(A2679),MONTH(A2679),1),메뉴_월,"&lt;="&amp;DATE(YEAR(A2679),MONTH(A2679)+1,0),메뉴_이름,B2679)&gt;1,"같은 달·같은 메뉴가 또 있어요",""))))))</f>
        <v/>
      </c>
    </row>
    <row r="2680">
      <c r="A2680" s="49" t="n"/>
      <c r="B2680" s="17" t="n"/>
      <c r="C2680" s="14" t="n"/>
      <c r="D2680" s="14" t="n"/>
      <c r="E2680" s="18">
        <f>IF(COUNTA(A2680:D2680)=0,"",IF(NOT(ISNUMBER(A2680)),"월을 2026-09-01 처럼",IF(ISNA(MATCH(B2680,메뉴판이름,0)),"메뉴판에 없는 이름",IF(OR(NOT(ISNUMBER(C2680)),C2680&lt;0,C2680&lt;&gt;INT(N(C2680))),"수량을 확인하세요",IF(OR(NOT(ISNUMBER(D2680)),D2680&lt;0),"매출을 확인하세요",IF(COUNTIFS(메뉴_월,"&gt;="&amp;DATE(YEAR(A2680),MONTH(A2680),1),메뉴_월,"&lt;="&amp;DATE(YEAR(A2680),MONTH(A2680)+1,0),메뉴_이름,B2680)&gt;1,"같은 달·같은 메뉴가 또 있어요",""))))))</f>
        <v/>
      </c>
    </row>
    <row r="2681">
      <c r="A2681" s="49" t="n"/>
      <c r="B2681" s="17" t="n"/>
      <c r="C2681" s="14" t="n"/>
      <c r="D2681" s="14" t="n"/>
      <c r="E2681" s="18">
        <f>IF(COUNTA(A2681:D2681)=0,"",IF(NOT(ISNUMBER(A2681)),"월을 2026-09-01 처럼",IF(ISNA(MATCH(B2681,메뉴판이름,0)),"메뉴판에 없는 이름",IF(OR(NOT(ISNUMBER(C2681)),C2681&lt;0,C2681&lt;&gt;INT(N(C2681))),"수량을 확인하세요",IF(OR(NOT(ISNUMBER(D2681)),D2681&lt;0),"매출을 확인하세요",IF(COUNTIFS(메뉴_월,"&gt;="&amp;DATE(YEAR(A2681),MONTH(A2681),1),메뉴_월,"&lt;="&amp;DATE(YEAR(A2681),MONTH(A2681)+1,0),메뉴_이름,B2681)&gt;1,"같은 달·같은 메뉴가 또 있어요",""))))))</f>
        <v/>
      </c>
    </row>
    <row r="2682">
      <c r="A2682" s="49" t="n"/>
      <c r="B2682" s="17" t="n"/>
      <c r="C2682" s="14" t="n"/>
      <c r="D2682" s="14" t="n"/>
      <c r="E2682" s="18">
        <f>IF(COUNTA(A2682:D2682)=0,"",IF(NOT(ISNUMBER(A2682)),"월을 2026-09-01 처럼",IF(ISNA(MATCH(B2682,메뉴판이름,0)),"메뉴판에 없는 이름",IF(OR(NOT(ISNUMBER(C2682)),C2682&lt;0,C2682&lt;&gt;INT(N(C2682))),"수량을 확인하세요",IF(OR(NOT(ISNUMBER(D2682)),D2682&lt;0),"매출을 확인하세요",IF(COUNTIFS(메뉴_월,"&gt;="&amp;DATE(YEAR(A2682),MONTH(A2682),1),메뉴_월,"&lt;="&amp;DATE(YEAR(A2682),MONTH(A2682)+1,0),메뉴_이름,B2682)&gt;1,"같은 달·같은 메뉴가 또 있어요",""))))))</f>
        <v/>
      </c>
    </row>
    <row r="2683">
      <c r="A2683" s="49" t="n"/>
      <c r="B2683" s="17" t="n"/>
      <c r="C2683" s="14" t="n"/>
      <c r="D2683" s="14" t="n"/>
      <c r="E2683" s="18">
        <f>IF(COUNTA(A2683:D2683)=0,"",IF(NOT(ISNUMBER(A2683)),"월을 2026-09-01 처럼",IF(ISNA(MATCH(B2683,메뉴판이름,0)),"메뉴판에 없는 이름",IF(OR(NOT(ISNUMBER(C2683)),C2683&lt;0,C2683&lt;&gt;INT(N(C2683))),"수량을 확인하세요",IF(OR(NOT(ISNUMBER(D2683)),D2683&lt;0),"매출을 확인하세요",IF(COUNTIFS(메뉴_월,"&gt;="&amp;DATE(YEAR(A2683),MONTH(A2683),1),메뉴_월,"&lt;="&amp;DATE(YEAR(A2683),MONTH(A2683)+1,0),메뉴_이름,B2683)&gt;1,"같은 달·같은 메뉴가 또 있어요",""))))))</f>
        <v/>
      </c>
    </row>
    <row r="2684">
      <c r="A2684" s="49" t="n"/>
      <c r="B2684" s="17" t="n"/>
      <c r="C2684" s="14" t="n"/>
      <c r="D2684" s="14" t="n"/>
      <c r="E2684" s="18">
        <f>IF(COUNTA(A2684:D2684)=0,"",IF(NOT(ISNUMBER(A2684)),"월을 2026-09-01 처럼",IF(ISNA(MATCH(B2684,메뉴판이름,0)),"메뉴판에 없는 이름",IF(OR(NOT(ISNUMBER(C2684)),C2684&lt;0,C2684&lt;&gt;INT(N(C2684))),"수량을 확인하세요",IF(OR(NOT(ISNUMBER(D2684)),D2684&lt;0),"매출을 확인하세요",IF(COUNTIFS(메뉴_월,"&gt;="&amp;DATE(YEAR(A2684),MONTH(A2684),1),메뉴_월,"&lt;="&amp;DATE(YEAR(A2684),MONTH(A2684)+1,0),메뉴_이름,B2684)&gt;1,"같은 달·같은 메뉴가 또 있어요",""))))))</f>
        <v/>
      </c>
    </row>
    <row r="2685">
      <c r="A2685" s="49" t="n"/>
      <c r="B2685" s="17" t="n"/>
      <c r="C2685" s="14" t="n"/>
      <c r="D2685" s="14" t="n"/>
      <c r="E2685" s="18">
        <f>IF(COUNTA(A2685:D2685)=0,"",IF(NOT(ISNUMBER(A2685)),"월을 2026-09-01 처럼",IF(ISNA(MATCH(B2685,메뉴판이름,0)),"메뉴판에 없는 이름",IF(OR(NOT(ISNUMBER(C2685)),C2685&lt;0,C2685&lt;&gt;INT(N(C2685))),"수량을 확인하세요",IF(OR(NOT(ISNUMBER(D2685)),D2685&lt;0),"매출을 확인하세요",IF(COUNTIFS(메뉴_월,"&gt;="&amp;DATE(YEAR(A2685),MONTH(A2685),1),메뉴_월,"&lt;="&amp;DATE(YEAR(A2685),MONTH(A2685)+1,0),메뉴_이름,B2685)&gt;1,"같은 달·같은 메뉴가 또 있어요",""))))))</f>
        <v/>
      </c>
    </row>
    <row r="2686">
      <c r="A2686" s="49" t="n"/>
      <c r="B2686" s="17" t="n"/>
      <c r="C2686" s="14" t="n"/>
      <c r="D2686" s="14" t="n"/>
      <c r="E2686" s="18">
        <f>IF(COUNTA(A2686:D2686)=0,"",IF(NOT(ISNUMBER(A2686)),"월을 2026-09-01 처럼",IF(ISNA(MATCH(B2686,메뉴판이름,0)),"메뉴판에 없는 이름",IF(OR(NOT(ISNUMBER(C2686)),C2686&lt;0,C2686&lt;&gt;INT(N(C2686))),"수량을 확인하세요",IF(OR(NOT(ISNUMBER(D2686)),D2686&lt;0),"매출을 확인하세요",IF(COUNTIFS(메뉴_월,"&gt;="&amp;DATE(YEAR(A2686),MONTH(A2686),1),메뉴_월,"&lt;="&amp;DATE(YEAR(A2686),MONTH(A2686)+1,0),메뉴_이름,B2686)&gt;1,"같은 달·같은 메뉴가 또 있어요",""))))))</f>
        <v/>
      </c>
    </row>
    <row r="2687">
      <c r="A2687" s="49" t="n"/>
      <c r="B2687" s="17" t="n"/>
      <c r="C2687" s="14" t="n"/>
      <c r="D2687" s="14" t="n"/>
      <c r="E2687" s="18">
        <f>IF(COUNTA(A2687:D2687)=0,"",IF(NOT(ISNUMBER(A2687)),"월을 2026-09-01 처럼",IF(ISNA(MATCH(B2687,메뉴판이름,0)),"메뉴판에 없는 이름",IF(OR(NOT(ISNUMBER(C2687)),C2687&lt;0,C2687&lt;&gt;INT(N(C2687))),"수량을 확인하세요",IF(OR(NOT(ISNUMBER(D2687)),D2687&lt;0),"매출을 확인하세요",IF(COUNTIFS(메뉴_월,"&gt;="&amp;DATE(YEAR(A2687),MONTH(A2687),1),메뉴_월,"&lt;="&amp;DATE(YEAR(A2687),MONTH(A2687)+1,0),메뉴_이름,B2687)&gt;1,"같은 달·같은 메뉴가 또 있어요",""))))))</f>
        <v/>
      </c>
    </row>
    <row r="2688">
      <c r="A2688" s="49" t="n"/>
      <c r="B2688" s="17" t="n"/>
      <c r="C2688" s="14" t="n"/>
      <c r="D2688" s="14" t="n"/>
      <c r="E2688" s="18">
        <f>IF(COUNTA(A2688:D2688)=0,"",IF(NOT(ISNUMBER(A2688)),"월을 2026-09-01 처럼",IF(ISNA(MATCH(B2688,메뉴판이름,0)),"메뉴판에 없는 이름",IF(OR(NOT(ISNUMBER(C2688)),C2688&lt;0,C2688&lt;&gt;INT(N(C2688))),"수량을 확인하세요",IF(OR(NOT(ISNUMBER(D2688)),D2688&lt;0),"매출을 확인하세요",IF(COUNTIFS(메뉴_월,"&gt;="&amp;DATE(YEAR(A2688),MONTH(A2688),1),메뉴_월,"&lt;="&amp;DATE(YEAR(A2688),MONTH(A2688)+1,0),메뉴_이름,B2688)&gt;1,"같은 달·같은 메뉴가 또 있어요",""))))))</f>
        <v/>
      </c>
    </row>
    <row r="2689">
      <c r="A2689" s="49" t="n"/>
      <c r="B2689" s="17" t="n"/>
      <c r="C2689" s="14" t="n"/>
      <c r="D2689" s="14" t="n"/>
      <c r="E2689" s="18">
        <f>IF(COUNTA(A2689:D2689)=0,"",IF(NOT(ISNUMBER(A2689)),"월을 2026-09-01 처럼",IF(ISNA(MATCH(B2689,메뉴판이름,0)),"메뉴판에 없는 이름",IF(OR(NOT(ISNUMBER(C2689)),C2689&lt;0,C2689&lt;&gt;INT(N(C2689))),"수량을 확인하세요",IF(OR(NOT(ISNUMBER(D2689)),D2689&lt;0),"매출을 확인하세요",IF(COUNTIFS(메뉴_월,"&gt;="&amp;DATE(YEAR(A2689),MONTH(A2689),1),메뉴_월,"&lt;="&amp;DATE(YEAR(A2689),MONTH(A2689)+1,0),메뉴_이름,B2689)&gt;1,"같은 달·같은 메뉴가 또 있어요",""))))))</f>
        <v/>
      </c>
    </row>
    <row r="2690">
      <c r="A2690" s="49" t="n"/>
      <c r="B2690" s="17" t="n"/>
      <c r="C2690" s="14" t="n"/>
      <c r="D2690" s="14" t="n"/>
      <c r="E2690" s="18">
        <f>IF(COUNTA(A2690:D2690)=0,"",IF(NOT(ISNUMBER(A2690)),"월을 2026-09-01 처럼",IF(ISNA(MATCH(B2690,메뉴판이름,0)),"메뉴판에 없는 이름",IF(OR(NOT(ISNUMBER(C2690)),C2690&lt;0,C2690&lt;&gt;INT(N(C2690))),"수량을 확인하세요",IF(OR(NOT(ISNUMBER(D2690)),D2690&lt;0),"매출을 확인하세요",IF(COUNTIFS(메뉴_월,"&gt;="&amp;DATE(YEAR(A2690),MONTH(A2690),1),메뉴_월,"&lt;="&amp;DATE(YEAR(A2690),MONTH(A2690)+1,0),메뉴_이름,B2690)&gt;1,"같은 달·같은 메뉴가 또 있어요",""))))))</f>
        <v/>
      </c>
    </row>
    <row r="2691">
      <c r="A2691" s="49" t="n"/>
      <c r="B2691" s="17" t="n"/>
      <c r="C2691" s="14" t="n"/>
      <c r="D2691" s="14" t="n"/>
      <c r="E2691" s="18">
        <f>IF(COUNTA(A2691:D2691)=0,"",IF(NOT(ISNUMBER(A2691)),"월을 2026-09-01 처럼",IF(ISNA(MATCH(B2691,메뉴판이름,0)),"메뉴판에 없는 이름",IF(OR(NOT(ISNUMBER(C2691)),C2691&lt;0,C2691&lt;&gt;INT(N(C2691))),"수량을 확인하세요",IF(OR(NOT(ISNUMBER(D2691)),D2691&lt;0),"매출을 확인하세요",IF(COUNTIFS(메뉴_월,"&gt;="&amp;DATE(YEAR(A2691),MONTH(A2691),1),메뉴_월,"&lt;="&amp;DATE(YEAR(A2691),MONTH(A2691)+1,0),메뉴_이름,B2691)&gt;1,"같은 달·같은 메뉴가 또 있어요",""))))))</f>
        <v/>
      </c>
    </row>
    <row r="2692">
      <c r="A2692" s="49" t="n"/>
      <c r="B2692" s="17" t="n"/>
      <c r="C2692" s="14" t="n"/>
      <c r="D2692" s="14" t="n"/>
      <c r="E2692" s="18">
        <f>IF(COUNTA(A2692:D2692)=0,"",IF(NOT(ISNUMBER(A2692)),"월을 2026-09-01 처럼",IF(ISNA(MATCH(B2692,메뉴판이름,0)),"메뉴판에 없는 이름",IF(OR(NOT(ISNUMBER(C2692)),C2692&lt;0,C2692&lt;&gt;INT(N(C2692))),"수량을 확인하세요",IF(OR(NOT(ISNUMBER(D2692)),D2692&lt;0),"매출을 확인하세요",IF(COUNTIFS(메뉴_월,"&gt;="&amp;DATE(YEAR(A2692),MONTH(A2692),1),메뉴_월,"&lt;="&amp;DATE(YEAR(A2692),MONTH(A2692)+1,0),메뉴_이름,B2692)&gt;1,"같은 달·같은 메뉴가 또 있어요",""))))))</f>
        <v/>
      </c>
    </row>
    <row r="2693">
      <c r="A2693" s="49" t="n"/>
      <c r="B2693" s="17" t="n"/>
      <c r="C2693" s="14" t="n"/>
      <c r="D2693" s="14" t="n"/>
      <c r="E2693" s="18">
        <f>IF(COUNTA(A2693:D2693)=0,"",IF(NOT(ISNUMBER(A2693)),"월을 2026-09-01 처럼",IF(ISNA(MATCH(B2693,메뉴판이름,0)),"메뉴판에 없는 이름",IF(OR(NOT(ISNUMBER(C2693)),C2693&lt;0,C2693&lt;&gt;INT(N(C2693))),"수량을 확인하세요",IF(OR(NOT(ISNUMBER(D2693)),D2693&lt;0),"매출을 확인하세요",IF(COUNTIFS(메뉴_월,"&gt;="&amp;DATE(YEAR(A2693),MONTH(A2693),1),메뉴_월,"&lt;="&amp;DATE(YEAR(A2693),MONTH(A2693)+1,0),메뉴_이름,B2693)&gt;1,"같은 달·같은 메뉴가 또 있어요",""))))))</f>
        <v/>
      </c>
    </row>
    <row r="2694">
      <c r="A2694" s="49" t="n"/>
      <c r="B2694" s="17" t="n"/>
      <c r="C2694" s="14" t="n"/>
      <c r="D2694" s="14" t="n"/>
      <c r="E2694" s="18">
        <f>IF(COUNTA(A2694:D2694)=0,"",IF(NOT(ISNUMBER(A2694)),"월을 2026-09-01 처럼",IF(ISNA(MATCH(B2694,메뉴판이름,0)),"메뉴판에 없는 이름",IF(OR(NOT(ISNUMBER(C2694)),C2694&lt;0,C2694&lt;&gt;INT(N(C2694))),"수량을 확인하세요",IF(OR(NOT(ISNUMBER(D2694)),D2694&lt;0),"매출을 확인하세요",IF(COUNTIFS(메뉴_월,"&gt;="&amp;DATE(YEAR(A2694),MONTH(A2694),1),메뉴_월,"&lt;="&amp;DATE(YEAR(A2694),MONTH(A2694)+1,0),메뉴_이름,B2694)&gt;1,"같은 달·같은 메뉴가 또 있어요",""))))))</f>
        <v/>
      </c>
    </row>
    <row r="2695">
      <c r="A2695" s="49" t="n"/>
      <c r="B2695" s="17" t="n"/>
      <c r="C2695" s="14" t="n"/>
      <c r="D2695" s="14" t="n"/>
      <c r="E2695" s="18">
        <f>IF(COUNTA(A2695:D2695)=0,"",IF(NOT(ISNUMBER(A2695)),"월을 2026-09-01 처럼",IF(ISNA(MATCH(B2695,메뉴판이름,0)),"메뉴판에 없는 이름",IF(OR(NOT(ISNUMBER(C2695)),C2695&lt;0,C2695&lt;&gt;INT(N(C2695))),"수량을 확인하세요",IF(OR(NOT(ISNUMBER(D2695)),D2695&lt;0),"매출을 확인하세요",IF(COUNTIFS(메뉴_월,"&gt;="&amp;DATE(YEAR(A2695),MONTH(A2695),1),메뉴_월,"&lt;="&amp;DATE(YEAR(A2695),MONTH(A2695)+1,0),메뉴_이름,B2695)&gt;1,"같은 달·같은 메뉴가 또 있어요",""))))))</f>
        <v/>
      </c>
    </row>
    <row r="2696">
      <c r="A2696" s="49" t="n"/>
      <c r="B2696" s="17" t="n"/>
      <c r="C2696" s="14" t="n"/>
      <c r="D2696" s="14" t="n"/>
      <c r="E2696" s="18">
        <f>IF(COUNTA(A2696:D2696)=0,"",IF(NOT(ISNUMBER(A2696)),"월을 2026-09-01 처럼",IF(ISNA(MATCH(B2696,메뉴판이름,0)),"메뉴판에 없는 이름",IF(OR(NOT(ISNUMBER(C2696)),C2696&lt;0,C2696&lt;&gt;INT(N(C2696))),"수량을 확인하세요",IF(OR(NOT(ISNUMBER(D2696)),D2696&lt;0),"매출을 확인하세요",IF(COUNTIFS(메뉴_월,"&gt;="&amp;DATE(YEAR(A2696),MONTH(A2696),1),메뉴_월,"&lt;="&amp;DATE(YEAR(A2696),MONTH(A2696)+1,0),메뉴_이름,B2696)&gt;1,"같은 달·같은 메뉴가 또 있어요",""))))))</f>
        <v/>
      </c>
    </row>
    <row r="2697">
      <c r="A2697" s="49" t="n"/>
      <c r="B2697" s="17" t="n"/>
      <c r="C2697" s="14" t="n"/>
      <c r="D2697" s="14" t="n"/>
      <c r="E2697" s="18">
        <f>IF(COUNTA(A2697:D2697)=0,"",IF(NOT(ISNUMBER(A2697)),"월을 2026-09-01 처럼",IF(ISNA(MATCH(B2697,메뉴판이름,0)),"메뉴판에 없는 이름",IF(OR(NOT(ISNUMBER(C2697)),C2697&lt;0,C2697&lt;&gt;INT(N(C2697))),"수량을 확인하세요",IF(OR(NOT(ISNUMBER(D2697)),D2697&lt;0),"매출을 확인하세요",IF(COUNTIFS(메뉴_월,"&gt;="&amp;DATE(YEAR(A2697),MONTH(A2697),1),메뉴_월,"&lt;="&amp;DATE(YEAR(A2697),MONTH(A2697)+1,0),메뉴_이름,B2697)&gt;1,"같은 달·같은 메뉴가 또 있어요",""))))))</f>
        <v/>
      </c>
    </row>
    <row r="2698">
      <c r="A2698" s="49" t="n"/>
      <c r="B2698" s="17" t="n"/>
      <c r="C2698" s="14" t="n"/>
      <c r="D2698" s="14" t="n"/>
      <c r="E2698" s="18">
        <f>IF(COUNTA(A2698:D2698)=0,"",IF(NOT(ISNUMBER(A2698)),"월을 2026-09-01 처럼",IF(ISNA(MATCH(B2698,메뉴판이름,0)),"메뉴판에 없는 이름",IF(OR(NOT(ISNUMBER(C2698)),C2698&lt;0,C2698&lt;&gt;INT(N(C2698))),"수량을 확인하세요",IF(OR(NOT(ISNUMBER(D2698)),D2698&lt;0),"매출을 확인하세요",IF(COUNTIFS(메뉴_월,"&gt;="&amp;DATE(YEAR(A2698),MONTH(A2698),1),메뉴_월,"&lt;="&amp;DATE(YEAR(A2698),MONTH(A2698)+1,0),메뉴_이름,B2698)&gt;1,"같은 달·같은 메뉴가 또 있어요",""))))))</f>
        <v/>
      </c>
    </row>
    <row r="2699">
      <c r="A2699" s="49" t="n"/>
      <c r="B2699" s="17" t="n"/>
      <c r="C2699" s="14" t="n"/>
      <c r="D2699" s="14" t="n"/>
      <c r="E2699" s="18">
        <f>IF(COUNTA(A2699:D2699)=0,"",IF(NOT(ISNUMBER(A2699)),"월을 2026-09-01 처럼",IF(ISNA(MATCH(B2699,메뉴판이름,0)),"메뉴판에 없는 이름",IF(OR(NOT(ISNUMBER(C2699)),C2699&lt;0,C2699&lt;&gt;INT(N(C2699))),"수량을 확인하세요",IF(OR(NOT(ISNUMBER(D2699)),D2699&lt;0),"매출을 확인하세요",IF(COUNTIFS(메뉴_월,"&gt;="&amp;DATE(YEAR(A2699),MONTH(A2699),1),메뉴_월,"&lt;="&amp;DATE(YEAR(A2699),MONTH(A2699)+1,0),메뉴_이름,B2699)&gt;1,"같은 달·같은 메뉴가 또 있어요",""))))))</f>
        <v/>
      </c>
    </row>
    <row r="2700">
      <c r="A2700" s="49" t="n"/>
      <c r="B2700" s="17" t="n"/>
      <c r="C2700" s="14" t="n"/>
      <c r="D2700" s="14" t="n"/>
      <c r="E2700" s="18">
        <f>IF(COUNTA(A2700:D2700)=0,"",IF(NOT(ISNUMBER(A2700)),"월을 2026-09-01 처럼",IF(ISNA(MATCH(B2700,메뉴판이름,0)),"메뉴판에 없는 이름",IF(OR(NOT(ISNUMBER(C2700)),C2700&lt;0,C2700&lt;&gt;INT(N(C2700))),"수량을 확인하세요",IF(OR(NOT(ISNUMBER(D2700)),D2700&lt;0),"매출을 확인하세요",IF(COUNTIFS(메뉴_월,"&gt;="&amp;DATE(YEAR(A2700),MONTH(A2700),1),메뉴_월,"&lt;="&amp;DATE(YEAR(A2700),MONTH(A2700)+1,0),메뉴_이름,B2700)&gt;1,"같은 달·같은 메뉴가 또 있어요",""))))))</f>
        <v/>
      </c>
    </row>
    <row r="2701">
      <c r="A2701" s="49" t="n"/>
      <c r="B2701" s="17" t="n"/>
      <c r="C2701" s="14" t="n"/>
      <c r="D2701" s="14" t="n"/>
      <c r="E2701" s="18">
        <f>IF(COUNTA(A2701:D2701)=0,"",IF(NOT(ISNUMBER(A2701)),"월을 2026-09-01 처럼",IF(ISNA(MATCH(B2701,메뉴판이름,0)),"메뉴판에 없는 이름",IF(OR(NOT(ISNUMBER(C2701)),C2701&lt;0,C2701&lt;&gt;INT(N(C2701))),"수량을 확인하세요",IF(OR(NOT(ISNUMBER(D2701)),D2701&lt;0),"매출을 확인하세요",IF(COUNTIFS(메뉴_월,"&gt;="&amp;DATE(YEAR(A2701),MONTH(A2701),1),메뉴_월,"&lt;="&amp;DATE(YEAR(A2701),MONTH(A2701)+1,0),메뉴_이름,B2701)&gt;1,"같은 달·같은 메뉴가 또 있어요",""))))))</f>
        <v/>
      </c>
    </row>
    <row r="2702">
      <c r="A2702" s="49" t="n"/>
      <c r="B2702" s="17" t="n"/>
      <c r="C2702" s="14" t="n"/>
      <c r="D2702" s="14" t="n"/>
      <c r="E2702" s="18">
        <f>IF(COUNTA(A2702:D2702)=0,"",IF(NOT(ISNUMBER(A2702)),"월을 2026-09-01 처럼",IF(ISNA(MATCH(B2702,메뉴판이름,0)),"메뉴판에 없는 이름",IF(OR(NOT(ISNUMBER(C2702)),C2702&lt;0,C2702&lt;&gt;INT(N(C2702))),"수량을 확인하세요",IF(OR(NOT(ISNUMBER(D2702)),D2702&lt;0),"매출을 확인하세요",IF(COUNTIFS(메뉴_월,"&gt;="&amp;DATE(YEAR(A2702),MONTH(A2702),1),메뉴_월,"&lt;="&amp;DATE(YEAR(A2702),MONTH(A2702)+1,0),메뉴_이름,B2702)&gt;1,"같은 달·같은 메뉴가 또 있어요",""))))))</f>
        <v/>
      </c>
    </row>
    <row r="2703">
      <c r="A2703" s="49" t="n"/>
      <c r="B2703" s="17" t="n"/>
      <c r="C2703" s="14" t="n"/>
      <c r="D2703" s="14" t="n"/>
      <c r="E2703" s="18">
        <f>IF(COUNTA(A2703:D2703)=0,"",IF(NOT(ISNUMBER(A2703)),"월을 2026-09-01 처럼",IF(ISNA(MATCH(B2703,메뉴판이름,0)),"메뉴판에 없는 이름",IF(OR(NOT(ISNUMBER(C2703)),C2703&lt;0,C2703&lt;&gt;INT(N(C2703))),"수량을 확인하세요",IF(OR(NOT(ISNUMBER(D2703)),D2703&lt;0),"매출을 확인하세요",IF(COUNTIFS(메뉴_월,"&gt;="&amp;DATE(YEAR(A2703),MONTH(A2703),1),메뉴_월,"&lt;="&amp;DATE(YEAR(A2703),MONTH(A2703)+1,0),메뉴_이름,B2703)&gt;1,"같은 달·같은 메뉴가 또 있어요",""))))))</f>
        <v/>
      </c>
    </row>
    <row r="2704">
      <c r="A2704" s="49" t="n"/>
      <c r="B2704" s="17" t="n"/>
      <c r="C2704" s="14" t="n"/>
      <c r="D2704" s="14" t="n"/>
      <c r="E2704" s="18">
        <f>IF(COUNTA(A2704:D2704)=0,"",IF(NOT(ISNUMBER(A2704)),"월을 2026-09-01 처럼",IF(ISNA(MATCH(B2704,메뉴판이름,0)),"메뉴판에 없는 이름",IF(OR(NOT(ISNUMBER(C2704)),C2704&lt;0,C2704&lt;&gt;INT(N(C2704))),"수량을 확인하세요",IF(OR(NOT(ISNUMBER(D2704)),D2704&lt;0),"매출을 확인하세요",IF(COUNTIFS(메뉴_월,"&gt;="&amp;DATE(YEAR(A2704),MONTH(A2704),1),메뉴_월,"&lt;="&amp;DATE(YEAR(A2704),MONTH(A2704)+1,0),메뉴_이름,B2704)&gt;1,"같은 달·같은 메뉴가 또 있어요",""))))))</f>
        <v/>
      </c>
    </row>
    <row r="2705">
      <c r="A2705" s="49" t="n"/>
      <c r="B2705" s="17" t="n"/>
      <c r="C2705" s="14" t="n"/>
      <c r="D2705" s="14" t="n"/>
      <c r="E2705" s="18">
        <f>IF(COUNTA(A2705:D2705)=0,"",IF(NOT(ISNUMBER(A2705)),"월을 2026-09-01 처럼",IF(ISNA(MATCH(B2705,메뉴판이름,0)),"메뉴판에 없는 이름",IF(OR(NOT(ISNUMBER(C2705)),C2705&lt;0,C2705&lt;&gt;INT(N(C2705))),"수량을 확인하세요",IF(OR(NOT(ISNUMBER(D2705)),D2705&lt;0),"매출을 확인하세요",IF(COUNTIFS(메뉴_월,"&gt;="&amp;DATE(YEAR(A2705),MONTH(A2705),1),메뉴_월,"&lt;="&amp;DATE(YEAR(A2705),MONTH(A2705)+1,0),메뉴_이름,B2705)&gt;1,"같은 달·같은 메뉴가 또 있어요",""))))))</f>
        <v/>
      </c>
    </row>
    <row r="2706">
      <c r="A2706" s="49" t="n"/>
      <c r="B2706" s="17" t="n"/>
      <c r="C2706" s="14" t="n"/>
      <c r="D2706" s="14" t="n"/>
      <c r="E2706" s="18">
        <f>IF(COUNTA(A2706:D2706)=0,"",IF(NOT(ISNUMBER(A2706)),"월을 2026-09-01 처럼",IF(ISNA(MATCH(B2706,메뉴판이름,0)),"메뉴판에 없는 이름",IF(OR(NOT(ISNUMBER(C2706)),C2706&lt;0,C2706&lt;&gt;INT(N(C2706))),"수량을 확인하세요",IF(OR(NOT(ISNUMBER(D2706)),D2706&lt;0),"매출을 확인하세요",IF(COUNTIFS(메뉴_월,"&gt;="&amp;DATE(YEAR(A2706),MONTH(A2706),1),메뉴_월,"&lt;="&amp;DATE(YEAR(A2706),MONTH(A2706)+1,0),메뉴_이름,B2706)&gt;1,"같은 달·같은 메뉴가 또 있어요",""))))))</f>
        <v/>
      </c>
    </row>
    <row r="2707">
      <c r="A2707" s="49" t="n"/>
      <c r="B2707" s="17" t="n"/>
      <c r="C2707" s="14" t="n"/>
      <c r="D2707" s="14" t="n"/>
      <c r="E2707" s="18">
        <f>IF(COUNTA(A2707:D2707)=0,"",IF(NOT(ISNUMBER(A2707)),"월을 2026-09-01 처럼",IF(ISNA(MATCH(B2707,메뉴판이름,0)),"메뉴판에 없는 이름",IF(OR(NOT(ISNUMBER(C2707)),C2707&lt;0,C2707&lt;&gt;INT(N(C2707))),"수량을 확인하세요",IF(OR(NOT(ISNUMBER(D2707)),D2707&lt;0),"매출을 확인하세요",IF(COUNTIFS(메뉴_월,"&gt;="&amp;DATE(YEAR(A2707),MONTH(A2707),1),메뉴_월,"&lt;="&amp;DATE(YEAR(A2707),MONTH(A2707)+1,0),메뉴_이름,B2707)&gt;1,"같은 달·같은 메뉴가 또 있어요",""))))))</f>
        <v/>
      </c>
    </row>
    <row r="2708">
      <c r="A2708" s="49" t="n"/>
      <c r="B2708" s="17" t="n"/>
      <c r="C2708" s="14" t="n"/>
      <c r="D2708" s="14" t="n"/>
      <c r="E2708" s="18">
        <f>IF(COUNTA(A2708:D2708)=0,"",IF(NOT(ISNUMBER(A2708)),"월을 2026-09-01 처럼",IF(ISNA(MATCH(B2708,메뉴판이름,0)),"메뉴판에 없는 이름",IF(OR(NOT(ISNUMBER(C2708)),C2708&lt;0,C2708&lt;&gt;INT(N(C2708))),"수량을 확인하세요",IF(OR(NOT(ISNUMBER(D2708)),D2708&lt;0),"매출을 확인하세요",IF(COUNTIFS(메뉴_월,"&gt;="&amp;DATE(YEAR(A2708),MONTH(A2708),1),메뉴_월,"&lt;="&amp;DATE(YEAR(A2708),MONTH(A2708)+1,0),메뉴_이름,B2708)&gt;1,"같은 달·같은 메뉴가 또 있어요",""))))))</f>
        <v/>
      </c>
    </row>
    <row r="2709">
      <c r="A2709" s="49" t="n"/>
      <c r="B2709" s="17" t="n"/>
      <c r="C2709" s="14" t="n"/>
      <c r="D2709" s="14" t="n"/>
      <c r="E2709" s="18">
        <f>IF(COUNTA(A2709:D2709)=0,"",IF(NOT(ISNUMBER(A2709)),"월을 2026-09-01 처럼",IF(ISNA(MATCH(B2709,메뉴판이름,0)),"메뉴판에 없는 이름",IF(OR(NOT(ISNUMBER(C2709)),C2709&lt;0,C2709&lt;&gt;INT(N(C2709))),"수량을 확인하세요",IF(OR(NOT(ISNUMBER(D2709)),D2709&lt;0),"매출을 확인하세요",IF(COUNTIFS(메뉴_월,"&gt;="&amp;DATE(YEAR(A2709),MONTH(A2709),1),메뉴_월,"&lt;="&amp;DATE(YEAR(A2709),MONTH(A2709)+1,0),메뉴_이름,B2709)&gt;1,"같은 달·같은 메뉴가 또 있어요",""))))))</f>
        <v/>
      </c>
    </row>
    <row r="2710">
      <c r="A2710" s="49" t="n"/>
      <c r="B2710" s="17" t="n"/>
      <c r="C2710" s="14" t="n"/>
      <c r="D2710" s="14" t="n"/>
      <c r="E2710" s="18">
        <f>IF(COUNTA(A2710:D2710)=0,"",IF(NOT(ISNUMBER(A2710)),"월을 2026-09-01 처럼",IF(ISNA(MATCH(B2710,메뉴판이름,0)),"메뉴판에 없는 이름",IF(OR(NOT(ISNUMBER(C2710)),C2710&lt;0,C2710&lt;&gt;INT(N(C2710))),"수량을 확인하세요",IF(OR(NOT(ISNUMBER(D2710)),D2710&lt;0),"매출을 확인하세요",IF(COUNTIFS(메뉴_월,"&gt;="&amp;DATE(YEAR(A2710),MONTH(A2710),1),메뉴_월,"&lt;="&amp;DATE(YEAR(A2710),MONTH(A2710)+1,0),메뉴_이름,B2710)&gt;1,"같은 달·같은 메뉴가 또 있어요",""))))))</f>
        <v/>
      </c>
    </row>
    <row r="2711">
      <c r="A2711" s="49" t="n"/>
      <c r="B2711" s="17" t="n"/>
      <c r="C2711" s="14" t="n"/>
      <c r="D2711" s="14" t="n"/>
      <c r="E2711" s="18">
        <f>IF(COUNTA(A2711:D2711)=0,"",IF(NOT(ISNUMBER(A2711)),"월을 2026-09-01 처럼",IF(ISNA(MATCH(B2711,메뉴판이름,0)),"메뉴판에 없는 이름",IF(OR(NOT(ISNUMBER(C2711)),C2711&lt;0,C2711&lt;&gt;INT(N(C2711))),"수량을 확인하세요",IF(OR(NOT(ISNUMBER(D2711)),D2711&lt;0),"매출을 확인하세요",IF(COUNTIFS(메뉴_월,"&gt;="&amp;DATE(YEAR(A2711),MONTH(A2711),1),메뉴_월,"&lt;="&amp;DATE(YEAR(A2711),MONTH(A2711)+1,0),메뉴_이름,B2711)&gt;1,"같은 달·같은 메뉴가 또 있어요",""))))))</f>
        <v/>
      </c>
    </row>
    <row r="2712">
      <c r="A2712" s="49" t="n"/>
      <c r="B2712" s="17" t="n"/>
      <c r="C2712" s="14" t="n"/>
      <c r="D2712" s="14" t="n"/>
      <c r="E2712" s="18">
        <f>IF(COUNTA(A2712:D2712)=0,"",IF(NOT(ISNUMBER(A2712)),"월을 2026-09-01 처럼",IF(ISNA(MATCH(B2712,메뉴판이름,0)),"메뉴판에 없는 이름",IF(OR(NOT(ISNUMBER(C2712)),C2712&lt;0,C2712&lt;&gt;INT(N(C2712))),"수량을 확인하세요",IF(OR(NOT(ISNUMBER(D2712)),D2712&lt;0),"매출을 확인하세요",IF(COUNTIFS(메뉴_월,"&gt;="&amp;DATE(YEAR(A2712),MONTH(A2712),1),메뉴_월,"&lt;="&amp;DATE(YEAR(A2712),MONTH(A2712)+1,0),메뉴_이름,B2712)&gt;1,"같은 달·같은 메뉴가 또 있어요",""))))))</f>
        <v/>
      </c>
    </row>
    <row r="2713">
      <c r="A2713" s="49" t="n"/>
      <c r="B2713" s="17" t="n"/>
      <c r="C2713" s="14" t="n"/>
      <c r="D2713" s="14" t="n"/>
      <c r="E2713" s="18">
        <f>IF(COUNTA(A2713:D2713)=0,"",IF(NOT(ISNUMBER(A2713)),"월을 2026-09-01 처럼",IF(ISNA(MATCH(B2713,메뉴판이름,0)),"메뉴판에 없는 이름",IF(OR(NOT(ISNUMBER(C2713)),C2713&lt;0,C2713&lt;&gt;INT(N(C2713))),"수량을 확인하세요",IF(OR(NOT(ISNUMBER(D2713)),D2713&lt;0),"매출을 확인하세요",IF(COUNTIFS(메뉴_월,"&gt;="&amp;DATE(YEAR(A2713),MONTH(A2713),1),메뉴_월,"&lt;="&amp;DATE(YEAR(A2713),MONTH(A2713)+1,0),메뉴_이름,B2713)&gt;1,"같은 달·같은 메뉴가 또 있어요",""))))))</f>
        <v/>
      </c>
    </row>
    <row r="2714">
      <c r="A2714" s="49" t="n"/>
      <c r="B2714" s="17" t="n"/>
      <c r="C2714" s="14" t="n"/>
      <c r="D2714" s="14" t="n"/>
      <c r="E2714" s="18">
        <f>IF(COUNTA(A2714:D2714)=0,"",IF(NOT(ISNUMBER(A2714)),"월을 2026-09-01 처럼",IF(ISNA(MATCH(B2714,메뉴판이름,0)),"메뉴판에 없는 이름",IF(OR(NOT(ISNUMBER(C2714)),C2714&lt;0,C2714&lt;&gt;INT(N(C2714))),"수량을 확인하세요",IF(OR(NOT(ISNUMBER(D2714)),D2714&lt;0),"매출을 확인하세요",IF(COUNTIFS(메뉴_월,"&gt;="&amp;DATE(YEAR(A2714),MONTH(A2714),1),메뉴_월,"&lt;="&amp;DATE(YEAR(A2714),MONTH(A2714)+1,0),메뉴_이름,B2714)&gt;1,"같은 달·같은 메뉴가 또 있어요",""))))))</f>
        <v/>
      </c>
    </row>
    <row r="2715">
      <c r="A2715" s="49" t="n"/>
      <c r="B2715" s="17" t="n"/>
      <c r="C2715" s="14" t="n"/>
      <c r="D2715" s="14" t="n"/>
      <c r="E2715" s="18">
        <f>IF(COUNTA(A2715:D2715)=0,"",IF(NOT(ISNUMBER(A2715)),"월을 2026-09-01 처럼",IF(ISNA(MATCH(B2715,메뉴판이름,0)),"메뉴판에 없는 이름",IF(OR(NOT(ISNUMBER(C2715)),C2715&lt;0,C2715&lt;&gt;INT(N(C2715))),"수량을 확인하세요",IF(OR(NOT(ISNUMBER(D2715)),D2715&lt;0),"매출을 확인하세요",IF(COUNTIFS(메뉴_월,"&gt;="&amp;DATE(YEAR(A2715),MONTH(A2715),1),메뉴_월,"&lt;="&amp;DATE(YEAR(A2715),MONTH(A2715)+1,0),메뉴_이름,B2715)&gt;1,"같은 달·같은 메뉴가 또 있어요",""))))))</f>
        <v/>
      </c>
    </row>
    <row r="2716">
      <c r="A2716" s="49" t="n"/>
      <c r="B2716" s="17" t="n"/>
      <c r="C2716" s="14" t="n"/>
      <c r="D2716" s="14" t="n"/>
      <c r="E2716" s="18">
        <f>IF(COUNTA(A2716:D2716)=0,"",IF(NOT(ISNUMBER(A2716)),"월을 2026-09-01 처럼",IF(ISNA(MATCH(B2716,메뉴판이름,0)),"메뉴판에 없는 이름",IF(OR(NOT(ISNUMBER(C2716)),C2716&lt;0,C2716&lt;&gt;INT(N(C2716))),"수량을 확인하세요",IF(OR(NOT(ISNUMBER(D2716)),D2716&lt;0),"매출을 확인하세요",IF(COUNTIFS(메뉴_월,"&gt;="&amp;DATE(YEAR(A2716),MONTH(A2716),1),메뉴_월,"&lt;="&amp;DATE(YEAR(A2716),MONTH(A2716)+1,0),메뉴_이름,B2716)&gt;1,"같은 달·같은 메뉴가 또 있어요",""))))))</f>
        <v/>
      </c>
    </row>
    <row r="2717">
      <c r="A2717" s="49" t="n"/>
      <c r="B2717" s="17" t="n"/>
      <c r="C2717" s="14" t="n"/>
      <c r="D2717" s="14" t="n"/>
      <c r="E2717" s="18">
        <f>IF(COUNTA(A2717:D2717)=0,"",IF(NOT(ISNUMBER(A2717)),"월을 2026-09-01 처럼",IF(ISNA(MATCH(B2717,메뉴판이름,0)),"메뉴판에 없는 이름",IF(OR(NOT(ISNUMBER(C2717)),C2717&lt;0,C2717&lt;&gt;INT(N(C2717))),"수량을 확인하세요",IF(OR(NOT(ISNUMBER(D2717)),D2717&lt;0),"매출을 확인하세요",IF(COUNTIFS(메뉴_월,"&gt;="&amp;DATE(YEAR(A2717),MONTH(A2717),1),메뉴_월,"&lt;="&amp;DATE(YEAR(A2717),MONTH(A2717)+1,0),메뉴_이름,B2717)&gt;1,"같은 달·같은 메뉴가 또 있어요",""))))))</f>
        <v/>
      </c>
    </row>
    <row r="2718">
      <c r="A2718" s="49" t="n"/>
      <c r="B2718" s="17" t="n"/>
      <c r="C2718" s="14" t="n"/>
      <c r="D2718" s="14" t="n"/>
      <c r="E2718" s="18">
        <f>IF(COUNTA(A2718:D2718)=0,"",IF(NOT(ISNUMBER(A2718)),"월을 2026-09-01 처럼",IF(ISNA(MATCH(B2718,메뉴판이름,0)),"메뉴판에 없는 이름",IF(OR(NOT(ISNUMBER(C2718)),C2718&lt;0,C2718&lt;&gt;INT(N(C2718))),"수량을 확인하세요",IF(OR(NOT(ISNUMBER(D2718)),D2718&lt;0),"매출을 확인하세요",IF(COUNTIFS(메뉴_월,"&gt;="&amp;DATE(YEAR(A2718),MONTH(A2718),1),메뉴_월,"&lt;="&amp;DATE(YEAR(A2718),MONTH(A2718)+1,0),메뉴_이름,B2718)&gt;1,"같은 달·같은 메뉴가 또 있어요",""))))))</f>
        <v/>
      </c>
    </row>
    <row r="2719">
      <c r="A2719" s="49" t="n"/>
      <c r="B2719" s="17" t="n"/>
      <c r="C2719" s="14" t="n"/>
      <c r="D2719" s="14" t="n"/>
      <c r="E2719" s="18">
        <f>IF(COUNTA(A2719:D2719)=0,"",IF(NOT(ISNUMBER(A2719)),"월을 2026-09-01 처럼",IF(ISNA(MATCH(B2719,메뉴판이름,0)),"메뉴판에 없는 이름",IF(OR(NOT(ISNUMBER(C2719)),C2719&lt;0,C2719&lt;&gt;INT(N(C2719))),"수량을 확인하세요",IF(OR(NOT(ISNUMBER(D2719)),D2719&lt;0),"매출을 확인하세요",IF(COUNTIFS(메뉴_월,"&gt;="&amp;DATE(YEAR(A2719),MONTH(A2719),1),메뉴_월,"&lt;="&amp;DATE(YEAR(A2719),MONTH(A2719)+1,0),메뉴_이름,B2719)&gt;1,"같은 달·같은 메뉴가 또 있어요",""))))))</f>
        <v/>
      </c>
    </row>
    <row r="2720">
      <c r="A2720" s="49" t="n"/>
      <c r="B2720" s="17" t="n"/>
      <c r="C2720" s="14" t="n"/>
      <c r="D2720" s="14" t="n"/>
      <c r="E2720" s="18">
        <f>IF(COUNTA(A2720:D2720)=0,"",IF(NOT(ISNUMBER(A2720)),"월을 2026-09-01 처럼",IF(ISNA(MATCH(B2720,메뉴판이름,0)),"메뉴판에 없는 이름",IF(OR(NOT(ISNUMBER(C2720)),C2720&lt;0,C2720&lt;&gt;INT(N(C2720))),"수량을 확인하세요",IF(OR(NOT(ISNUMBER(D2720)),D2720&lt;0),"매출을 확인하세요",IF(COUNTIFS(메뉴_월,"&gt;="&amp;DATE(YEAR(A2720),MONTH(A2720),1),메뉴_월,"&lt;="&amp;DATE(YEAR(A2720),MONTH(A2720)+1,0),메뉴_이름,B2720)&gt;1,"같은 달·같은 메뉴가 또 있어요",""))))))</f>
        <v/>
      </c>
    </row>
    <row r="2721">
      <c r="A2721" s="49" t="n"/>
      <c r="B2721" s="17" t="n"/>
      <c r="C2721" s="14" t="n"/>
      <c r="D2721" s="14" t="n"/>
      <c r="E2721" s="18">
        <f>IF(COUNTA(A2721:D2721)=0,"",IF(NOT(ISNUMBER(A2721)),"월을 2026-09-01 처럼",IF(ISNA(MATCH(B2721,메뉴판이름,0)),"메뉴판에 없는 이름",IF(OR(NOT(ISNUMBER(C2721)),C2721&lt;0,C2721&lt;&gt;INT(N(C2721))),"수량을 확인하세요",IF(OR(NOT(ISNUMBER(D2721)),D2721&lt;0),"매출을 확인하세요",IF(COUNTIFS(메뉴_월,"&gt;="&amp;DATE(YEAR(A2721),MONTH(A2721),1),메뉴_월,"&lt;="&amp;DATE(YEAR(A2721),MONTH(A2721)+1,0),메뉴_이름,B2721)&gt;1,"같은 달·같은 메뉴가 또 있어요",""))))))</f>
        <v/>
      </c>
    </row>
    <row r="2722">
      <c r="A2722" s="49" t="n"/>
      <c r="B2722" s="17" t="n"/>
      <c r="C2722" s="14" t="n"/>
      <c r="D2722" s="14" t="n"/>
      <c r="E2722" s="18">
        <f>IF(COUNTA(A2722:D2722)=0,"",IF(NOT(ISNUMBER(A2722)),"월을 2026-09-01 처럼",IF(ISNA(MATCH(B2722,메뉴판이름,0)),"메뉴판에 없는 이름",IF(OR(NOT(ISNUMBER(C2722)),C2722&lt;0,C2722&lt;&gt;INT(N(C2722))),"수량을 확인하세요",IF(OR(NOT(ISNUMBER(D2722)),D2722&lt;0),"매출을 확인하세요",IF(COUNTIFS(메뉴_월,"&gt;="&amp;DATE(YEAR(A2722),MONTH(A2722),1),메뉴_월,"&lt;="&amp;DATE(YEAR(A2722),MONTH(A2722)+1,0),메뉴_이름,B2722)&gt;1,"같은 달·같은 메뉴가 또 있어요",""))))))</f>
        <v/>
      </c>
    </row>
    <row r="2723">
      <c r="A2723" s="49" t="n"/>
      <c r="B2723" s="17" t="n"/>
      <c r="C2723" s="14" t="n"/>
      <c r="D2723" s="14" t="n"/>
      <c r="E2723" s="18">
        <f>IF(COUNTA(A2723:D2723)=0,"",IF(NOT(ISNUMBER(A2723)),"월을 2026-09-01 처럼",IF(ISNA(MATCH(B2723,메뉴판이름,0)),"메뉴판에 없는 이름",IF(OR(NOT(ISNUMBER(C2723)),C2723&lt;0,C2723&lt;&gt;INT(N(C2723))),"수량을 확인하세요",IF(OR(NOT(ISNUMBER(D2723)),D2723&lt;0),"매출을 확인하세요",IF(COUNTIFS(메뉴_월,"&gt;="&amp;DATE(YEAR(A2723),MONTH(A2723),1),메뉴_월,"&lt;="&amp;DATE(YEAR(A2723),MONTH(A2723)+1,0),메뉴_이름,B2723)&gt;1,"같은 달·같은 메뉴가 또 있어요",""))))))</f>
        <v/>
      </c>
    </row>
    <row r="2724">
      <c r="A2724" s="49" t="n"/>
      <c r="B2724" s="17" t="n"/>
      <c r="C2724" s="14" t="n"/>
      <c r="D2724" s="14" t="n"/>
      <c r="E2724" s="18">
        <f>IF(COUNTA(A2724:D2724)=0,"",IF(NOT(ISNUMBER(A2724)),"월을 2026-09-01 처럼",IF(ISNA(MATCH(B2724,메뉴판이름,0)),"메뉴판에 없는 이름",IF(OR(NOT(ISNUMBER(C2724)),C2724&lt;0,C2724&lt;&gt;INT(N(C2724))),"수량을 확인하세요",IF(OR(NOT(ISNUMBER(D2724)),D2724&lt;0),"매출을 확인하세요",IF(COUNTIFS(메뉴_월,"&gt;="&amp;DATE(YEAR(A2724),MONTH(A2724),1),메뉴_월,"&lt;="&amp;DATE(YEAR(A2724),MONTH(A2724)+1,0),메뉴_이름,B2724)&gt;1,"같은 달·같은 메뉴가 또 있어요",""))))))</f>
        <v/>
      </c>
    </row>
    <row r="2725">
      <c r="A2725" s="49" t="n"/>
      <c r="B2725" s="17" t="n"/>
      <c r="C2725" s="14" t="n"/>
      <c r="D2725" s="14" t="n"/>
      <c r="E2725" s="18">
        <f>IF(COUNTA(A2725:D2725)=0,"",IF(NOT(ISNUMBER(A2725)),"월을 2026-09-01 처럼",IF(ISNA(MATCH(B2725,메뉴판이름,0)),"메뉴판에 없는 이름",IF(OR(NOT(ISNUMBER(C2725)),C2725&lt;0,C2725&lt;&gt;INT(N(C2725))),"수량을 확인하세요",IF(OR(NOT(ISNUMBER(D2725)),D2725&lt;0),"매출을 확인하세요",IF(COUNTIFS(메뉴_월,"&gt;="&amp;DATE(YEAR(A2725),MONTH(A2725),1),메뉴_월,"&lt;="&amp;DATE(YEAR(A2725),MONTH(A2725)+1,0),메뉴_이름,B2725)&gt;1,"같은 달·같은 메뉴가 또 있어요",""))))))</f>
        <v/>
      </c>
    </row>
    <row r="2726">
      <c r="A2726" s="49" t="n"/>
      <c r="B2726" s="17" t="n"/>
      <c r="C2726" s="14" t="n"/>
      <c r="D2726" s="14" t="n"/>
      <c r="E2726" s="18">
        <f>IF(COUNTA(A2726:D2726)=0,"",IF(NOT(ISNUMBER(A2726)),"월을 2026-09-01 처럼",IF(ISNA(MATCH(B2726,메뉴판이름,0)),"메뉴판에 없는 이름",IF(OR(NOT(ISNUMBER(C2726)),C2726&lt;0,C2726&lt;&gt;INT(N(C2726))),"수량을 확인하세요",IF(OR(NOT(ISNUMBER(D2726)),D2726&lt;0),"매출을 확인하세요",IF(COUNTIFS(메뉴_월,"&gt;="&amp;DATE(YEAR(A2726),MONTH(A2726),1),메뉴_월,"&lt;="&amp;DATE(YEAR(A2726),MONTH(A2726)+1,0),메뉴_이름,B2726)&gt;1,"같은 달·같은 메뉴가 또 있어요",""))))))</f>
        <v/>
      </c>
    </row>
    <row r="2727">
      <c r="A2727" s="49" t="n"/>
      <c r="B2727" s="17" t="n"/>
      <c r="C2727" s="14" t="n"/>
      <c r="D2727" s="14" t="n"/>
      <c r="E2727" s="18">
        <f>IF(COUNTA(A2727:D2727)=0,"",IF(NOT(ISNUMBER(A2727)),"월을 2026-09-01 처럼",IF(ISNA(MATCH(B2727,메뉴판이름,0)),"메뉴판에 없는 이름",IF(OR(NOT(ISNUMBER(C2727)),C2727&lt;0,C2727&lt;&gt;INT(N(C2727))),"수량을 확인하세요",IF(OR(NOT(ISNUMBER(D2727)),D2727&lt;0),"매출을 확인하세요",IF(COUNTIFS(메뉴_월,"&gt;="&amp;DATE(YEAR(A2727),MONTH(A2727),1),메뉴_월,"&lt;="&amp;DATE(YEAR(A2727),MONTH(A2727)+1,0),메뉴_이름,B2727)&gt;1,"같은 달·같은 메뉴가 또 있어요",""))))))</f>
        <v/>
      </c>
    </row>
    <row r="2728">
      <c r="A2728" s="49" t="n"/>
      <c r="B2728" s="17" t="n"/>
      <c r="C2728" s="14" t="n"/>
      <c r="D2728" s="14" t="n"/>
      <c r="E2728" s="18">
        <f>IF(COUNTA(A2728:D2728)=0,"",IF(NOT(ISNUMBER(A2728)),"월을 2026-09-01 처럼",IF(ISNA(MATCH(B2728,메뉴판이름,0)),"메뉴판에 없는 이름",IF(OR(NOT(ISNUMBER(C2728)),C2728&lt;0,C2728&lt;&gt;INT(N(C2728))),"수량을 확인하세요",IF(OR(NOT(ISNUMBER(D2728)),D2728&lt;0),"매출을 확인하세요",IF(COUNTIFS(메뉴_월,"&gt;="&amp;DATE(YEAR(A2728),MONTH(A2728),1),메뉴_월,"&lt;="&amp;DATE(YEAR(A2728),MONTH(A2728)+1,0),메뉴_이름,B2728)&gt;1,"같은 달·같은 메뉴가 또 있어요",""))))))</f>
        <v/>
      </c>
    </row>
    <row r="2729">
      <c r="A2729" s="49" t="n"/>
      <c r="B2729" s="17" t="n"/>
      <c r="C2729" s="14" t="n"/>
      <c r="D2729" s="14" t="n"/>
      <c r="E2729" s="18">
        <f>IF(COUNTA(A2729:D2729)=0,"",IF(NOT(ISNUMBER(A2729)),"월을 2026-09-01 처럼",IF(ISNA(MATCH(B2729,메뉴판이름,0)),"메뉴판에 없는 이름",IF(OR(NOT(ISNUMBER(C2729)),C2729&lt;0,C2729&lt;&gt;INT(N(C2729))),"수량을 확인하세요",IF(OR(NOT(ISNUMBER(D2729)),D2729&lt;0),"매출을 확인하세요",IF(COUNTIFS(메뉴_월,"&gt;="&amp;DATE(YEAR(A2729),MONTH(A2729),1),메뉴_월,"&lt;="&amp;DATE(YEAR(A2729),MONTH(A2729)+1,0),메뉴_이름,B2729)&gt;1,"같은 달·같은 메뉴가 또 있어요",""))))))</f>
        <v/>
      </c>
    </row>
    <row r="2730">
      <c r="A2730" s="49" t="n"/>
      <c r="B2730" s="17" t="n"/>
      <c r="C2730" s="14" t="n"/>
      <c r="D2730" s="14" t="n"/>
      <c r="E2730" s="18">
        <f>IF(COUNTA(A2730:D2730)=0,"",IF(NOT(ISNUMBER(A2730)),"월을 2026-09-01 처럼",IF(ISNA(MATCH(B2730,메뉴판이름,0)),"메뉴판에 없는 이름",IF(OR(NOT(ISNUMBER(C2730)),C2730&lt;0,C2730&lt;&gt;INT(N(C2730))),"수량을 확인하세요",IF(OR(NOT(ISNUMBER(D2730)),D2730&lt;0),"매출을 확인하세요",IF(COUNTIFS(메뉴_월,"&gt;="&amp;DATE(YEAR(A2730),MONTH(A2730),1),메뉴_월,"&lt;="&amp;DATE(YEAR(A2730),MONTH(A2730)+1,0),메뉴_이름,B2730)&gt;1,"같은 달·같은 메뉴가 또 있어요",""))))))</f>
        <v/>
      </c>
    </row>
    <row r="2731">
      <c r="A2731" s="49" t="n"/>
      <c r="B2731" s="17" t="n"/>
      <c r="C2731" s="14" t="n"/>
      <c r="D2731" s="14" t="n"/>
      <c r="E2731" s="18">
        <f>IF(COUNTA(A2731:D2731)=0,"",IF(NOT(ISNUMBER(A2731)),"월을 2026-09-01 처럼",IF(ISNA(MATCH(B2731,메뉴판이름,0)),"메뉴판에 없는 이름",IF(OR(NOT(ISNUMBER(C2731)),C2731&lt;0,C2731&lt;&gt;INT(N(C2731))),"수량을 확인하세요",IF(OR(NOT(ISNUMBER(D2731)),D2731&lt;0),"매출을 확인하세요",IF(COUNTIFS(메뉴_월,"&gt;="&amp;DATE(YEAR(A2731),MONTH(A2731),1),메뉴_월,"&lt;="&amp;DATE(YEAR(A2731),MONTH(A2731)+1,0),메뉴_이름,B2731)&gt;1,"같은 달·같은 메뉴가 또 있어요",""))))))</f>
        <v/>
      </c>
    </row>
    <row r="2732">
      <c r="A2732" s="49" t="n"/>
      <c r="B2732" s="17" t="n"/>
      <c r="C2732" s="14" t="n"/>
      <c r="D2732" s="14" t="n"/>
      <c r="E2732" s="18">
        <f>IF(COUNTA(A2732:D2732)=0,"",IF(NOT(ISNUMBER(A2732)),"월을 2026-09-01 처럼",IF(ISNA(MATCH(B2732,메뉴판이름,0)),"메뉴판에 없는 이름",IF(OR(NOT(ISNUMBER(C2732)),C2732&lt;0,C2732&lt;&gt;INT(N(C2732))),"수량을 확인하세요",IF(OR(NOT(ISNUMBER(D2732)),D2732&lt;0),"매출을 확인하세요",IF(COUNTIFS(메뉴_월,"&gt;="&amp;DATE(YEAR(A2732),MONTH(A2732),1),메뉴_월,"&lt;="&amp;DATE(YEAR(A2732),MONTH(A2732)+1,0),메뉴_이름,B2732)&gt;1,"같은 달·같은 메뉴가 또 있어요",""))))))</f>
        <v/>
      </c>
    </row>
    <row r="2733">
      <c r="A2733" s="49" t="n"/>
      <c r="B2733" s="17" t="n"/>
      <c r="C2733" s="14" t="n"/>
      <c r="D2733" s="14" t="n"/>
      <c r="E2733" s="18">
        <f>IF(COUNTA(A2733:D2733)=0,"",IF(NOT(ISNUMBER(A2733)),"월을 2026-09-01 처럼",IF(ISNA(MATCH(B2733,메뉴판이름,0)),"메뉴판에 없는 이름",IF(OR(NOT(ISNUMBER(C2733)),C2733&lt;0,C2733&lt;&gt;INT(N(C2733))),"수량을 확인하세요",IF(OR(NOT(ISNUMBER(D2733)),D2733&lt;0),"매출을 확인하세요",IF(COUNTIFS(메뉴_월,"&gt;="&amp;DATE(YEAR(A2733),MONTH(A2733),1),메뉴_월,"&lt;="&amp;DATE(YEAR(A2733),MONTH(A2733)+1,0),메뉴_이름,B2733)&gt;1,"같은 달·같은 메뉴가 또 있어요",""))))))</f>
        <v/>
      </c>
    </row>
    <row r="2734">
      <c r="A2734" s="49" t="n"/>
      <c r="B2734" s="17" t="n"/>
      <c r="C2734" s="14" t="n"/>
      <c r="D2734" s="14" t="n"/>
      <c r="E2734" s="18">
        <f>IF(COUNTA(A2734:D2734)=0,"",IF(NOT(ISNUMBER(A2734)),"월을 2026-09-01 처럼",IF(ISNA(MATCH(B2734,메뉴판이름,0)),"메뉴판에 없는 이름",IF(OR(NOT(ISNUMBER(C2734)),C2734&lt;0,C2734&lt;&gt;INT(N(C2734))),"수량을 확인하세요",IF(OR(NOT(ISNUMBER(D2734)),D2734&lt;0),"매출을 확인하세요",IF(COUNTIFS(메뉴_월,"&gt;="&amp;DATE(YEAR(A2734),MONTH(A2734),1),메뉴_월,"&lt;="&amp;DATE(YEAR(A2734),MONTH(A2734)+1,0),메뉴_이름,B2734)&gt;1,"같은 달·같은 메뉴가 또 있어요",""))))))</f>
        <v/>
      </c>
    </row>
    <row r="2735">
      <c r="A2735" s="49" t="n"/>
      <c r="B2735" s="17" t="n"/>
      <c r="C2735" s="14" t="n"/>
      <c r="D2735" s="14" t="n"/>
      <c r="E2735" s="18">
        <f>IF(COUNTA(A2735:D2735)=0,"",IF(NOT(ISNUMBER(A2735)),"월을 2026-09-01 처럼",IF(ISNA(MATCH(B2735,메뉴판이름,0)),"메뉴판에 없는 이름",IF(OR(NOT(ISNUMBER(C2735)),C2735&lt;0,C2735&lt;&gt;INT(N(C2735))),"수량을 확인하세요",IF(OR(NOT(ISNUMBER(D2735)),D2735&lt;0),"매출을 확인하세요",IF(COUNTIFS(메뉴_월,"&gt;="&amp;DATE(YEAR(A2735),MONTH(A2735),1),메뉴_월,"&lt;="&amp;DATE(YEAR(A2735),MONTH(A2735)+1,0),메뉴_이름,B2735)&gt;1,"같은 달·같은 메뉴가 또 있어요",""))))))</f>
        <v/>
      </c>
    </row>
    <row r="2736">
      <c r="A2736" s="49" t="n"/>
      <c r="B2736" s="17" t="n"/>
      <c r="C2736" s="14" t="n"/>
      <c r="D2736" s="14" t="n"/>
      <c r="E2736" s="18">
        <f>IF(COUNTA(A2736:D2736)=0,"",IF(NOT(ISNUMBER(A2736)),"월을 2026-09-01 처럼",IF(ISNA(MATCH(B2736,메뉴판이름,0)),"메뉴판에 없는 이름",IF(OR(NOT(ISNUMBER(C2736)),C2736&lt;0,C2736&lt;&gt;INT(N(C2736))),"수량을 확인하세요",IF(OR(NOT(ISNUMBER(D2736)),D2736&lt;0),"매출을 확인하세요",IF(COUNTIFS(메뉴_월,"&gt;="&amp;DATE(YEAR(A2736),MONTH(A2736),1),메뉴_월,"&lt;="&amp;DATE(YEAR(A2736),MONTH(A2736)+1,0),메뉴_이름,B2736)&gt;1,"같은 달·같은 메뉴가 또 있어요",""))))))</f>
        <v/>
      </c>
    </row>
    <row r="2737">
      <c r="A2737" s="49" t="n"/>
      <c r="B2737" s="17" t="n"/>
      <c r="C2737" s="14" t="n"/>
      <c r="D2737" s="14" t="n"/>
      <c r="E2737" s="18">
        <f>IF(COUNTA(A2737:D2737)=0,"",IF(NOT(ISNUMBER(A2737)),"월을 2026-09-01 처럼",IF(ISNA(MATCH(B2737,메뉴판이름,0)),"메뉴판에 없는 이름",IF(OR(NOT(ISNUMBER(C2737)),C2737&lt;0,C2737&lt;&gt;INT(N(C2737))),"수량을 확인하세요",IF(OR(NOT(ISNUMBER(D2737)),D2737&lt;0),"매출을 확인하세요",IF(COUNTIFS(메뉴_월,"&gt;="&amp;DATE(YEAR(A2737),MONTH(A2737),1),메뉴_월,"&lt;="&amp;DATE(YEAR(A2737),MONTH(A2737)+1,0),메뉴_이름,B2737)&gt;1,"같은 달·같은 메뉴가 또 있어요",""))))))</f>
        <v/>
      </c>
    </row>
    <row r="2738">
      <c r="A2738" s="49" t="n"/>
      <c r="B2738" s="17" t="n"/>
      <c r="C2738" s="14" t="n"/>
      <c r="D2738" s="14" t="n"/>
      <c r="E2738" s="18">
        <f>IF(COUNTA(A2738:D2738)=0,"",IF(NOT(ISNUMBER(A2738)),"월을 2026-09-01 처럼",IF(ISNA(MATCH(B2738,메뉴판이름,0)),"메뉴판에 없는 이름",IF(OR(NOT(ISNUMBER(C2738)),C2738&lt;0,C2738&lt;&gt;INT(N(C2738))),"수량을 확인하세요",IF(OR(NOT(ISNUMBER(D2738)),D2738&lt;0),"매출을 확인하세요",IF(COUNTIFS(메뉴_월,"&gt;="&amp;DATE(YEAR(A2738),MONTH(A2738),1),메뉴_월,"&lt;="&amp;DATE(YEAR(A2738),MONTH(A2738)+1,0),메뉴_이름,B2738)&gt;1,"같은 달·같은 메뉴가 또 있어요",""))))))</f>
        <v/>
      </c>
    </row>
    <row r="2739">
      <c r="A2739" s="49" t="n"/>
      <c r="B2739" s="17" t="n"/>
      <c r="C2739" s="14" t="n"/>
      <c r="D2739" s="14" t="n"/>
      <c r="E2739" s="18">
        <f>IF(COUNTA(A2739:D2739)=0,"",IF(NOT(ISNUMBER(A2739)),"월을 2026-09-01 처럼",IF(ISNA(MATCH(B2739,메뉴판이름,0)),"메뉴판에 없는 이름",IF(OR(NOT(ISNUMBER(C2739)),C2739&lt;0,C2739&lt;&gt;INT(N(C2739))),"수량을 확인하세요",IF(OR(NOT(ISNUMBER(D2739)),D2739&lt;0),"매출을 확인하세요",IF(COUNTIFS(메뉴_월,"&gt;="&amp;DATE(YEAR(A2739),MONTH(A2739),1),메뉴_월,"&lt;="&amp;DATE(YEAR(A2739),MONTH(A2739)+1,0),메뉴_이름,B2739)&gt;1,"같은 달·같은 메뉴가 또 있어요",""))))))</f>
        <v/>
      </c>
    </row>
    <row r="2740">
      <c r="A2740" s="49" t="n"/>
      <c r="B2740" s="17" t="n"/>
      <c r="C2740" s="14" t="n"/>
      <c r="D2740" s="14" t="n"/>
      <c r="E2740" s="18">
        <f>IF(COUNTA(A2740:D2740)=0,"",IF(NOT(ISNUMBER(A2740)),"월을 2026-09-01 처럼",IF(ISNA(MATCH(B2740,메뉴판이름,0)),"메뉴판에 없는 이름",IF(OR(NOT(ISNUMBER(C2740)),C2740&lt;0,C2740&lt;&gt;INT(N(C2740))),"수량을 확인하세요",IF(OR(NOT(ISNUMBER(D2740)),D2740&lt;0),"매출을 확인하세요",IF(COUNTIFS(메뉴_월,"&gt;="&amp;DATE(YEAR(A2740),MONTH(A2740),1),메뉴_월,"&lt;="&amp;DATE(YEAR(A2740),MONTH(A2740)+1,0),메뉴_이름,B2740)&gt;1,"같은 달·같은 메뉴가 또 있어요",""))))))</f>
        <v/>
      </c>
    </row>
    <row r="2741">
      <c r="A2741" s="49" t="n"/>
      <c r="B2741" s="17" t="n"/>
      <c r="C2741" s="14" t="n"/>
      <c r="D2741" s="14" t="n"/>
      <c r="E2741" s="18">
        <f>IF(COUNTA(A2741:D2741)=0,"",IF(NOT(ISNUMBER(A2741)),"월을 2026-09-01 처럼",IF(ISNA(MATCH(B2741,메뉴판이름,0)),"메뉴판에 없는 이름",IF(OR(NOT(ISNUMBER(C2741)),C2741&lt;0,C2741&lt;&gt;INT(N(C2741))),"수량을 확인하세요",IF(OR(NOT(ISNUMBER(D2741)),D2741&lt;0),"매출을 확인하세요",IF(COUNTIFS(메뉴_월,"&gt;="&amp;DATE(YEAR(A2741),MONTH(A2741),1),메뉴_월,"&lt;="&amp;DATE(YEAR(A2741),MONTH(A2741)+1,0),메뉴_이름,B2741)&gt;1,"같은 달·같은 메뉴가 또 있어요",""))))))</f>
        <v/>
      </c>
    </row>
    <row r="2742">
      <c r="A2742" s="49" t="n"/>
      <c r="B2742" s="17" t="n"/>
      <c r="C2742" s="14" t="n"/>
      <c r="D2742" s="14" t="n"/>
      <c r="E2742" s="18">
        <f>IF(COUNTA(A2742:D2742)=0,"",IF(NOT(ISNUMBER(A2742)),"월을 2026-09-01 처럼",IF(ISNA(MATCH(B2742,메뉴판이름,0)),"메뉴판에 없는 이름",IF(OR(NOT(ISNUMBER(C2742)),C2742&lt;0,C2742&lt;&gt;INT(N(C2742))),"수량을 확인하세요",IF(OR(NOT(ISNUMBER(D2742)),D2742&lt;0),"매출을 확인하세요",IF(COUNTIFS(메뉴_월,"&gt;="&amp;DATE(YEAR(A2742),MONTH(A2742),1),메뉴_월,"&lt;="&amp;DATE(YEAR(A2742),MONTH(A2742)+1,0),메뉴_이름,B2742)&gt;1,"같은 달·같은 메뉴가 또 있어요",""))))))</f>
        <v/>
      </c>
    </row>
    <row r="2743">
      <c r="A2743" s="49" t="n"/>
      <c r="B2743" s="17" t="n"/>
      <c r="C2743" s="14" t="n"/>
      <c r="D2743" s="14" t="n"/>
      <c r="E2743" s="18">
        <f>IF(COUNTA(A2743:D2743)=0,"",IF(NOT(ISNUMBER(A2743)),"월을 2026-09-01 처럼",IF(ISNA(MATCH(B2743,메뉴판이름,0)),"메뉴판에 없는 이름",IF(OR(NOT(ISNUMBER(C2743)),C2743&lt;0,C2743&lt;&gt;INT(N(C2743))),"수량을 확인하세요",IF(OR(NOT(ISNUMBER(D2743)),D2743&lt;0),"매출을 확인하세요",IF(COUNTIFS(메뉴_월,"&gt;="&amp;DATE(YEAR(A2743),MONTH(A2743),1),메뉴_월,"&lt;="&amp;DATE(YEAR(A2743),MONTH(A2743)+1,0),메뉴_이름,B2743)&gt;1,"같은 달·같은 메뉴가 또 있어요",""))))))</f>
        <v/>
      </c>
    </row>
    <row r="2744">
      <c r="A2744" s="49" t="n"/>
      <c r="B2744" s="17" t="n"/>
      <c r="C2744" s="14" t="n"/>
      <c r="D2744" s="14" t="n"/>
      <c r="E2744" s="18">
        <f>IF(COUNTA(A2744:D2744)=0,"",IF(NOT(ISNUMBER(A2744)),"월을 2026-09-01 처럼",IF(ISNA(MATCH(B2744,메뉴판이름,0)),"메뉴판에 없는 이름",IF(OR(NOT(ISNUMBER(C2744)),C2744&lt;0,C2744&lt;&gt;INT(N(C2744))),"수량을 확인하세요",IF(OR(NOT(ISNUMBER(D2744)),D2744&lt;0),"매출을 확인하세요",IF(COUNTIFS(메뉴_월,"&gt;="&amp;DATE(YEAR(A2744),MONTH(A2744),1),메뉴_월,"&lt;="&amp;DATE(YEAR(A2744),MONTH(A2744)+1,0),메뉴_이름,B2744)&gt;1,"같은 달·같은 메뉴가 또 있어요",""))))))</f>
        <v/>
      </c>
    </row>
    <row r="2745">
      <c r="A2745" s="49" t="n"/>
      <c r="B2745" s="17" t="n"/>
      <c r="C2745" s="14" t="n"/>
      <c r="D2745" s="14" t="n"/>
      <c r="E2745" s="18">
        <f>IF(COUNTA(A2745:D2745)=0,"",IF(NOT(ISNUMBER(A2745)),"월을 2026-09-01 처럼",IF(ISNA(MATCH(B2745,메뉴판이름,0)),"메뉴판에 없는 이름",IF(OR(NOT(ISNUMBER(C2745)),C2745&lt;0,C2745&lt;&gt;INT(N(C2745))),"수량을 확인하세요",IF(OR(NOT(ISNUMBER(D2745)),D2745&lt;0),"매출을 확인하세요",IF(COUNTIFS(메뉴_월,"&gt;="&amp;DATE(YEAR(A2745),MONTH(A2745),1),메뉴_월,"&lt;="&amp;DATE(YEAR(A2745),MONTH(A2745)+1,0),메뉴_이름,B2745)&gt;1,"같은 달·같은 메뉴가 또 있어요",""))))))</f>
        <v/>
      </c>
    </row>
    <row r="2746">
      <c r="A2746" s="49" t="n"/>
      <c r="B2746" s="17" t="n"/>
      <c r="C2746" s="14" t="n"/>
      <c r="D2746" s="14" t="n"/>
      <c r="E2746" s="18">
        <f>IF(COUNTA(A2746:D2746)=0,"",IF(NOT(ISNUMBER(A2746)),"월을 2026-09-01 처럼",IF(ISNA(MATCH(B2746,메뉴판이름,0)),"메뉴판에 없는 이름",IF(OR(NOT(ISNUMBER(C2746)),C2746&lt;0,C2746&lt;&gt;INT(N(C2746))),"수량을 확인하세요",IF(OR(NOT(ISNUMBER(D2746)),D2746&lt;0),"매출을 확인하세요",IF(COUNTIFS(메뉴_월,"&gt;="&amp;DATE(YEAR(A2746),MONTH(A2746),1),메뉴_월,"&lt;="&amp;DATE(YEAR(A2746),MONTH(A2746)+1,0),메뉴_이름,B2746)&gt;1,"같은 달·같은 메뉴가 또 있어요",""))))))</f>
        <v/>
      </c>
    </row>
    <row r="2747">
      <c r="A2747" s="49" t="n"/>
      <c r="B2747" s="17" t="n"/>
      <c r="C2747" s="14" t="n"/>
      <c r="D2747" s="14" t="n"/>
      <c r="E2747" s="18">
        <f>IF(COUNTA(A2747:D2747)=0,"",IF(NOT(ISNUMBER(A2747)),"월을 2026-09-01 처럼",IF(ISNA(MATCH(B2747,메뉴판이름,0)),"메뉴판에 없는 이름",IF(OR(NOT(ISNUMBER(C2747)),C2747&lt;0,C2747&lt;&gt;INT(N(C2747))),"수량을 확인하세요",IF(OR(NOT(ISNUMBER(D2747)),D2747&lt;0),"매출을 확인하세요",IF(COUNTIFS(메뉴_월,"&gt;="&amp;DATE(YEAR(A2747),MONTH(A2747),1),메뉴_월,"&lt;="&amp;DATE(YEAR(A2747),MONTH(A2747)+1,0),메뉴_이름,B2747)&gt;1,"같은 달·같은 메뉴가 또 있어요",""))))))</f>
        <v/>
      </c>
    </row>
    <row r="2748">
      <c r="A2748" s="49" t="n"/>
      <c r="B2748" s="17" t="n"/>
      <c r="C2748" s="14" t="n"/>
      <c r="D2748" s="14" t="n"/>
      <c r="E2748" s="18">
        <f>IF(COUNTA(A2748:D2748)=0,"",IF(NOT(ISNUMBER(A2748)),"월을 2026-09-01 처럼",IF(ISNA(MATCH(B2748,메뉴판이름,0)),"메뉴판에 없는 이름",IF(OR(NOT(ISNUMBER(C2748)),C2748&lt;0,C2748&lt;&gt;INT(N(C2748))),"수량을 확인하세요",IF(OR(NOT(ISNUMBER(D2748)),D2748&lt;0),"매출을 확인하세요",IF(COUNTIFS(메뉴_월,"&gt;="&amp;DATE(YEAR(A2748),MONTH(A2748),1),메뉴_월,"&lt;="&amp;DATE(YEAR(A2748),MONTH(A2748)+1,0),메뉴_이름,B2748)&gt;1,"같은 달·같은 메뉴가 또 있어요",""))))))</f>
        <v/>
      </c>
    </row>
    <row r="2749">
      <c r="A2749" s="49" t="n"/>
      <c r="B2749" s="17" t="n"/>
      <c r="C2749" s="14" t="n"/>
      <c r="D2749" s="14" t="n"/>
      <c r="E2749" s="18">
        <f>IF(COUNTA(A2749:D2749)=0,"",IF(NOT(ISNUMBER(A2749)),"월을 2026-09-01 처럼",IF(ISNA(MATCH(B2749,메뉴판이름,0)),"메뉴판에 없는 이름",IF(OR(NOT(ISNUMBER(C2749)),C2749&lt;0,C2749&lt;&gt;INT(N(C2749))),"수량을 확인하세요",IF(OR(NOT(ISNUMBER(D2749)),D2749&lt;0),"매출을 확인하세요",IF(COUNTIFS(메뉴_월,"&gt;="&amp;DATE(YEAR(A2749),MONTH(A2749),1),메뉴_월,"&lt;="&amp;DATE(YEAR(A2749),MONTH(A2749)+1,0),메뉴_이름,B2749)&gt;1,"같은 달·같은 메뉴가 또 있어요",""))))))</f>
        <v/>
      </c>
    </row>
    <row r="2750">
      <c r="A2750" s="49" t="n"/>
      <c r="B2750" s="17" t="n"/>
      <c r="C2750" s="14" t="n"/>
      <c r="D2750" s="14" t="n"/>
      <c r="E2750" s="18">
        <f>IF(COUNTA(A2750:D2750)=0,"",IF(NOT(ISNUMBER(A2750)),"월을 2026-09-01 처럼",IF(ISNA(MATCH(B2750,메뉴판이름,0)),"메뉴판에 없는 이름",IF(OR(NOT(ISNUMBER(C2750)),C2750&lt;0,C2750&lt;&gt;INT(N(C2750))),"수량을 확인하세요",IF(OR(NOT(ISNUMBER(D2750)),D2750&lt;0),"매출을 확인하세요",IF(COUNTIFS(메뉴_월,"&gt;="&amp;DATE(YEAR(A2750),MONTH(A2750),1),메뉴_월,"&lt;="&amp;DATE(YEAR(A2750),MONTH(A2750)+1,0),메뉴_이름,B2750)&gt;1,"같은 달·같은 메뉴가 또 있어요",""))))))</f>
        <v/>
      </c>
    </row>
    <row r="2751">
      <c r="A2751" s="49" t="n"/>
      <c r="B2751" s="17" t="n"/>
      <c r="C2751" s="14" t="n"/>
      <c r="D2751" s="14" t="n"/>
      <c r="E2751" s="18">
        <f>IF(COUNTA(A2751:D2751)=0,"",IF(NOT(ISNUMBER(A2751)),"월을 2026-09-01 처럼",IF(ISNA(MATCH(B2751,메뉴판이름,0)),"메뉴판에 없는 이름",IF(OR(NOT(ISNUMBER(C2751)),C2751&lt;0,C2751&lt;&gt;INT(N(C2751))),"수량을 확인하세요",IF(OR(NOT(ISNUMBER(D2751)),D2751&lt;0),"매출을 확인하세요",IF(COUNTIFS(메뉴_월,"&gt;="&amp;DATE(YEAR(A2751),MONTH(A2751),1),메뉴_월,"&lt;="&amp;DATE(YEAR(A2751),MONTH(A2751)+1,0),메뉴_이름,B2751)&gt;1,"같은 달·같은 메뉴가 또 있어요",""))))))</f>
        <v/>
      </c>
    </row>
    <row r="2752">
      <c r="A2752" s="49" t="n"/>
      <c r="B2752" s="17" t="n"/>
      <c r="C2752" s="14" t="n"/>
      <c r="D2752" s="14" t="n"/>
      <c r="E2752" s="18">
        <f>IF(COUNTA(A2752:D2752)=0,"",IF(NOT(ISNUMBER(A2752)),"월을 2026-09-01 처럼",IF(ISNA(MATCH(B2752,메뉴판이름,0)),"메뉴판에 없는 이름",IF(OR(NOT(ISNUMBER(C2752)),C2752&lt;0,C2752&lt;&gt;INT(N(C2752))),"수량을 확인하세요",IF(OR(NOT(ISNUMBER(D2752)),D2752&lt;0),"매출을 확인하세요",IF(COUNTIFS(메뉴_월,"&gt;="&amp;DATE(YEAR(A2752),MONTH(A2752),1),메뉴_월,"&lt;="&amp;DATE(YEAR(A2752),MONTH(A2752)+1,0),메뉴_이름,B2752)&gt;1,"같은 달·같은 메뉴가 또 있어요",""))))))</f>
        <v/>
      </c>
    </row>
    <row r="2753">
      <c r="A2753" s="49" t="n"/>
      <c r="B2753" s="17" t="n"/>
      <c r="C2753" s="14" t="n"/>
      <c r="D2753" s="14" t="n"/>
      <c r="E2753" s="18">
        <f>IF(COUNTA(A2753:D2753)=0,"",IF(NOT(ISNUMBER(A2753)),"월을 2026-09-01 처럼",IF(ISNA(MATCH(B2753,메뉴판이름,0)),"메뉴판에 없는 이름",IF(OR(NOT(ISNUMBER(C2753)),C2753&lt;0,C2753&lt;&gt;INT(N(C2753))),"수량을 확인하세요",IF(OR(NOT(ISNUMBER(D2753)),D2753&lt;0),"매출을 확인하세요",IF(COUNTIFS(메뉴_월,"&gt;="&amp;DATE(YEAR(A2753),MONTH(A2753),1),메뉴_월,"&lt;="&amp;DATE(YEAR(A2753),MONTH(A2753)+1,0),메뉴_이름,B2753)&gt;1,"같은 달·같은 메뉴가 또 있어요",""))))))</f>
        <v/>
      </c>
    </row>
    <row r="2754">
      <c r="A2754" s="49" t="n"/>
      <c r="B2754" s="17" t="n"/>
      <c r="C2754" s="14" t="n"/>
      <c r="D2754" s="14" t="n"/>
      <c r="E2754" s="18">
        <f>IF(COUNTA(A2754:D2754)=0,"",IF(NOT(ISNUMBER(A2754)),"월을 2026-09-01 처럼",IF(ISNA(MATCH(B2754,메뉴판이름,0)),"메뉴판에 없는 이름",IF(OR(NOT(ISNUMBER(C2754)),C2754&lt;0,C2754&lt;&gt;INT(N(C2754))),"수량을 확인하세요",IF(OR(NOT(ISNUMBER(D2754)),D2754&lt;0),"매출을 확인하세요",IF(COUNTIFS(메뉴_월,"&gt;="&amp;DATE(YEAR(A2754),MONTH(A2754),1),메뉴_월,"&lt;="&amp;DATE(YEAR(A2754),MONTH(A2754)+1,0),메뉴_이름,B2754)&gt;1,"같은 달·같은 메뉴가 또 있어요",""))))))</f>
        <v/>
      </c>
    </row>
    <row r="2755">
      <c r="A2755" s="49" t="n"/>
      <c r="B2755" s="17" t="n"/>
      <c r="C2755" s="14" t="n"/>
      <c r="D2755" s="14" t="n"/>
      <c r="E2755" s="18">
        <f>IF(COUNTA(A2755:D2755)=0,"",IF(NOT(ISNUMBER(A2755)),"월을 2026-09-01 처럼",IF(ISNA(MATCH(B2755,메뉴판이름,0)),"메뉴판에 없는 이름",IF(OR(NOT(ISNUMBER(C2755)),C2755&lt;0,C2755&lt;&gt;INT(N(C2755))),"수량을 확인하세요",IF(OR(NOT(ISNUMBER(D2755)),D2755&lt;0),"매출을 확인하세요",IF(COUNTIFS(메뉴_월,"&gt;="&amp;DATE(YEAR(A2755),MONTH(A2755),1),메뉴_월,"&lt;="&amp;DATE(YEAR(A2755),MONTH(A2755)+1,0),메뉴_이름,B2755)&gt;1,"같은 달·같은 메뉴가 또 있어요",""))))))</f>
        <v/>
      </c>
    </row>
    <row r="2756">
      <c r="A2756" s="49" t="n"/>
      <c r="B2756" s="17" t="n"/>
      <c r="C2756" s="14" t="n"/>
      <c r="D2756" s="14" t="n"/>
      <c r="E2756" s="18">
        <f>IF(COUNTA(A2756:D2756)=0,"",IF(NOT(ISNUMBER(A2756)),"월을 2026-09-01 처럼",IF(ISNA(MATCH(B2756,메뉴판이름,0)),"메뉴판에 없는 이름",IF(OR(NOT(ISNUMBER(C2756)),C2756&lt;0,C2756&lt;&gt;INT(N(C2756))),"수량을 확인하세요",IF(OR(NOT(ISNUMBER(D2756)),D2756&lt;0),"매출을 확인하세요",IF(COUNTIFS(메뉴_월,"&gt;="&amp;DATE(YEAR(A2756),MONTH(A2756),1),메뉴_월,"&lt;="&amp;DATE(YEAR(A2756),MONTH(A2756)+1,0),메뉴_이름,B2756)&gt;1,"같은 달·같은 메뉴가 또 있어요",""))))))</f>
        <v/>
      </c>
    </row>
    <row r="2757">
      <c r="A2757" s="49" t="n"/>
      <c r="B2757" s="17" t="n"/>
      <c r="C2757" s="14" t="n"/>
      <c r="D2757" s="14" t="n"/>
      <c r="E2757" s="18">
        <f>IF(COUNTA(A2757:D2757)=0,"",IF(NOT(ISNUMBER(A2757)),"월을 2026-09-01 처럼",IF(ISNA(MATCH(B2757,메뉴판이름,0)),"메뉴판에 없는 이름",IF(OR(NOT(ISNUMBER(C2757)),C2757&lt;0,C2757&lt;&gt;INT(N(C2757))),"수량을 확인하세요",IF(OR(NOT(ISNUMBER(D2757)),D2757&lt;0),"매출을 확인하세요",IF(COUNTIFS(메뉴_월,"&gt;="&amp;DATE(YEAR(A2757),MONTH(A2757),1),메뉴_월,"&lt;="&amp;DATE(YEAR(A2757),MONTH(A2757)+1,0),메뉴_이름,B2757)&gt;1,"같은 달·같은 메뉴가 또 있어요",""))))))</f>
        <v/>
      </c>
    </row>
    <row r="2758">
      <c r="A2758" s="49" t="n"/>
      <c r="B2758" s="17" t="n"/>
      <c r="C2758" s="14" t="n"/>
      <c r="D2758" s="14" t="n"/>
      <c r="E2758" s="18">
        <f>IF(COUNTA(A2758:D2758)=0,"",IF(NOT(ISNUMBER(A2758)),"월을 2026-09-01 처럼",IF(ISNA(MATCH(B2758,메뉴판이름,0)),"메뉴판에 없는 이름",IF(OR(NOT(ISNUMBER(C2758)),C2758&lt;0,C2758&lt;&gt;INT(N(C2758))),"수량을 확인하세요",IF(OR(NOT(ISNUMBER(D2758)),D2758&lt;0),"매출을 확인하세요",IF(COUNTIFS(메뉴_월,"&gt;="&amp;DATE(YEAR(A2758),MONTH(A2758),1),메뉴_월,"&lt;="&amp;DATE(YEAR(A2758),MONTH(A2758)+1,0),메뉴_이름,B2758)&gt;1,"같은 달·같은 메뉴가 또 있어요",""))))))</f>
        <v/>
      </c>
    </row>
    <row r="2759">
      <c r="A2759" s="49" t="n"/>
      <c r="B2759" s="17" t="n"/>
      <c r="C2759" s="14" t="n"/>
      <c r="D2759" s="14" t="n"/>
      <c r="E2759" s="18">
        <f>IF(COUNTA(A2759:D2759)=0,"",IF(NOT(ISNUMBER(A2759)),"월을 2026-09-01 처럼",IF(ISNA(MATCH(B2759,메뉴판이름,0)),"메뉴판에 없는 이름",IF(OR(NOT(ISNUMBER(C2759)),C2759&lt;0,C2759&lt;&gt;INT(N(C2759))),"수량을 확인하세요",IF(OR(NOT(ISNUMBER(D2759)),D2759&lt;0),"매출을 확인하세요",IF(COUNTIFS(메뉴_월,"&gt;="&amp;DATE(YEAR(A2759),MONTH(A2759),1),메뉴_월,"&lt;="&amp;DATE(YEAR(A2759),MONTH(A2759)+1,0),메뉴_이름,B2759)&gt;1,"같은 달·같은 메뉴가 또 있어요",""))))))</f>
        <v/>
      </c>
    </row>
    <row r="2760">
      <c r="A2760" s="49" t="n"/>
      <c r="B2760" s="17" t="n"/>
      <c r="C2760" s="14" t="n"/>
      <c r="D2760" s="14" t="n"/>
      <c r="E2760" s="18">
        <f>IF(COUNTA(A2760:D2760)=0,"",IF(NOT(ISNUMBER(A2760)),"월을 2026-09-01 처럼",IF(ISNA(MATCH(B2760,메뉴판이름,0)),"메뉴판에 없는 이름",IF(OR(NOT(ISNUMBER(C2760)),C2760&lt;0,C2760&lt;&gt;INT(N(C2760))),"수량을 확인하세요",IF(OR(NOT(ISNUMBER(D2760)),D2760&lt;0),"매출을 확인하세요",IF(COUNTIFS(메뉴_월,"&gt;="&amp;DATE(YEAR(A2760),MONTH(A2760),1),메뉴_월,"&lt;="&amp;DATE(YEAR(A2760),MONTH(A2760)+1,0),메뉴_이름,B2760)&gt;1,"같은 달·같은 메뉴가 또 있어요",""))))))</f>
        <v/>
      </c>
    </row>
    <row r="2761">
      <c r="A2761" s="49" t="n"/>
      <c r="B2761" s="17" t="n"/>
      <c r="C2761" s="14" t="n"/>
      <c r="D2761" s="14" t="n"/>
      <c r="E2761" s="18">
        <f>IF(COUNTA(A2761:D2761)=0,"",IF(NOT(ISNUMBER(A2761)),"월을 2026-09-01 처럼",IF(ISNA(MATCH(B2761,메뉴판이름,0)),"메뉴판에 없는 이름",IF(OR(NOT(ISNUMBER(C2761)),C2761&lt;0,C2761&lt;&gt;INT(N(C2761))),"수량을 확인하세요",IF(OR(NOT(ISNUMBER(D2761)),D2761&lt;0),"매출을 확인하세요",IF(COUNTIFS(메뉴_월,"&gt;="&amp;DATE(YEAR(A2761),MONTH(A2761),1),메뉴_월,"&lt;="&amp;DATE(YEAR(A2761),MONTH(A2761)+1,0),메뉴_이름,B2761)&gt;1,"같은 달·같은 메뉴가 또 있어요",""))))))</f>
        <v/>
      </c>
    </row>
    <row r="2762">
      <c r="A2762" s="49" t="n"/>
      <c r="B2762" s="17" t="n"/>
      <c r="C2762" s="14" t="n"/>
      <c r="D2762" s="14" t="n"/>
      <c r="E2762" s="18">
        <f>IF(COUNTA(A2762:D2762)=0,"",IF(NOT(ISNUMBER(A2762)),"월을 2026-09-01 처럼",IF(ISNA(MATCH(B2762,메뉴판이름,0)),"메뉴판에 없는 이름",IF(OR(NOT(ISNUMBER(C2762)),C2762&lt;0,C2762&lt;&gt;INT(N(C2762))),"수량을 확인하세요",IF(OR(NOT(ISNUMBER(D2762)),D2762&lt;0),"매출을 확인하세요",IF(COUNTIFS(메뉴_월,"&gt;="&amp;DATE(YEAR(A2762),MONTH(A2762),1),메뉴_월,"&lt;="&amp;DATE(YEAR(A2762),MONTH(A2762)+1,0),메뉴_이름,B2762)&gt;1,"같은 달·같은 메뉴가 또 있어요",""))))))</f>
        <v/>
      </c>
    </row>
    <row r="2763">
      <c r="A2763" s="49" t="n"/>
      <c r="B2763" s="17" t="n"/>
      <c r="C2763" s="14" t="n"/>
      <c r="D2763" s="14" t="n"/>
      <c r="E2763" s="18">
        <f>IF(COUNTA(A2763:D2763)=0,"",IF(NOT(ISNUMBER(A2763)),"월을 2026-09-01 처럼",IF(ISNA(MATCH(B2763,메뉴판이름,0)),"메뉴판에 없는 이름",IF(OR(NOT(ISNUMBER(C2763)),C2763&lt;0,C2763&lt;&gt;INT(N(C2763))),"수량을 확인하세요",IF(OR(NOT(ISNUMBER(D2763)),D2763&lt;0),"매출을 확인하세요",IF(COUNTIFS(메뉴_월,"&gt;="&amp;DATE(YEAR(A2763),MONTH(A2763),1),메뉴_월,"&lt;="&amp;DATE(YEAR(A2763),MONTH(A2763)+1,0),메뉴_이름,B2763)&gt;1,"같은 달·같은 메뉴가 또 있어요",""))))))</f>
        <v/>
      </c>
    </row>
    <row r="2764">
      <c r="A2764" s="49" t="n"/>
      <c r="B2764" s="17" t="n"/>
      <c r="C2764" s="14" t="n"/>
      <c r="D2764" s="14" t="n"/>
      <c r="E2764" s="18">
        <f>IF(COUNTA(A2764:D2764)=0,"",IF(NOT(ISNUMBER(A2764)),"월을 2026-09-01 처럼",IF(ISNA(MATCH(B2764,메뉴판이름,0)),"메뉴판에 없는 이름",IF(OR(NOT(ISNUMBER(C2764)),C2764&lt;0,C2764&lt;&gt;INT(N(C2764))),"수량을 확인하세요",IF(OR(NOT(ISNUMBER(D2764)),D2764&lt;0),"매출을 확인하세요",IF(COUNTIFS(메뉴_월,"&gt;="&amp;DATE(YEAR(A2764),MONTH(A2764),1),메뉴_월,"&lt;="&amp;DATE(YEAR(A2764),MONTH(A2764)+1,0),메뉴_이름,B2764)&gt;1,"같은 달·같은 메뉴가 또 있어요",""))))))</f>
        <v/>
      </c>
    </row>
    <row r="2765">
      <c r="A2765" s="49" t="n"/>
      <c r="B2765" s="17" t="n"/>
      <c r="C2765" s="14" t="n"/>
      <c r="D2765" s="14" t="n"/>
      <c r="E2765" s="18">
        <f>IF(COUNTA(A2765:D2765)=0,"",IF(NOT(ISNUMBER(A2765)),"월을 2026-09-01 처럼",IF(ISNA(MATCH(B2765,메뉴판이름,0)),"메뉴판에 없는 이름",IF(OR(NOT(ISNUMBER(C2765)),C2765&lt;0,C2765&lt;&gt;INT(N(C2765))),"수량을 확인하세요",IF(OR(NOT(ISNUMBER(D2765)),D2765&lt;0),"매출을 확인하세요",IF(COUNTIFS(메뉴_월,"&gt;="&amp;DATE(YEAR(A2765),MONTH(A2765),1),메뉴_월,"&lt;="&amp;DATE(YEAR(A2765),MONTH(A2765)+1,0),메뉴_이름,B2765)&gt;1,"같은 달·같은 메뉴가 또 있어요",""))))))</f>
        <v/>
      </c>
    </row>
    <row r="2766">
      <c r="A2766" s="49" t="n"/>
      <c r="B2766" s="17" t="n"/>
      <c r="C2766" s="14" t="n"/>
      <c r="D2766" s="14" t="n"/>
      <c r="E2766" s="18">
        <f>IF(COUNTA(A2766:D2766)=0,"",IF(NOT(ISNUMBER(A2766)),"월을 2026-09-01 처럼",IF(ISNA(MATCH(B2766,메뉴판이름,0)),"메뉴판에 없는 이름",IF(OR(NOT(ISNUMBER(C2766)),C2766&lt;0,C2766&lt;&gt;INT(N(C2766))),"수량을 확인하세요",IF(OR(NOT(ISNUMBER(D2766)),D2766&lt;0),"매출을 확인하세요",IF(COUNTIFS(메뉴_월,"&gt;="&amp;DATE(YEAR(A2766),MONTH(A2766),1),메뉴_월,"&lt;="&amp;DATE(YEAR(A2766),MONTH(A2766)+1,0),메뉴_이름,B2766)&gt;1,"같은 달·같은 메뉴가 또 있어요",""))))))</f>
        <v/>
      </c>
    </row>
    <row r="2767">
      <c r="A2767" s="49" t="n"/>
      <c r="B2767" s="17" t="n"/>
      <c r="C2767" s="14" t="n"/>
      <c r="D2767" s="14" t="n"/>
      <c r="E2767" s="18">
        <f>IF(COUNTA(A2767:D2767)=0,"",IF(NOT(ISNUMBER(A2767)),"월을 2026-09-01 처럼",IF(ISNA(MATCH(B2767,메뉴판이름,0)),"메뉴판에 없는 이름",IF(OR(NOT(ISNUMBER(C2767)),C2767&lt;0,C2767&lt;&gt;INT(N(C2767))),"수량을 확인하세요",IF(OR(NOT(ISNUMBER(D2767)),D2767&lt;0),"매출을 확인하세요",IF(COUNTIFS(메뉴_월,"&gt;="&amp;DATE(YEAR(A2767),MONTH(A2767),1),메뉴_월,"&lt;="&amp;DATE(YEAR(A2767),MONTH(A2767)+1,0),메뉴_이름,B2767)&gt;1,"같은 달·같은 메뉴가 또 있어요",""))))))</f>
        <v/>
      </c>
    </row>
    <row r="2768">
      <c r="A2768" s="49" t="n"/>
      <c r="B2768" s="17" t="n"/>
      <c r="C2768" s="14" t="n"/>
      <c r="D2768" s="14" t="n"/>
      <c r="E2768" s="18">
        <f>IF(COUNTA(A2768:D2768)=0,"",IF(NOT(ISNUMBER(A2768)),"월을 2026-09-01 처럼",IF(ISNA(MATCH(B2768,메뉴판이름,0)),"메뉴판에 없는 이름",IF(OR(NOT(ISNUMBER(C2768)),C2768&lt;0,C2768&lt;&gt;INT(N(C2768))),"수량을 확인하세요",IF(OR(NOT(ISNUMBER(D2768)),D2768&lt;0),"매출을 확인하세요",IF(COUNTIFS(메뉴_월,"&gt;="&amp;DATE(YEAR(A2768),MONTH(A2768),1),메뉴_월,"&lt;="&amp;DATE(YEAR(A2768),MONTH(A2768)+1,0),메뉴_이름,B2768)&gt;1,"같은 달·같은 메뉴가 또 있어요",""))))))</f>
        <v/>
      </c>
    </row>
    <row r="2769">
      <c r="A2769" s="49" t="n"/>
      <c r="B2769" s="17" t="n"/>
      <c r="C2769" s="14" t="n"/>
      <c r="D2769" s="14" t="n"/>
      <c r="E2769" s="18">
        <f>IF(COUNTA(A2769:D2769)=0,"",IF(NOT(ISNUMBER(A2769)),"월을 2026-09-01 처럼",IF(ISNA(MATCH(B2769,메뉴판이름,0)),"메뉴판에 없는 이름",IF(OR(NOT(ISNUMBER(C2769)),C2769&lt;0,C2769&lt;&gt;INT(N(C2769))),"수량을 확인하세요",IF(OR(NOT(ISNUMBER(D2769)),D2769&lt;0),"매출을 확인하세요",IF(COUNTIFS(메뉴_월,"&gt;="&amp;DATE(YEAR(A2769),MONTH(A2769),1),메뉴_월,"&lt;="&amp;DATE(YEAR(A2769),MONTH(A2769)+1,0),메뉴_이름,B2769)&gt;1,"같은 달·같은 메뉴가 또 있어요",""))))))</f>
        <v/>
      </c>
    </row>
    <row r="2770">
      <c r="A2770" s="49" t="n"/>
      <c r="B2770" s="17" t="n"/>
      <c r="C2770" s="14" t="n"/>
      <c r="D2770" s="14" t="n"/>
      <c r="E2770" s="18">
        <f>IF(COUNTA(A2770:D2770)=0,"",IF(NOT(ISNUMBER(A2770)),"월을 2026-09-01 처럼",IF(ISNA(MATCH(B2770,메뉴판이름,0)),"메뉴판에 없는 이름",IF(OR(NOT(ISNUMBER(C2770)),C2770&lt;0,C2770&lt;&gt;INT(N(C2770))),"수량을 확인하세요",IF(OR(NOT(ISNUMBER(D2770)),D2770&lt;0),"매출을 확인하세요",IF(COUNTIFS(메뉴_월,"&gt;="&amp;DATE(YEAR(A2770),MONTH(A2770),1),메뉴_월,"&lt;="&amp;DATE(YEAR(A2770),MONTH(A2770)+1,0),메뉴_이름,B2770)&gt;1,"같은 달·같은 메뉴가 또 있어요",""))))))</f>
        <v/>
      </c>
    </row>
    <row r="2771">
      <c r="A2771" s="49" t="n"/>
      <c r="B2771" s="17" t="n"/>
      <c r="C2771" s="14" t="n"/>
      <c r="D2771" s="14" t="n"/>
      <c r="E2771" s="18">
        <f>IF(COUNTA(A2771:D2771)=0,"",IF(NOT(ISNUMBER(A2771)),"월을 2026-09-01 처럼",IF(ISNA(MATCH(B2771,메뉴판이름,0)),"메뉴판에 없는 이름",IF(OR(NOT(ISNUMBER(C2771)),C2771&lt;0,C2771&lt;&gt;INT(N(C2771))),"수량을 확인하세요",IF(OR(NOT(ISNUMBER(D2771)),D2771&lt;0),"매출을 확인하세요",IF(COUNTIFS(메뉴_월,"&gt;="&amp;DATE(YEAR(A2771),MONTH(A2771),1),메뉴_월,"&lt;="&amp;DATE(YEAR(A2771),MONTH(A2771)+1,0),메뉴_이름,B2771)&gt;1,"같은 달·같은 메뉴가 또 있어요",""))))))</f>
        <v/>
      </c>
    </row>
    <row r="2772">
      <c r="A2772" s="49" t="n"/>
      <c r="B2772" s="17" t="n"/>
      <c r="C2772" s="14" t="n"/>
      <c r="D2772" s="14" t="n"/>
      <c r="E2772" s="18">
        <f>IF(COUNTA(A2772:D2772)=0,"",IF(NOT(ISNUMBER(A2772)),"월을 2026-09-01 처럼",IF(ISNA(MATCH(B2772,메뉴판이름,0)),"메뉴판에 없는 이름",IF(OR(NOT(ISNUMBER(C2772)),C2772&lt;0,C2772&lt;&gt;INT(N(C2772))),"수량을 확인하세요",IF(OR(NOT(ISNUMBER(D2772)),D2772&lt;0),"매출을 확인하세요",IF(COUNTIFS(메뉴_월,"&gt;="&amp;DATE(YEAR(A2772),MONTH(A2772),1),메뉴_월,"&lt;="&amp;DATE(YEAR(A2772),MONTH(A2772)+1,0),메뉴_이름,B2772)&gt;1,"같은 달·같은 메뉴가 또 있어요",""))))))</f>
        <v/>
      </c>
    </row>
    <row r="2773">
      <c r="A2773" s="49" t="n"/>
      <c r="B2773" s="17" t="n"/>
      <c r="C2773" s="14" t="n"/>
      <c r="D2773" s="14" t="n"/>
      <c r="E2773" s="18">
        <f>IF(COUNTA(A2773:D2773)=0,"",IF(NOT(ISNUMBER(A2773)),"월을 2026-09-01 처럼",IF(ISNA(MATCH(B2773,메뉴판이름,0)),"메뉴판에 없는 이름",IF(OR(NOT(ISNUMBER(C2773)),C2773&lt;0,C2773&lt;&gt;INT(N(C2773))),"수량을 확인하세요",IF(OR(NOT(ISNUMBER(D2773)),D2773&lt;0),"매출을 확인하세요",IF(COUNTIFS(메뉴_월,"&gt;="&amp;DATE(YEAR(A2773),MONTH(A2773),1),메뉴_월,"&lt;="&amp;DATE(YEAR(A2773),MONTH(A2773)+1,0),메뉴_이름,B2773)&gt;1,"같은 달·같은 메뉴가 또 있어요",""))))))</f>
        <v/>
      </c>
    </row>
    <row r="2774">
      <c r="A2774" s="49" t="n"/>
      <c r="B2774" s="17" t="n"/>
      <c r="C2774" s="14" t="n"/>
      <c r="D2774" s="14" t="n"/>
      <c r="E2774" s="18">
        <f>IF(COUNTA(A2774:D2774)=0,"",IF(NOT(ISNUMBER(A2774)),"월을 2026-09-01 처럼",IF(ISNA(MATCH(B2774,메뉴판이름,0)),"메뉴판에 없는 이름",IF(OR(NOT(ISNUMBER(C2774)),C2774&lt;0,C2774&lt;&gt;INT(N(C2774))),"수량을 확인하세요",IF(OR(NOT(ISNUMBER(D2774)),D2774&lt;0),"매출을 확인하세요",IF(COUNTIFS(메뉴_월,"&gt;="&amp;DATE(YEAR(A2774),MONTH(A2774),1),메뉴_월,"&lt;="&amp;DATE(YEAR(A2774),MONTH(A2774)+1,0),메뉴_이름,B2774)&gt;1,"같은 달·같은 메뉴가 또 있어요",""))))))</f>
        <v/>
      </c>
    </row>
    <row r="2775">
      <c r="A2775" s="49" t="n"/>
      <c r="B2775" s="17" t="n"/>
      <c r="C2775" s="14" t="n"/>
      <c r="D2775" s="14" t="n"/>
      <c r="E2775" s="18">
        <f>IF(COUNTA(A2775:D2775)=0,"",IF(NOT(ISNUMBER(A2775)),"월을 2026-09-01 처럼",IF(ISNA(MATCH(B2775,메뉴판이름,0)),"메뉴판에 없는 이름",IF(OR(NOT(ISNUMBER(C2775)),C2775&lt;0,C2775&lt;&gt;INT(N(C2775))),"수량을 확인하세요",IF(OR(NOT(ISNUMBER(D2775)),D2775&lt;0),"매출을 확인하세요",IF(COUNTIFS(메뉴_월,"&gt;="&amp;DATE(YEAR(A2775),MONTH(A2775),1),메뉴_월,"&lt;="&amp;DATE(YEAR(A2775),MONTH(A2775)+1,0),메뉴_이름,B2775)&gt;1,"같은 달·같은 메뉴가 또 있어요",""))))))</f>
        <v/>
      </c>
    </row>
    <row r="2776">
      <c r="A2776" s="49" t="n"/>
      <c r="B2776" s="17" t="n"/>
      <c r="C2776" s="14" t="n"/>
      <c r="D2776" s="14" t="n"/>
      <c r="E2776" s="18">
        <f>IF(COUNTA(A2776:D2776)=0,"",IF(NOT(ISNUMBER(A2776)),"월을 2026-09-01 처럼",IF(ISNA(MATCH(B2776,메뉴판이름,0)),"메뉴판에 없는 이름",IF(OR(NOT(ISNUMBER(C2776)),C2776&lt;0,C2776&lt;&gt;INT(N(C2776))),"수량을 확인하세요",IF(OR(NOT(ISNUMBER(D2776)),D2776&lt;0),"매출을 확인하세요",IF(COUNTIFS(메뉴_월,"&gt;="&amp;DATE(YEAR(A2776),MONTH(A2776),1),메뉴_월,"&lt;="&amp;DATE(YEAR(A2776),MONTH(A2776)+1,0),메뉴_이름,B2776)&gt;1,"같은 달·같은 메뉴가 또 있어요",""))))))</f>
        <v/>
      </c>
    </row>
    <row r="2777">
      <c r="A2777" s="49" t="n"/>
      <c r="B2777" s="17" t="n"/>
      <c r="C2777" s="14" t="n"/>
      <c r="D2777" s="14" t="n"/>
      <c r="E2777" s="18">
        <f>IF(COUNTA(A2777:D2777)=0,"",IF(NOT(ISNUMBER(A2777)),"월을 2026-09-01 처럼",IF(ISNA(MATCH(B2777,메뉴판이름,0)),"메뉴판에 없는 이름",IF(OR(NOT(ISNUMBER(C2777)),C2777&lt;0,C2777&lt;&gt;INT(N(C2777))),"수량을 확인하세요",IF(OR(NOT(ISNUMBER(D2777)),D2777&lt;0),"매출을 확인하세요",IF(COUNTIFS(메뉴_월,"&gt;="&amp;DATE(YEAR(A2777),MONTH(A2777),1),메뉴_월,"&lt;="&amp;DATE(YEAR(A2777),MONTH(A2777)+1,0),메뉴_이름,B2777)&gt;1,"같은 달·같은 메뉴가 또 있어요",""))))))</f>
        <v/>
      </c>
    </row>
    <row r="2778">
      <c r="A2778" s="49" t="n"/>
      <c r="B2778" s="17" t="n"/>
      <c r="C2778" s="14" t="n"/>
      <c r="D2778" s="14" t="n"/>
      <c r="E2778" s="18">
        <f>IF(COUNTA(A2778:D2778)=0,"",IF(NOT(ISNUMBER(A2778)),"월을 2026-09-01 처럼",IF(ISNA(MATCH(B2778,메뉴판이름,0)),"메뉴판에 없는 이름",IF(OR(NOT(ISNUMBER(C2778)),C2778&lt;0,C2778&lt;&gt;INT(N(C2778))),"수량을 확인하세요",IF(OR(NOT(ISNUMBER(D2778)),D2778&lt;0),"매출을 확인하세요",IF(COUNTIFS(메뉴_월,"&gt;="&amp;DATE(YEAR(A2778),MONTH(A2778),1),메뉴_월,"&lt;="&amp;DATE(YEAR(A2778),MONTH(A2778)+1,0),메뉴_이름,B2778)&gt;1,"같은 달·같은 메뉴가 또 있어요",""))))))</f>
        <v/>
      </c>
    </row>
    <row r="2779">
      <c r="A2779" s="49" t="n"/>
      <c r="B2779" s="17" t="n"/>
      <c r="C2779" s="14" t="n"/>
      <c r="D2779" s="14" t="n"/>
      <c r="E2779" s="18">
        <f>IF(COUNTA(A2779:D2779)=0,"",IF(NOT(ISNUMBER(A2779)),"월을 2026-09-01 처럼",IF(ISNA(MATCH(B2779,메뉴판이름,0)),"메뉴판에 없는 이름",IF(OR(NOT(ISNUMBER(C2779)),C2779&lt;0,C2779&lt;&gt;INT(N(C2779))),"수량을 확인하세요",IF(OR(NOT(ISNUMBER(D2779)),D2779&lt;0),"매출을 확인하세요",IF(COUNTIFS(메뉴_월,"&gt;="&amp;DATE(YEAR(A2779),MONTH(A2779),1),메뉴_월,"&lt;="&amp;DATE(YEAR(A2779),MONTH(A2779)+1,0),메뉴_이름,B2779)&gt;1,"같은 달·같은 메뉴가 또 있어요",""))))))</f>
        <v/>
      </c>
    </row>
    <row r="2780">
      <c r="A2780" s="49" t="n"/>
      <c r="B2780" s="17" t="n"/>
      <c r="C2780" s="14" t="n"/>
      <c r="D2780" s="14" t="n"/>
      <c r="E2780" s="18">
        <f>IF(COUNTA(A2780:D2780)=0,"",IF(NOT(ISNUMBER(A2780)),"월을 2026-09-01 처럼",IF(ISNA(MATCH(B2780,메뉴판이름,0)),"메뉴판에 없는 이름",IF(OR(NOT(ISNUMBER(C2780)),C2780&lt;0,C2780&lt;&gt;INT(N(C2780))),"수량을 확인하세요",IF(OR(NOT(ISNUMBER(D2780)),D2780&lt;0),"매출을 확인하세요",IF(COUNTIFS(메뉴_월,"&gt;="&amp;DATE(YEAR(A2780),MONTH(A2780),1),메뉴_월,"&lt;="&amp;DATE(YEAR(A2780),MONTH(A2780)+1,0),메뉴_이름,B2780)&gt;1,"같은 달·같은 메뉴가 또 있어요",""))))))</f>
        <v/>
      </c>
    </row>
    <row r="2781">
      <c r="A2781" s="49" t="n"/>
      <c r="B2781" s="17" t="n"/>
      <c r="C2781" s="14" t="n"/>
      <c r="D2781" s="14" t="n"/>
      <c r="E2781" s="18">
        <f>IF(COUNTA(A2781:D2781)=0,"",IF(NOT(ISNUMBER(A2781)),"월을 2026-09-01 처럼",IF(ISNA(MATCH(B2781,메뉴판이름,0)),"메뉴판에 없는 이름",IF(OR(NOT(ISNUMBER(C2781)),C2781&lt;0,C2781&lt;&gt;INT(N(C2781))),"수량을 확인하세요",IF(OR(NOT(ISNUMBER(D2781)),D2781&lt;0),"매출을 확인하세요",IF(COUNTIFS(메뉴_월,"&gt;="&amp;DATE(YEAR(A2781),MONTH(A2781),1),메뉴_월,"&lt;="&amp;DATE(YEAR(A2781),MONTH(A2781)+1,0),메뉴_이름,B2781)&gt;1,"같은 달·같은 메뉴가 또 있어요",""))))))</f>
        <v/>
      </c>
    </row>
    <row r="2782">
      <c r="A2782" s="49" t="n"/>
      <c r="B2782" s="17" t="n"/>
      <c r="C2782" s="14" t="n"/>
      <c r="D2782" s="14" t="n"/>
      <c r="E2782" s="18">
        <f>IF(COUNTA(A2782:D2782)=0,"",IF(NOT(ISNUMBER(A2782)),"월을 2026-09-01 처럼",IF(ISNA(MATCH(B2782,메뉴판이름,0)),"메뉴판에 없는 이름",IF(OR(NOT(ISNUMBER(C2782)),C2782&lt;0,C2782&lt;&gt;INT(N(C2782))),"수량을 확인하세요",IF(OR(NOT(ISNUMBER(D2782)),D2782&lt;0),"매출을 확인하세요",IF(COUNTIFS(메뉴_월,"&gt;="&amp;DATE(YEAR(A2782),MONTH(A2782),1),메뉴_월,"&lt;="&amp;DATE(YEAR(A2782),MONTH(A2782)+1,0),메뉴_이름,B2782)&gt;1,"같은 달·같은 메뉴가 또 있어요",""))))))</f>
        <v/>
      </c>
    </row>
    <row r="2783">
      <c r="A2783" s="49" t="n"/>
      <c r="B2783" s="17" t="n"/>
      <c r="C2783" s="14" t="n"/>
      <c r="D2783" s="14" t="n"/>
      <c r="E2783" s="18">
        <f>IF(COUNTA(A2783:D2783)=0,"",IF(NOT(ISNUMBER(A2783)),"월을 2026-09-01 처럼",IF(ISNA(MATCH(B2783,메뉴판이름,0)),"메뉴판에 없는 이름",IF(OR(NOT(ISNUMBER(C2783)),C2783&lt;0,C2783&lt;&gt;INT(N(C2783))),"수량을 확인하세요",IF(OR(NOT(ISNUMBER(D2783)),D2783&lt;0),"매출을 확인하세요",IF(COUNTIFS(메뉴_월,"&gt;="&amp;DATE(YEAR(A2783),MONTH(A2783),1),메뉴_월,"&lt;="&amp;DATE(YEAR(A2783),MONTH(A2783)+1,0),메뉴_이름,B2783)&gt;1,"같은 달·같은 메뉴가 또 있어요",""))))))</f>
        <v/>
      </c>
    </row>
    <row r="2784">
      <c r="A2784" s="49" t="n"/>
      <c r="B2784" s="17" t="n"/>
      <c r="C2784" s="14" t="n"/>
      <c r="D2784" s="14" t="n"/>
      <c r="E2784" s="18">
        <f>IF(COUNTA(A2784:D2784)=0,"",IF(NOT(ISNUMBER(A2784)),"월을 2026-09-01 처럼",IF(ISNA(MATCH(B2784,메뉴판이름,0)),"메뉴판에 없는 이름",IF(OR(NOT(ISNUMBER(C2784)),C2784&lt;0,C2784&lt;&gt;INT(N(C2784))),"수량을 확인하세요",IF(OR(NOT(ISNUMBER(D2784)),D2784&lt;0),"매출을 확인하세요",IF(COUNTIFS(메뉴_월,"&gt;="&amp;DATE(YEAR(A2784),MONTH(A2784),1),메뉴_월,"&lt;="&amp;DATE(YEAR(A2784),MONTH(A2784)+1,0),메뉴_이름,B2784)&gt;1,"같은 달·같은 메뉴가 또 있어요",""))))))</f>
        <v/>
      </c>
    </row>
    <row r="2785">
      <c r="A2785" s="49" t="n"/>
      <c r="B2785" s="17" t="n"/>
      <c r="C2785" s="14" t="n"/>
      <c r="D2785" s="14" t="n"/>
      <c r="E2785" s="18">
        <f>IF(COUNTA(A2785:D2785)=0,"",IF(NOT(ISNUMBER(A2785)),"월을 2026-09-01 처럼",IF(ISNA(MATCH(B2785,메뉴판이름,0)),"메뉴판에 없는 이름",IF(OR(NOT(ISNUMBER(C2785)),C2785&lt;0,C2785&lt;&gt;INT(N(C2785))),"수량을 확인하세요",IF(OR(NOT(ISNUMBER(D2785)),D2785&lt;0),"매출을 확인하세요",IF(COUNTIFS(메뉴_월,"&gt;="&amp;DATE(YEAR(A2785),MONTH(A2785),1),메뉴_월,"&lt;="&amp;DATE(YEAR(A2785),MONTH(A2785)+1,0),메뉴_이름,B2785)&gt;1,"같은 달·같은 메뉴가 또 있어요",""))))))</f>
        <v/>
      </c>
    </row>
    <row r="2786">
      <c r="A2786" s="49" t="n"/>
      <c r="B2786" s="17" t="n"/>
      <c r="C2786" s="14" t="n"/>
      <c r="D2786" s="14" t="n"/>
      <c r="E2786" s="18">
        <f>IF(COUNTA(A2786:D2786)=0,"",IF(NOT(ISNUMBER(A2786)),"월을 2026-09-01 처럼",IF(ISNA(MATCH(B2786,메뉴판이름,0)),"메뉴판에 없는 이름",IF(OR(NOT(ISNUMBER(C2786)),C2786&lt;0,C2786&lt;&gt;INT(N(C2786))),"수량을 확인하세요",IF(OR(NOT(ISNUMBER(D2786)),D2786&lt;0),"매출을 확인하세요",IF(COUNTIFS(메뉴_월,"&gt;="&amp;DATE(YEAR(A2786),MONTH(A2786),1),메뉴_월,"&lt;="&amp;DATE(YEAR(A2786),MONTH(A2786)+1,0),메뉴_이름,B2786)&gt;1,"같은 달·같은 메뉴가 또 있어요",""))))))</f>
        <v/>
      </c>
    </row>
    <row r="2787">
      <c r="A2787" s="49" t="n"/>
      <c r="B2787" s="17" t="n"/>
      <c r="C2787" s="14" t="n"/>
      <c r="D2787" s="14" t="n"/>
      <c r="E2787" s="18">
        <f>IF(COUNTA(A2787:D2787)=0,"",IF(NOT(ISNUMBER(A2787)),"월을 2026-09-01 처럼",IF(ISNA(MATCH(B2787,메뉴판이름,0)),"메뉴판에 없는 이름",IF(OR(NOT(ISNUMBER(C2787)),C2787&lt;0,C2787&lt;&gt;INT(N(C2787))),"수량을 확인하세요",IF(OR(NOT(ISNUMBER(D2787)),D2787&lt;0),"매출을 확인하세요",IF(COUNTIFS(메뉴_월,"&gt;="&amp;DATE(YEAR(A2787),MONTH(A2787),1),메뉴_월,"&lt;="&amp;DATE(YEAR(A2787),MONTH(A2787)+1,0),메뉴_이름,B2787)&gt;1,"같은 달·같은 메뉴가 또 있어요",""))))))</f>
        <v/>
      </c>
    </row>
    <row r="2788">
      <c r="A2788" s="49" t="n"/>
      <c r="B2788" s="17" t="n"/>
      <c r="C2788" s="14" t="n"/>
      <c r="D2788" s="14" t="n"/>
      <c r="E2788" s="18">
        <f>IF(COUNTA(A2788:D2788)=0,"",IF(NOT(ISNUMBER(A2788)),"월을 2026-09-01 처럼",IF(ISNA(MATCH(B2788,메뉴판이름,0)),"메뉴판에 없는 이름",IF(OR(NOT(ISNUMBER(C2788)),C2788&lt;0,C2788&lt;&gt;INT(N(C2788))),"수량을 확인하세요",IF(OR(NOT(ISNUMBER(D2788)),D2788&lt;0),"매출을 확인하세요",IF(COUNTIFS(메뉴_월,"&gt;="&amp;DATE(YEAR(A2788),MONTH(A2788),1),메뉴_월,"&lt;="&amp;DATE(YEAR(A2788),MONTH(A2788)+1,0),메뉴_이름,B2788)&gt;1,"같은 달·같은 메뉴가 또 있어요",""))))))</f>
        <v/>
      </c>
    </row>
    <row r="2789">
      <c r="A2789" s="49" t="n"/>
      <c r="B2789" s="17" t="n"/>
      <c r="C2789" s="14" t="n"/>
      <c r="D2789" s="14" t="n"/>
      <c r="E2789" s="18">
        <f>IF(COUNTA(A2789:D2789)=0,"",IF(NOT(ISNUMBER(A2789)),"월을 2026-09-01 처럼",IF(ISNA(MATCH(B2789,메뉴판이름,0)),"메뉴판에 없는 이름",IF(OR(NOT(ISNUMBER(C2789)),C2789&lt;0,C2789&lt;&gt;INT(N(C2789))),"수량을 확인하세요",IF(OR(NOT(ISNUMBER(D2789)),D2789&lt;0),"매출을 확인하세요",IF(COUNTIFS(메뉴_월,"&gt;="&amp;DATE(YEAR(A2789),MONTH(A2789),1),메뉴_월,"&lt;="&amp;DATE(YEAR(A2789),MONTH(A2789)+1,0),메뉴_이름,B2789)&gt;1,"같은 달·같은 메뉴가 또 있어요",""))))))</f>
        <v/>
      </c>
    </row>
    <row r="2790">
      <c r="A2790" s="49" t="n"/>
      <c r="B2790" s="17" t="n"/>
      <c r="C2790" s="14" t="n"/>
      <c r="D2790" s="14" t="n"/>
      <c r="E2790" s="18">
        <f>IF(COUNTA(A2790:D2790)=0,"",IF(NOT(ISNUMBER(A2790)),"월을 2026-09-01 처럼",IF(ISNA(MATCH(B2790,메뉴판이름,0)),"메뉴판에 없는 이름",IF(OR(NOT(ISNUMBER(C2790)),C2790&lt;0,C2790&lt;&gt;INT(N(C2790))),"수량을 확인하세요",IF(OR(NOT(ISNUMBER(D2790)),D2790&lt;0),"매출을 확인하세요",IF(COUNTIFS(메뉴_월,"&gt;="&amp;DATE(YEAR(A2790),MONTH(A2790),1),메뉴_월,"&lt;="&amp;DATE(YEAR(A2790),MONTH(A2790)+1,0),메뉴_이름,B2790)&gt;1,"같은 달·같은 메뉴가 또 있어요",""))))))</f>
        <v/>
      </c>
    </row>
    <row r="2791">
      <c r="A2791" s="49" t="n"/>
      <c r="B2791" s="17" t="n"/>
      <c r="C2791" s="14" t="n"/>
      <c r="D2791" s="14" t="n"/>
      <c r="E2791" s="18">
        <f>IF(COUNTA(A2791:D2791)=0,"",IF(NOT(ISNUMBER(A2791)),"월을 2026-09-01 처럼",IF(ISNA(MATCH(B2791,메뉴판이름,0)),"메뉴판에 없는 이름",IF(OR(NOT(ISNUMBER(C2791)),C2791&lt;0,C2791&lt;&gt;INT(N(C2791))),"수량을 확인하세요",IF(OR(NOT(ISNUMBER(D2791)),D2791&lt;0),"매출을 확인하세요",IF(COUNTIFS(메뉴_월,"&gt;="&amp;DATE(YEAR(A2791),MONTH(A2791),1),메뉴_월,"&lt;="&amp;DATE(YEAR(A2791),MONTH(A2791)+1,0),메뉴_이름,B2791)&gt;1,"같은 달·같은 메뉴가 또 있어요",""))))))</f>
        <v/>
      </c>
    </row>
    <row r="2792">
      <c r="A2792" s="49" t="n"/>
      <c r="B2792" s="17" t="n"/>
      <c r="C2792" s="14" t="n"/>
      <c r="D2792" s="14" t="n"/>
      <c r="E2792" s="18">
        <f>IF(COUNTA(A2792:D2792)=0,"",IF(NOT(ISNUMBER(A2792)),"월을 2026-09-01 처럼",IF(ISNA(MATCH(B2792,메뉴판이름,0)),"메뉴판에 없는 이름",IF(OR(NOT(ISNUMBER(C2792)),C2792&lt;0,C2792&lt;&gt;INT(N(C2792))),"수량을 확인하세요",IF(OR(NOT(ISNUMBER(D2792)),D2792&lt;0),"매출을 확인하세요",IF(COUNTIFS(메뉴_월,"&gt;="&amp;DATE(YEAR(A2792),MONTH(A2792),1),메뉴_월,"&lt;="&amp;DATE(YEAR(A2792),MONTH(A2792)+1,0),메뉴_이름,B2792)&gt;1,"같은 달·같은 메뉴가 또 있어요",""))))))</f>
        <v/>
      </c>
    </row>
    <row r="2793">
      <c r="A2793" s="49" t="n"/>
      <c r="B2793" s="17" t="n"/>
      <c r="C2793" s="14" t="n"/>
      <c r="D2793" s="14" t="n"/>
      <c r="E2793" s="18">
        <f>IF(COUNTA(A2793:D2793)=0,"",IF(NOT(ISNUMBER(A2793)),"월을 2026-09-01 처럼",IF(ISNA(MATCH(B2793,메뉴판이름,0)),"메뉴판에 없는 이름",IF(OR(NOT(ISNUMBER(C2793)),C2793&lt;0,C2793&lt;&gt;INT(N(C2793))),"수량을 확인하세요",IF(OR(NOT(ISNUMBER(D2793)),D2793&lt;0),"매출을 확인하세요",IF(COUNTIFS(메뉴_월,"&gt;="&amp;DATE(YEAR(A2793),MONTH(A2793),1),메뉴_월,"&lt;="&amp;DATE(YEAR(A2793),MONTH(A2793)+1,0),메뉴_이름,B2793)&gt;1,"같은 달·같은 메뉴가 또 있어요",""))))))</f>
        <v/>
      </c>
    </row>
    <row r="2794">
      <c r="A2794" s="49" t="n"/>
      <c r="B2794" s="17" t="n"/>
      <c r="C2794" s="14" t="n"/>
      <c r="D2794" s="14" t="n"/>
      <c r="E2794" s="18">
        <f>IF(COUNTA(A2794:D2794)=0,"",IF(NOT(ISNUMBER(A2794)),"월을 2026-09-01 처럼",IF(ISNA(MATCH(B2794,메뉴판이름,0)),"메뉴판에 없는 이름",IF(OR(NOT(ISNUMBER(C2794)),C2794&lt;0,C2794&lt;&gt;INT(N(C2794))),"수량을 확인하세요",IF(OR(NOT(ISNUMBER(D2794)),D2794&lt;0),"매출을 확인하세요",IF(COUNTIFS(메뉴_월,"&gt;="&amp;DATE(YEAR(A2794),MONTH(A2794),1),메뉴_월,"&lt;="&amp;DATE(YEAR(A2794),MONTH(A2794)+1,0),메뉴_이름,B2794)&gt;1,"같은 달·같은 메뉴가 또 있어요",""))))))</f>
        <v/>
      </c>
    </row>
    <row r="2795">
      <c r="A2795" s="49" t="n"/>
      <c r="B2795" s="17" t="n"/>
      <c r="C2795" s="14" t="n"/>
      <c r="D2795" s="14" t="n"/>
      <c r="E2795" s="18">
        <f>IF(COUNTA(A2795:D2795)=0,"",IF(NOT(ISNUMBER(A2795)),"월을 2026-09-01 처럼",IF(ISNA(MATCH(B2795,메뉴판이름,0)),"메뉴판에 없는 이름",IF(OR(NOT(ISNUMBER(C2795)),C2795&lt;0,C2795&lt;&gt;INT(N(C2795))),"수량을 확인하세요",IF(OR(NOT(ISNUMBER(D2795)),D2795&lt;0),"매출을 확인하세요",IF(COUNTIFS(메뉴_월,"&gt;="&amp;DATE(YEAR(A2795),MONTH(A2795),1),메뉴_월,"&lt;="&amp;DATE(YEAR(A2795),MONTH(A2795)+1,0),메뉴_이름,B2795)&gt;1,"같은 달·같은 메뉴가 또 있어요",""))))))</f>
        <v/>
      </c>
    </row>
    <row r="2796">
      <c r="A2796" s="49" t="n"/>
      <c r="B2796" s="17" t="n"/>
      <c r="C2796" s="14" t="n"/>
      <c r="D2796" s="14" t="n"/>
      <c r="E2796" s="18">
        <f>IF(COUNTA(A2796:D2796)=0,"",IF(NOT(ISNUMBER(A2796)),"월을 2026-09-01 처럼",IF(ISNA(MATCH(B2796,메뉴판이름,0)),"메뉴판에 없는 이름",IF(OR(NOT(ISNUMBER(C2796)),C2796&lt;0,C2796&lt;&gt;INT(N(C2796))),"수량을 확인하세요",IF(OR(NOT(ISNUMBER(D2796)),D2796&lt;0),"매출을 확인하세요",IF(COUNTIFS(메뉴_월,"&gt;="&amp;DATE(YEAR(A2796),MONTH(A2796),1),메뉴_월,"&lt;="&amp;DATE(YEAR(A2796),MONTH(A2796)+1,0),메뉴_이름,B2796)&gt;1,"같은 달·같은 메뉴가 또 있어요",""))))))</f>
        <v/>
      </c>
    </row>
    <row r="2797">
      <c r="A2797" s="49" t="n"/>
      <c r="B2797" s="17" t="n"/>
      <c r="C2797" s="14" t="n"/>
      <c r="D2797" s="14" t="n"/>
      <c r="E2797" s="18">
        <f>IF(COUNTA(A2797:D2797)=0,"",IF(NOT(ISNUMBER(A2797)),"월을 2026-09-01 처럼",IF(ISNA(MATCH(B2797,메뉴판이름,0)),"메뉴판에 없는 이름",IF(OR(NOT(ISNUMBER(C2797)),C2797&lt;0,C2797&lt;&gt;INT(N(C2797))),"수량을 확인하세요",IF(OR(NOT(ISNUMBER(D2797)),D2797&lt;0),"매출을 확인하세요",IF(COUNTIFS(메뉴_월,"&gt;="&amp;DATE(YEAR(A2797),MONTH(A2797),1),메뉴_월,"&lt;="&amp;DATE(YEAR(A2797),MONTH(A2797)+1,0),메뉴_이름,B2797)&gt;1,"같은 달·같은 메뉴가 또 있어요",""))))))</f>
        <v/>
      </c>
    </row>
    <row r="2798">
      <c r="A2798" s="49" t="n"/>
      <c r="B2798" s="17" t="n"/>
      <c r="C2798" s="14" t="n"/>
      <c r="D2798" s="14" t="n"/>
      <c r="E2798" s="18">
        <f>IF(COUNTA(A2798:D2798)=0,"",IF(NOT(ISNUMBER(A2798)),"월을 2026-09-01 처럼",IF(ISNA(MATCH(B2798,메뉴판이름,0)),"메뉴판에 없는 이름",IF(OR(NOT(ISNUMBER(C2798)),C2798&lt;0,C2798&lt;&gt;INT(N(C2798))),"수량을 확인하세요",IF(OR(NOT(ISNUMBER(D2798)),D2798&lt;0),"매출을 확인하세요",IF(COUNTIFS(메뉴_월,"&gt;="&amp;DATE(YEAR(A2798),MONTH(A2798),1),메뉴_월,"&lt;="&amp;DATE(YEAR(A2798),MONTH(A2798)+1,0),메뉴_이름,B2798)&gt;1,"같은 달·같은 메뉴가 또 있어요",""))))))</f>
        <v/>
      </c>
    </row>
    <row r="2799">
      <c r="A2799" s="49" t="n"/>
      <c r="B2799" s="17" t="n"/>
      <c r="C2799" s="14" t="n"/>
      <c r="D2799" s="14" t="n"/>
      <c r="E2799" s="18">
        <f>IF(COUNTA(A2799:D2799)=0,"",IF(NOT(ISNUMBER(A2799)),"월을 2026-09-01 처럼",IF(ISNA(MATCH(B2799,메뉴판이름,0)),"메뉴판에 없는 이름",IF(OR(NOT(ISNUMBER(C2799)),C2799&lt;0,C2799&lt;&gt;INT(N(C2799))),"수량을 확인하세요",IF(OR(NOT(ISNUMBER(D2799)),D2799&lt;0),"매출을 확인하세요",IF(COUNTIFS(메뉴_월,"&gt;="&amp;DATE(YEAR(A2799),MONTH(A2799),1),메뉴_월,"&lt;="&amp;DATE(YEAR(A2799),MONTH(A2799)+1,0),메뉴_이름,B2799)&gt;1,"같은 달·같은 메뉴가 또 있어요",""))))))</f>
        <v/>
      </c>
    </row>
    <row r="2800">
      <c r="A2800" s="49" t="n"/>
      <c r="B2800" s="17" t="n"/>
      <c r="C2800" s="14" t="n"/>
      <c r="D2800" s="14" t="n"/>
      <c r="E2800" s="18">
        <f>IF(COUNTA(A2800:D2800)=0,"",IF(NOT(ISNUMBER(A2800)),"월을 2026-09-01 처럼",IF(ISNA(MATCH(B2800,메뉴판이름,0)),"메뉴판에 없는 이름",IF(OR(NOT(ISNUMBER(C2800)),C2800&lt;0,C2800&lt;&gt;INT(N(C2800))),"수량을 확인하세요",IF(OR(NOT(ISNUMBER(D2800)),D2800&lt;0),"매출을 확인하세요",IF(COUNTIFS(메뉴_월,"&gt;="&amp;DATE(YEAR(A2800),MONTH(A2800),1),메뉴_월,"&lt;="&amp;DATE(YEAR(A2800),MONTH(A2800)+1,0),메뉴_이름,B2800)&gt;1,"같은 달·같은 메뉴가 또 있어요",""))))))</f>
        <v/>
      </c>
    </row>
    <row r="2801">
      <c r="A2801" s="49" t="n"/>
      <c r="B2801" s="17" t="n"/>
      <c r="C2801" s="14" t="n"/>
      <c r="D2801" s="14" t="n"/>
      <c r="E2801" s="18">
        <f>IF(COUNTA(A2801:D2801)=0,"",IF(NOT(ISNUMBER(A2801)),"월을 2026-09-01 처럼",IF(ISNA(MATCH(B2801,메뉴판이름,0)),"메뉴판에 없는 이름",IF(OR(NOT(ISNUMBER(C2801)),C2801&lt;0,C2801&lt;&gt;INT(N(C2801))),"수량을 확인하세요",IF(OR(NOT(ISNUMBER(D2801)),D2801&lt;0),"매출을 확인하세요",IF(COUNTIFS(메뉴_월,"&gt;="&amp;DATE(YEAR(A2801),MONTH(A2801),1),메뉴_월,"&lt;="&amp;DATE(YEAR(A2801),MONTH(A2801)+1,0),메뉴_이름,B2801)&gt;1,"같은 달·같은 메뉴가 또 있어요",""))))))</f>
        <v/>
      </c>
    </row>
    <row r="2802">
      <c r="A2802" s="49" t="n"/>
      <c r="B2802" s="17" t="n"/>
      <c r="C2802" s="14" t="n"/>
      <c r="D2802" s="14" t="n"/>
      <c r="E2802" s="18">
        <f>IF(COUNTA(A2802:D2802)=0,"",IF(NOT(ISNUMBER(A2802)),"월을 2026-09-01 처럼",IF(ISNA(MATCH(B2802,메뉴판이름,0)),"메뉴판에 없는 이름",IF(OR(NOT(ISNUMBER(C2802)),C2802&lt;0,C2802&lt;&gt;INT(N(C2802))),"수량을 확인하세요",IF(OR(NOT(ISNUMBER(D2802)),D2802&lt;0),"매출을 확인하세요",IF(COUNTIFS(메뉴_월,"&gt;="&amp;DATE(YEAR(A2802),MONTH(A2802),1),메뉴_월,"&lt;="&amp;DATE(YEAR(A2802),MONTH(A2802)+1,0),메뉴_이름,B2802)&gt;1,"같은 달·같은 메뉴가 또 있어요",""))))))</f>
        <v/>
      </c>
    </row>
    <row r="2803">
      <c r="A2803" s="49" t="n"/>
      <c r="B2803" s="17" t="n"/>
      <c r="C2803" s="14" t="n"/>
      <c r="D2803" s="14" t="n"/>
      <c r="E2803" s="18">
        <f>IF(COUNTA(A2803:D2803)=0,"",IF(NOT(ISNUMBER(A2803)),"월을 2026-09-01 처럼",IF(ISNA(MATCH(B2803,메뉴판이름,0)),"메뉴판에 없는 이름",IF(OR(NOT(ISNUMBER(C2803)),C2803&lt;0,C2803&lt;&gt;INT(N(C2803))),"수량을 확인하세요",IF(OR(NOT(ISNUMBER(D2803)),D2803&lt;0),"매출을 확인하세요",IF(COUNTIFS(메뉴_월,"&gt;="&amp;DATE(YEAR(A2803),MONTH(A2803),1),메뉴_월,"&lt;="&amp;DATE(YEAR(A2803),MONTH(A2803)+1,0),메뉴_이름,B2803)&gt;1,"같은 달·같은 메뉴가 또 있어요",""))))))</f>
        <v/>
      </c>
    </row>
    <row r="2804">
      <c r="A2804" s="49" t="n"/>
      <c r="B2804" s="17" t="n"/>
      <c r="C2804" s="14" t="n"/>
      <c r="D2804" s="14" t="n"/>
      <c r="E2804" s="18">
        <f>IF(COUNTA(A2804:D2804)=0,"",IF(NOT(ISNUMBER(A2804)),"월을 2026-09-01 처럼",IF(ISNA(MATCH(B2804,메뉴판이름,0)),"메뉴판에 없는 이름",IF(OR(NOT(ISNUMBER(C2804)),C2804&lt;0,C2804&lt;&gt;INT(N(C2804))),"수량을 확인하세요",IF(OR(NOT(ISNUMBER(D2804)),D2804&lt;0),"매출을 확인하세요",IF(COUNTIFS(메뉴_월,"&gt;="&amp;DATE(YEAR(A2804),MONTH(A2804),1),메뉴_월,"&lt;="&amp;DATE(YEAR(A2804),MONTH(A2804)+1,0),메뉴_이름,B2804)&gt;1,"같은 달·같은 메뉴가 또 있어요",""))))))</f>
        <v/>
      </c>
    </row>
    <row r="2805">
      <c r="A2805" s="49" t="n"/>
      <c r="B2805" s="17" t="n"/>
      <c r="C2805" s="14" t="n"/>
      <c r="D2805" s="14" t="n"/>
      <c r="E2805" s="18">
        <f>IF(COUNTA(A2805:D2805)=0,"",IF(NOT(ISNUMBER(A2805)),"월을 2026-09-01 처럼",IF(ISNA(MATCH(B2805,메뉴판이름,0)),"메뉴판에 없는 이름",IF(OR(NOT(ISNUMBER(C2805)),C2805&lt;0,C2805&lt;&gt;INT(N(C2805))),"수량을 확인하세요",IF(OR(NOT(ISNUMBER(D2805)),D2805&lt;0),"매출을 확인하세요",IF(COUNTIFS(메뉴_월,"&gt;="&amp;DATE(YEAR(A2805),MONTH(A2805),1),메뉴_월,"&lt;="&amp;DATE(YEAR(A2805),MONTH(A2805)+1,0),메뉴_이름,B2805)&gt;1,"같은 달·같은 메뉴가 또 있어요",""))))))</f>
        <v/>
      </c>
    </row>
    <row r="2806">
      <c r="A2806" s="49" t="n"/>
      <c r="B2806" s="17" t="n"/>
      <c r="C2806" s="14" t="n"/>
      <c r="D2806" s="14" t="n"/>
      <c r="E2806" s="18">
        <f>IF(COUNTA(A2806:D2806)=0,"",IF(NOT(ISNUMBER(A2806)),"월을 2026-09-01 처럼",IF(ISNA(MATCH(B2806,메뉴판이름,0)),"메뉴판에 없는 이름",IF(OR(NOT(ISNUMBER(C2806)),C2806&lt;0,C2806&lt;&gt;INT(N(C2806))),"수량을 확인하세요",IF(OR(NOT(ISNUMBER(D2806)),D2806&lt;0),"매출을 확인하세요",IF(COUNTIFS(메뉴_월,"&gt;="&amp;DATE(YEAR(A2806),MONTH(A2806),1),메뉴_월,"&lt;="&amp;DATE(YEAR(A2806),MONTH(A2806)+1,0),메뉴_이름,B2806)&gt;1,"같은 달·같은 메뉴가 또 있어요",""))))))</f>
        <v/>
      </c>
    </row>
    <row r="2807">
      <c r="A2807" s="49" t="n"/>
      <c r="B2807" s="17" t="n"/>
      <c r="C2807" s="14" t="n"/>
      <c r="D2807" s="14" t="n"/>
      <c r="E2807" s="18">
        <f>IF(COUNTA(A2807:D2807)=0,"",IF(NOT(ISNUMBER(A2807)),"월을 2026-09-01 처럼",IF(ISNA(MATCH(B2807,메뉴판이름,0)),"메뉴판에 없는 이름",IF(OR(NOT(ISNUMBER(C2807)),C2807&lt;0,C2807&lt;&gt;INT(N(C2807))),"수량을 확인하세요",IF(OR(NOT(ISNUMBER(D2807)),D2807&lt;0),"매출을 확인하세요",IF(COUNTIFS(메뉴_월,"&gt;="&amp;DATE(YEAR(A2807),MONTH(A2807),1),메뉴_월,"&lt;="&amp;DATE(YEAR(A2807),MONTH(A2807)+1,0),메뉴_이름,B2807)&gt;1,"같은 달·같은 메뉴가 또 있어요",""))))))</f>
        <v/>
      </c>
    </row>
    <row r="2808">
      <c r="A2808" s="49" t="n"/>
      <c r="B2808" s="17" t="n"/>
      <c r="C2808" s="14" t="n"/>
      <c r="D2808" s="14" t="n"/>
      <c r="E2808" s="18">
        <f>IF(COUNTA(A2808:D2808)=0,"",IF(NOT(ISNUMBER(A2808)),"월을 2026-09-01 처럼",IF(ISNA(MATCH(B2808,메뉴판이름,0)),"메뉴판에 없는 이름",IF(OR(NOT(ISNUMBER(C2808)),C2808&lt;0,C2808&lt;&gt;INT(N(C2808))),"수량을 확인하세요",IF(OR(NOT(ISNUMBER(D2808)),D2808&lt;0),"매출을 확인하세요",IF(COUNTIFS(메뉴_월,"&gt;="&amp;DATE(YEAR(A2808),MONTH(A2808),1),메뉴_월,"&lt;="&amp;DATE(YEAR(A2808),MONTH(A2808)+1,0),메뉴_이름,B2808)&gt;1,"같은 달·같은 메뉴가 또 있어요",""))))))</f>
        <v/>
      </c>
    </row>
    <row r="2809">
      <c r="A2809" s="49" t="n"/>
      <c r="B2809" s="17" t="n"/>
      <c r="C2809" s="14" t="n"/>
      <c r="D2809" s="14" t="n"/>
      <c r="E2809" s="18">
        <f>IF(COUNTA(A2809:D2809)=0,"",IF(NOT(ISNUMBER(A2809)),"월을 2026-09-01 처럼",IF(ISNA(MATCH(B2809,메뉴판이름,0)),"메뉴판에 없는 이름",IF(OR(NOT(ISNUMBER(C2809)),C2809&lt;0,C2809&lt;&gt;INT(N(C2809))),"수량을 확인하세요",IF(OR(NOT(ISNUMBER(D2809)),D2809&lt;0),"매출을 확인하세요",IF(COUNTIFS(메뉴_월,"&gt;="&amp;DATE(YEAR(A2809),MONTH(A2809),1),메뉴_월,"&lt;="&amp;DATE(YEAR(A2809),MONTH(A2809)+1,0),메뉴_이름,B2809)&gt;1,"같은 달·같은 메뉴가 또 있어요",""))))))</f>
        <v/>
      </c>
    </row>
    <row r="2810">
      <c r="A2810" s="49" t="n"/>
      <c r="B2810" s="17" t="n"/>
      <c r="C2810" s="14" t="n"/>
      <c r="D2810" s="14" t="n"/>
      <c r="E2810" s="18">
        <f>IF(COUNTA(A2810:D2810)=0,"",IF(NOT(ISNUMBER(A2810)),"월을 2026-09-01 처럼",IF(ISNA(MATCH(B2810,메뉴판이름,0)),"메뉴판에 없는 이름",IF(OR(NOT(ISNUMBER(C2810)),C2810&lt;0,C2810&lt;&gt;INT(N(C2810))),"수량을 확인하세요",IF(OR(NOT(ISNUMBER(D2810)),D2810&lt;0),"매출을 확인하세요",IF(COUNTIFS(메뉴_월,"&gt;="&amp;DATE(YEAR(A2810),MONTH(A2810),1),메뉴_월,"&lt;="&amp;DATE(YEAR(A2810),MONTH(A2810)+1,0),메뉴_이름,B2810)&gt;1,"같은 달·같은 메뉴가 또 있어요",""))))))</f>
        <v/>
      </c>
    </row>
    <row r="2811">
      <c r="A2811" s="49" t="n"/>
      <c r="B2811" s="17" t="n"/>
      <c r="C2811" s="14" t="n"/>
      <c r="D2811" s="14" t="n"/>
      <c r="E2811" s="18">
        <f>IF(COUNTA(A2811:D2811)=0,"",IF(NOT(ISNUMBER(A2811)),"월을 2026-09-01 처럼",IF(ISNA(MATCH(B2811,메뉴판이름,0)),"메뉴판에 없는 이름",IF(OR(NOT(ISNUMBER(C2811)),C2811&lt;0,C2811&lt;&gt;INT(N(C2811))),"수량을 확인하세요",IF(OR(NOT(ISNUMBER(D2811)),D2811&lt;0),"매출을 확인하세요",IF(COUNTIFS(메뉴_월,"&gt;="&amp;DATE(YEAR(A2811),MONTH(A2811),1),메뉴_월,"&lt;="&amp;DATE(YEAR(A2811),MONTH(A2811)+1,0),메뉴_이름,B2811)&gt;1,"같은 달·같은 메뉴가 또 있어요",""))))))</f>
        <v/>
      </c>
    </row>
    <row r="2812">
      <c r="A2812" s="49" t="n"/>
      <c r="B2812" s="17" t="n"/>
      <c r="C2812" s="14" t="n"/>
      <c r="D2812" s="14" t="n"/>
      <c r="E2812" s="18">
        <f>IF(COUNTA(A2812:D2812)=0,"",IF(NOT(ISNUMBER(A2812)),"월을 2026-09-01 처럼",IF(ISNA(MATCH(B2812,메뉴판이름,0)),"메뉴판에 없는 이름",IF(OR(NOT(ISNUMBER(C2812)),C2812&lt;0,C2812&lt;&gt;INT(N(C2812))),"수량을 확인하세요",IF(OR(NOT(ISNUMBER(D2812)),D2812&lt;0),"매출을 확인하세요",IF(COUNTIFS(메뉴_월,"&gt;="&amp;DATE(YEAR(A2812),MONTH(A2812),1),메뉴_월,"&lt;="&amp;DATE(YEAR(A2812),MONTH(A2812)+1,0),메뉴_이름,B2812)&gt;1,"같은 달·같은 메뉴가 또 있어요",""))))))</f>
        <v/>
      </c>
    </row>
    <row r="2813">
      <c r="A2813" s="49" t="n"/>
      <c r="B2813" s="17" t="n"/>
      <c r="C2813" s="14" t="n"/>
      <c r="D2813" s="14" t="n"/>
      <c r="E2813" s="18">
        <f>IF(COUNTA(A2813:D2813)=0,"",IF(NOT(ISNUMBER(A2813)),"월을 2026-09-01 처럼",IF(ISNA(MATCH(B2813,메뉴판이름,0)),"메뉴판에 없는 이름",IF(OR(NOT(ISNUMBER(C2813)),C2813&lt;0,C2813&lt;&gt;INT(N(C2813))),"수량을 확인하세요",IF(OR(NOT(ISNUMBER(D2813)),D2813&lt;0),"매출을 확인하세요",IF(COUNTIFS(메뉴_월,"&gt;="&amp;DATE(YEAR(A2813),MONTH(A2813),1),메뉴_월,"&lt;="&amp;DATE(YEAR(A2813),MONTH(A2813)+1,0),메뉴_이름,B2813)&gt;1,"같은 달·같은 메뉴가 또 있어요",""))))))</f>
        <v/>
      </c>
    </row>
    <row r="2814">
      <c r="A2814" s="49" t="n"/>
      <c r="B2814" s="17" t="n"/>
      <c r="C2814" s="14" t="n"/>
      <c r="D2814" s="14" t="n"/>
      <c r="E2814" s="18">
        <f>IF(COUNTA(A2814:D2814)=0,"",IF(NOT(ISNUMBER(A2814)),"월을 2026-09-01 처럼",IF(ISNA(MATCH(B2814,메뉴판이름,0)),"메뉴판에 없는 이름",IF(OR(NOT(ISNUMBER(C2814)),C2814&lt;0,C2814&lt;&gt;INT(N(C2814))),"수량을 확인하세요",IF(OR(NOT(ISNUMBER(D2814)),D2814&lt;0),"매출을 확인하세요",IF(COUNTIFS(메뉴_월,"&gt;="&amp;DATE(YEAR(A2814),MONTH(A2814),1),메뉴_월,"&lt;="&amp;DATE(YEAR(A2814),MONTH(A2814)+1,0),메뉴_이름,B2814)&gt;1,"같은 달·같은 메뉴가 또 있어요",""))))))</f>
        <v/>
      </c>
    </row>
    <row r="2815">
      <c r="A2815" s="49" t="n"/>
      <c r="B2815" s="17" t="n"/>
      <c r="C2815" s="14" t="n"/>
      <c r="D2815" s="14" t="n"/>
      <c r="E2815" s="18">
        <f>IF(COUNTA(A2815:D2815)=0,"",IF(NOT(ISNUMBER(A2815)),"월을 2026-09-01 처럼",IF(ISNA(MATCH(B2815,메뉴판이름,0)),"메뉴판에 없는 이름",IF(OR(NOT(ISNUMBER(C2815)),C2815&lt;0,C2815&lt;&gt;INT(N(C2815))),"수량을 확인하세요",IF(OR(NOT(ISNUMBER(D2815)),D2815&lt;0),"매출을 확인하세요",IF(COUNTIFS(메뉴_월,"&gt;="&amp;DATE(YEAR(A2815),MONTH(A2815),1),메뉴_월,"&lt;="&amp;DATE(YEAR(A2815),MONTH(A2815)+1,0),메뉴_이름,B2815)&gt;1,"같은 달·같은 메뉴가 또 있어요",""))))))</f>
        <v/>
      </c>
    </row>
    <row r="2816">
      <c r="A2816" s="49" t="n"/>
      <c r="B2816" s="17" t="n"/>
      <c r="C2816" s="14" t="n"/>
      <c r="D2816" s="14" t="n"/>
      <c r="E2816" s="18">
        <f>IF(COUNTA(A2816:D2816)=0,"",IF(NOT(ISNUMBER(A2816)),"월을 2026-09-01 처럼",IF(ISNA(MATCH(B2816,메뉴판이름,0)),"메뉴판에 없는 이름",IF(OR(NOT(ISNUMBER(C2816)),C2816&lt;0,C2816&lt;&gt;INT(N(C2816))),"수량을 확인하세요",IF(OR(NOT(ISNUMBER(D2816)),D2816&lt;0),"매출을 확인하세요",IF(COUNTIFS(메뉴_월,"&gt;="&amp;DATE(YEAR(A2816),MONTH(A2816),1),메뉴_월,"&lt;="&amp;DATE(YEAR(A2816),MONTH(A2816)+1,0),메뉴_이름,B2816)&gt;1,"같은 달·같은 메뉴가 또 있어요",""))))))</f>
        <v/>
      </c>
    </row>
    <row r="2817">
      <c r="A2817" s="49" t="n"/>
      <c r="B2817" s="17" t="n"/>
      <c r="C2817" s="14" t="n"/>
      <c r="D2817" s="14" t="n"/>
      <c r="E2817" s="18">
        <f>IF(COUNTA(A2817:D2817)=0,"",IF(NOT(ISNUMBER(A2817)),"월을 2026-09-01 처럼",IF(ISNA(MATCH(B2817,메뉴판이름,0)),"메뉴판에 없는 이름",IF(OR(NOT(ISNUMBER(C2817)),C2817&lt;0,C2817&lt;&gt;INT(N(C2817))),"수량을 확인하세요",IF(OR(NOT(ISNUMBER(D2817)),D2817&lt;0),"매출을 확인하세요",IF(COUNTIFS(메뉴_월,"&gt;="&amp;DATE(YEAR(A2817),MONTH(A2817),1),메뉴_월,"&lt;="&amp;DATE(YEAR(A2817),MONTH(A2817)+1,0),메뉴_이름,B2817)&gt;1,"같은 달·같은 메뉴가 또 있어요",""))))))</f>
        <v/>
      </c>
    </row>
    <row r="2818">
      <c r="A2818" s="49" t="n"/>
      <c r="B2818" s="17" t="n"/>
      <c r="C2818" s="14" t="n"/>
      <c r="D2818" s="14" t="n"/>
      <c r="E2818" s="18">
        <f>IF(COUNTA(A2818:D2818)=0,"",IF(NOT(ISNUMBER(A2818)),"월을 2026-09-01 처럼",IF(ISNA(MATCH(B2818,메뉴판이름,0)),"메뉴판에 없는 이름",IF(OR(NOT(ISNUMBER(C2818)),C2818&lt;0,C2818&lt;&gt;INT(N(C2818))),"수량을 확인하세요",IF(OR(NOT(ISNUMBER(D2818)),D2818&lt;0),"매출을 확인하세요",IF(COUNTIFS(메뉴_월,"&gt;="&amp;DATE(YEAR(A2818),MONTH(A2818),1),메뉴_월,"&lt;="&amp;DATE(YEAR(A2818),MONTH(A2818)+1,0),메뉴_이름,B2818)&gt;1,"같은 달·같은 메뉴가 또 있어요",""))))))</f>
        <v/>
      </c>
    </row>
    <row r="2819">
      <c r="A2819" s="49" t="n"/>
      <c r="B2819" s="17" t="n"/>
      <c r="C2819" s="14" t="n"/>
      <c r="D2819" s="14" t="n"/>
      <c r="E2819" s="18">
        <f>IF(COUNTA(A2819:D2819)=0,"",IF(NOT(ISNUMBER(A2819)),"월을 2026-09-01 처럼",IF(ISNA(MATCH(B2819,메뉴판이름,0)),"메뉴판에 없는 이름",IF(OR(NOT(ISNUMBER(C2819)),C2819&lt;0,C2819&lt;&gt;INT(N(C2819))),"수량을 확인하세요",IF(OR(NOT(ISNUMBER(D2819)),D2819&lt;0),"매출을 확인하세요",IF(COUNTIFS(메뉴_월,"&gt;="&amp;DATE(YEAR(A2819),MONTH(A2819),1),메뉴_월,"&lt;="&amp;DATE(YEAR(A2819),MONTH(A2819)+1,0),메뉴_이름,B2819)&gt;1,"같은 달·같은 메뉴가 또 있어요",""))))))</f>
        <v/>
      </c>
    </row>
    <row r="2820">
      <c r="A2820" s="49" t="n"/>
      <c r="B2820" s="17" t="n"/>
      <c r="C2820" s="14" t="n"/>
      <c r="D2820" s="14" t="n"/>
      <c r="E2820" s="18">
        <f>IF(COUNTA(A2820:D2820)=0,"",IF(NOT(ISNUMBER(A2820)),"월을 2026-09-01 처럼",IF(ISNA(MATCH(B2820,메뉴판이름,0)),"메뉴판에 없는 이름",IF(OR(NOT(ISNUMBER(C2820)),C2820&lt;0,C2820&lt;&gt;INT(N(C2820))),"수량을 확인하세요",IF(OR(NOT(ISNUMBER(D2820)),D2820&lt;0),"매출을 확인하세요",IF(COUNTIFS(메뉴_월,"&gt;="&amp;DATE(YEAR(A2820),MONTH(A2820),1),메뉴_월,"&lt;="&amp;DATE(YEAR(A2820),MONTH(A2820)+1,0),메뉴_이름,B2820)&gt;1,"같은 달·같은 메뉴가 또 있어요",""))))))</f>
        <v/>
      </c>
    </row>
    <row r="2821">
      <c r="A2821" s="49" t="n"/>
      <c r="B2821" s="17" t="n"/>
      <c r="C2821" s="14" t="n"/>
      <c r="D2821" s="14" t="n"/>
      <c r="E2821" s="18">
        <f>IF(COUNTA(A2821:D2821)=0,"",IF(NOT(ISNUMBER(A2821)),"월을 2026-09-01 처럼",IF(ISNA(MATCH(B2821,메뉴판이름,0)),"메뉴판에 없는 이름",IF(OR(NOT(ISNUMBER(C2821)),C2821&lt;0,C2821&lt;&gt;INT(N(C2821))),"수량을 확인하세요",IF(OR(NOT(ISNUMBER(D2821)),D2821&lt;0),"매출을 확인하세요",IF(COUNTIFS(메뉴_월,"&gt;="&amp;DATE(YEAR(A2821),MONTH(A2821),1),메뉴_월,"&lt;="&amp;DATE(YEAR(A2821),MONTH(A2821)+1,0),메뉴_이름,B2821)&gt;1,"같은 달·같은 메뉴가 또 있어요",""))))))</f>
        <v/>
      </c>
    </row>
    <row r="2822">
      <c r="A2822" s="49" t="n"/>
      <c r="B2822" s="17" t="n"/>
      <c r="C2822" s="14" t="n"/>
      <c r="D2822" s="14" t="n"/>
      <c r="E2822" s="18">
        <f>IF(COUNTA(A2822:D2822)=0,"",IF(NOT(ISNUMBER(A2822)),"월을 2026-09-01 처럼",IF(ISNA(MATCH(B2822,메뉴판이름,0)),"메뉴판에 없는 이름",IF(OR(NOT(ISNUMBER(C2822)),C2822&lt;0,C2822&lt;&gt;INT(N(C2822))),"수량을 확인하세요",IF(OR(NOT(ISNUMBER(D2822)),D2822&lt;0),"매출을 확인하세요",IF(COUNTIFS(메뉴_월,"&gt;="&amp;DATE(YEAR(A2822),MONTH(A2822),1),메뉴_월,"&lt;="&amp;DATE(YEAR(A2822),MONTH(A2822)+1,0),메뉴_이름,B2822)&gt;1,"같은 달·같은 메뉴가 또 있어요",""))))))</f>
        <v/>
      </c>
    </row>
    <row r="2823">
      <c r="A2823" s="49" t="n"/>
      <c r="B2823" s="17" t="n"/>
      <c r="C2823" s="14" t="n"/>
      <c r="D2823" s="14" t="n"/>
      <c r="E2823" s="18">
        <f>IF(COUNTA(A2823:D2823)=0,"",IF(NOT(ISNUMBER(A2823)),"월을 2026-09-01 처럼",IF(ISNA(MATCH(B2823,메뉴판이름,0)),"메뉴판에 없는 이름",IF(OR(NOT(ISNUMBER(C2823)),C2823&lt;0,C2823&lt;&gt;INT(N(C2823))),"수량을 확인하세요",IF(OR(NOT(ISNUMBER(D2823)),D2823&lt;0),"매출을 확인하세요",IF(COUNTIFS(메뉴_월,"&gt;="&amp;DATE(YEAR(A2823),MONTH(A2823),1),메뉴_월,"&lt;="&amp;DATE(YEAR(A2823),MONTH(A2823)+1,0),메뉴_이름,B2823)&gt;1,"같은 달·같은 메뉴가 또 있어요",""))))))</f>
        <v/>
      </c>
    </row>
    <row r="2824">
      <c r="A2824" s="49" t="n"/>
      <c r="B2824" s="17" t="n"/>
      <c r="C2824" s="14" t="n"/>
      <c r="D2824" s="14" t="n"/>
      <c r="E2824" s="18">
        <f>IF(COUNTA(A2824:D2824)=0,"",IF(NOT(ISNUMBER(A2824)),"월을 2026-09-01 처럼",IF(ISNA(MATCH(B2824,메뉴판이름,0)),"메뉴판에 없는 이름",IF(OR(NOT(ISNUMBER(C2824)),C2824&lt;0,C2824&lt;&gt;INT(N(C2824))),"수량을 확인하세요",IF(OR(NOT(ISNUMBER(D2824)),D2824&lt;0),"매출을 확인하세요",IF(COUNTIFS(메뉴_월,"&gt;="&amp;DATE(YEAR(A2824),MONTH(A2824),1),메뉴_월,"&lt;="&amp;DATE(YEAR(A2824),MONTH(A2824)+1,0),메뉴_이름,B2824)&gt;1,"같은 달·같은 메뉴가 또 있어요",""))))))</f>
        <v/>
      </c>
    </row>
    <row r="2825">
      <c r="A2825" s="49" t="n"/>
      <c r="B2825" s="17" t="n"/>
      <c r="C2825" s="14" t="n"/>
      <c r="D2825" s="14" t="n"/>
      <c r="E2825" s="18">
        <f>IF(COUNTA(A2825:D2825)=0,"",IF(NOT(ISNUMBER(A2825)),"월을 2026-09-01 처럼",IF(ISNA(MATCH(B2825,메뉴판이름,0)),"메뉴판에 없는 이름",IF(OR(NOT(ISNUMBER(C2825)),C2825&lt;0,C2825&lt;&gt;INT(N(C2825))),"수량을 확인하세요",IF(OR(NOT(ISNUMBER(D2825)),D2825&lt;0),"매출을 확인하세요",IF(COUNTIFS(메뉴_월,"&gt;="&amp;DATE(YEAR(A2825),MONTH(A2825),1),메뉴_월,"&lt;="&amp;DATE(YEAR(A2825),MONTH(A2825)+1,0),메뉴_이름,B2825)&gt;1,"같은 달·같은 메뉴가 또 있어요",""))))))</f>
        <v/>
      </c>
    </row>
    <row r="2826">
      <c r="A2826" s="49" t="n"/>
      <c r="B2826" s="17" t="n"/>
      <c r="C2826" s="14" t="n"/>
      <c r="D2826" s="14" t="n"/>
      <c r="E2826" s="18">
        <f>IF(COUNTA(A2826:D2826)=0,"",IF(NOT(ISNUMBER(A2826)),"월을 2026-09-01 처럼",IF(ISNA(MATCH(B2826,메뉴판이름,0)),"메뉴판에 없는 이름",IF(OR(NOT(ISNUMBER(C2826)),C2826&lt;0,C2826&lt;&gt;INT(N(C2826))),"수량을 확인하세요",IF(OR(NOT(ISNUMBER(D2826)),D2826&lt;0),"매출을 확인하세요",IF(COUNTIFS(메뉴_월,"&gt;="&amp;DATE(YEAR(A2826),MONTH(A2826),1),메뉴_월,"&lt;="&amp;DATE(YEAR(A2826),MONTH(A2826)+1,0),메뉴_이름,B2826)&gt;1,"같은 달·같은 메뉴가 또 있어요",""))))))</f>
        <v/>
      </c>
    </row>
    <row r="2827">
      <c r="A2827" s="49" t="n"/>
      <c r="B2827" s="17" t="n"/>
      <c r="C2827" s="14" t="n"/>
      <c r="D2827" s="14" t="n"/>
      <c r="E2827" s="18">
        <f>IF(COUNTA(A2827:D2827)=0,"",IF(NOT(ISNUMBER(A2827)),"월을 2026-09-01 처럼",IF(ISNA(MATCH(B2827,메뉴판이름,0)),"메뉴판에 없는 이름",IF(OR(NOT(ISNUMBER(C2827)),C2827&lt;0,C2827&lt;&gt;INT(N(C2827))),"수량을 확인하세요",IF(OR(NOT(ISNUMBER(D2827)),D2827&lt;0),"매출을 확인하세요",IF(COUNTIFS(메뉴_월,"&gt;="&amp;DATE(YEAR(A2827),MONTH(A2827),1),메뉴_월,"&lt;="&amp;DATE(YEAR(A2827),MONTH(A2827)+1,0),메뉴_이름,B2827)&gt;1,"같은 달·같은 메뉴가 또 있어요",""))))))</f>
        <v/>
      </c>
    </row>
    <row r="2828">
      <c r="A2828" s="49" t="n"/>
      <c r="B2828" s="17" t="n"/>
      <c r="C2828" s="14" t="n"/>
      <c r="D2828" s="14" t="n"/>
      <c r="E2828" s="18">
        <f>IF(COUNTA(A2828:D2828)=0,"",IF(NOT(ISNUMBER(A2828)),"월을 2026-09-01 처럼",IF(ISNA(MATCH(B2828,메뉴판이름,0)),"메뉴판에 없는 이름",IF(OR(NOT(ISNUMBER(C2828)),C2828&lt;0,C2828&lt;&gt;INT(N(C2828))),"수량을 확인하세요",IF(OR(NOT(ISNUMBER(D2828)),D2828&lt;0),"매출을 확인하세요",IF(COUNTIFS(메뉴_월,"&gt;="&amp;DATE(YEAR(A2828),MONTH(A2828),1),메뉴_월,"&lt;="&amp;DATE(YEAR(A2828),MONTH(A2828)+1,0),메뉴_이름,B2828)&gt;1,"같은 달·같은 메뉴가 또 있어요",""))))))</f>
        <v/>
      </c>
    </row>
    <row r="2829">
      <c r="A2829" s="49" t="n"/>
      <c r="B2829" s="17" t="n"/>
      <c r="C2829" s="14" t="n"/>
      <c r="D2829" s="14" t="n"/>
      <c r="E2829" s="18">
        <f>IF(COUNTA(A2829:D2829)=0,"",IF(NOT(ISNUMBER(A2829)),"월을 2026-09-01 처럼",IF(ISNA(MATCH(B2829,메뉴판이름,0)),"메뉴판에 없는 이름",IF(OR(NOT(ISNUMBER(C2829)),C2829&lt;0,C2829&lt;&gt;INT(N(C2829))),"수량을 확인하세요",IF(OR(NOT(ISNUMBER(D2829)),D2829&lt;0),"매출을 확인하세요",IF(COUNTIFS(메뉴_월,"&gt;="&amp;DATE(YEAR(A2829),MONTH(A2829),1),메뉴_월,"&lt;="&amp;DATE(YEAR(A2829),MONTH(A2829)+1,0),메뉴_이름,B2829)&gt;1,"같은 달·같은 메뉴가 또 있어요",""))))))</f>
        <v/>
      </c>
    </row>
    <row r="2830">
      <c r="A2830" s="49" t="n"/>
      <c r="B2830" s="17" t="n"/>
      <c r="C2830" s="14" t="n"/>
      <c r="D2830" s="14" t="n"/>
      <c r="E2830" s="18">
        <f>IF(COUNTA(A2830:D2830)=0,"",IF(NOT(ISNUMBER(A2830)),"월을 2026-09-01 처럼",IF(ISNA(MATCH(B2830,메뉴판이름,0)),"메뉴판에 없는 이름",IF(OR(NOT(ISNUMBER(C2830)),C2830&lt;0,C2830&lt;&gt;INT(N(C2830))),"수량을 확인하세요",IF(OR(NOT(ISNUMBER(D2830)),D2830&lt;0),"매출을 확인하세요",IF(COUNTIFS(메뉴_월,"&gt;="&amp;DATE(YEAR(A2830),MONTH(A2830),1),메뉴_월,"&lt;="&amp;DATE(YEAR(A2830),MONTH(A2830)+1,0),메뉴_이름,B2830)&gt;1,"같은 달·같은 메뉴가 또 있어요",""))))))</f>
        <v/>
      </c>
    </row>
    <row r="2831">
      <c r="A2831" s="49" t="n"/>
      <c r="B2831" s="17" t="n"/>
      <c r="C2831" s="14" t="n"/>
      <c r="D2831" s="14" t="n"/>
      <c r="E2831" s="18">
        <f>IF(COUNTA(A2831:D2831)=0,"",IF(NOT(ISNUMBER(A2831)),"월을 2026-09-01 처럼",IF(ISNA(MATCH(B2831,메뉴판이름,0)),"메뉴판에 없는 이름",IF(OR(NOT(ISNUMBER(C2831)),C2831&lt;0,C2831&lt;&gt;INT(N(C2831))),"수량을 확인하세요",IF(OR(NOT(ISNUMBER(D2831)),D2831&lt;0),"매출을 확인하세요",IF(COUNTIFS(메뉴_월,"&gt;="&amp;DATE(YEAR(A2831),MONTH(A2831),1),메뉴_월,"&lt;="&amp;DATE(YEAR(A2831),MONTH(A2831)+1,0),메뉴_이름,B2831)&gt;1,"같은 달·같은 메뉴가 또 있어요",""))))))</f>
        <v/>
      </c>
    </row>
    <row r="2832">
      <c r="A2832" s="49" t="n"/>
      <c r="B2832" s="17" t="n"/>
      <c r="C2832" s="14" t="n"/>
      <c r="D2832" s="14" t="n"/>
      <c r="E2832" s="18">
        <f>IF(COUNTA(A2832:D2832)=0,"",IF(NOT(ISNUMBER(A2832)),"월을 2026-09-01 처럼",IF(ISNA(MATCH(B2832,메뉴판이름,0)),"메뉴판에 없는 이름",IF(OR(NOT(ISNUMBER(C2832)),C2832&lt;0,C2832&lt;&gt;INT(N(C2832))),"수량을 확인하세요",IF(OR(NOT(ISNUMBER(D2832)),D2832&lt;0),"매출을 확인하세요",IF(COUNTIFS(메뉴_월,"&gt;="&amp;DATE(YEAR(A2832),MONTH(A2832),1),메뉴_월,"&lt;="&amp;DATE(YEAR(A2832),MONTH(A2832)+1,0),메뉴_이름,B2832)&gt;1,"같은 달·같은 메뉴가 또 있어요",""))))))</f>
        <v/>
      </c>
    </row>
    <row r="2833">
      <c r="A2833" s="49" t="n"/>
      <c r="B2833" s="17" t="n"/>
      <c r="C2833" s="14" t="n"/>
      <c r="D2833" s="14" t="n"/>
      <c r="E2833" s="18">
        <f>IF(COUNTA(A2833:D2833)=0,"",IF(NOT(ISNUMBER(A2833)),"월을 2026-09-01 처럼",IF(ISNA(MATCH(B2833,메뉴판이름,0)),"메뉴판에 없는 이름",IF(OR(NOT(ISNUMBER(C2833)),C2833&lt;0,C2833&lt;&gt;INT(N(C2833))),"수량을 확인하세요",IF(OR(NOT(ISNUMBER(D2833)),D2833&lt;0),"매출을 확인하세요",IF(COUNTIFS(메뉴_월,"&gt;="&amp;DATE(YEAR(A2833),MONTH(A2833),1),메뉴_월,"&lt;="&amp;DATE(YEAR(A2833),MONTH(A2833)+1,0),메뉴_이름,B2833)&gt;1,"같은 달·같은 메뉴가 또 있어요",""))))))</f>
        <v/>
      </c>
    </row>
    <row r="2834">
      <c r="A2834" s="49" t="n"/>
      <c r="B2834" s="17" t="n"/>
      <c r="C2834" s="14" t="n"/>
      <c r="D2834" s="14" t="n"/>
      <c r="E2834" s="18">
        <f>IF(COUNTA(A2834:D2834)=0,"",IF(NOT(ISNUMBER(A2834)),"월을 2026-09-01 처럼",IF(ISNA(MATCH(B2834,메뉴판이름,0)),"메뉴판에 없는 이름",IF(OR(NOT(ISNUMBER(C2834)),C2834&lt;0,C2834&lt;&gt;INT(N(C2834))),"수량을 확인하세요",IF(OR(NOT(ISNUMBER(D2834)),D2834&lt;0),"매출을 확인하세요",IF(COUNTIFS(메뉴_월,"&gt;="&amp;DATE(YEAR(A2834),MONTH(A2834),1),메뉴_월,"&lt;="&amp;DATE(YEAR(A2834),MONTH(A2834)+1,0),메뉴_이름,B2834)&gt;1,"같은 달·같은 메뉴가 또 있어요",""))))))</f>
        <v/>
      </c>
    </row>
    <row r="2835">
      <c r="A2835" s="49" t="n"/>
      <c r="B2835" s="17" t="n"/>
      <c r="C2835" s="14" t="n"/>
      <c r="D2835" s="14" t="n"/>
      <c r="E2835" s="18">
        <f>IF(COUNTA(A2835:D2835)=0,"",IF(NOT(ISNUMBER(A2835)),"월을 2026-09-01 처럼",IF(ISNA(MATCH(B2835,메뉴판이름,0)),"메뉴판에 없는 이름",IF(OR(NOT(ISNUMBER(C2835)),C2835&lt;0,C2835&lt;&gt;INT(N(C2835))),"수량을 확인하세요",IF(OR(NOT(ISNUMBER(D2835)),D2835&lt;0),"매출을 확인하세요",IF(COUNTIFS(메뉴_월,"&gt;="&amp;DATE(YEAR(A2835),MONTH(A2835),1),메뉴_월,"&lt;="&amp;DATE(YEAR(A2835),MONTH(A2835)+1,0),메뉴_이름,B2835)&gt;1,"같은 달·같은 메뉴가 또 있어요",""))))))</f>
        <v/>
      </c>
    </row>
    <row r="2836">
      <c r="A2836" s="49" t="n"/>
      <c r="B2836" s="17" t="n"/>
      <c r="C2836" s="14" t="n"/>
      <c r="D2836" s="14" t="n"/>
      <c r="E2836" s="18">
        <f>IF(COUNTA(A2836:D2836)=0,"",IF(NOT(ISNUMBER(A2836)),"월을 2026-09-01 처럼",IF(ISNA(MATCH(B2836,메뉴판이름,0)),"메뉴판에 없는 이름",IF(OR(NOT(ISNUMBER(C2836)),C2836&lt;0,C2836&lt;&gt;INT(N(C2836))),"수량을 확인하세요",IF(OR(NOT(ISNUMBER(D2836)),D2836&lt;0),"매출을 확인하세요",IF(COUNTIFS(메뉴_월,"&gt;="&amp;DATE(YEAR(A2836),MONTH(A2836),1),메뉴_월,"&lt;="&amp;DATE(YEAR(A2836),MONTH(A2836)+1,0),메뉴_이름,B2836)&gt;1,"같은 달·같은 메뉴가 또 있어요",""))))))</f>
        <v/>
      </c>
    </row>
    <row r="2837">
      <c r="A2837" s="49" t="n"/>
      <c r="B2837" s="17" t="n"/>
      <c r="C2837" s="14" t="n"/>
      <c r="D2837" s="14" t="n"/>
      <c r="E2837" s="18">
        <f>IF(COUNTA(A2837:D2837)=0,"",IF(NOT(ISNUMBER(A2837)),"월을 2026-09-01 처럼",IF(ISNA(MATCH(B2837,메뉴판이름,0)),"메뉴판에 없는 이름",IF(OR(NOT(ISNUMBER(C2837)),C2837&lt;0,C2837&lt;&gt;INT(N(C2837))),"수량을 확인하세요",IF(OR(NOT(ISNUMBER(D2837)),D2837&lt;0),"매출을 확인하세요",IF(COUNTIFS(메뉴_월,"&gt;="&amp;DATE(YEAR(A2837),MONTH(A2837),1),메뉴_월,"&lt;="&amp;DATE(YEAR(A2837),MONTH(A2837)+1,0),메뉴_이름,B2837)&gt;1,"같은 달·같은 메뉴가 또 있어요",""))))))</f>
        <v/>
      </c>
    </row>
    <row r="2838">
      <c r="A2838" s="49" t="n"/>
      <c r="B2838" s="17" t="n"/>
      <c r="C2838" s="14" t="n"/>
      <c r="D2838" s="14" t="n"/>
      <c r="E2838" s="18">
        <f>IF(COUNTA(A2838:D2838)=0,"",IF(NOT(ISNUMBER(A2838)),"월을 2026-09-01 처럼",IF(ISNA(MATCH(B2838,메뉴판이름,0)),"메뉴판에 없는 이름",IF(OR(NOT(ISNUMBER(C2838)),C2838&lt;0,C2838&lt;&gt;INT(N(C2838))),"수량을 확인하세요",IF(OR(NOT(ISNUMBER(D2838)),D2838&lt;0),"매출을 확인하세요",IF(COUNTIFS(메뉴_월,"&gt;="&amp;DATE(YEAR(A2838),MONTH(A2838),1),메뉴_월,"&lt;="&amp;DATE(YEAR(A2838),MONTH(A2838)+1,0),메뉴_이름,B2838)&gt;1,"같은 달·같은 메뉴가 또 있어요",""))))))</f>
        <v/>
      </c>
    </row>
    <row r="2839">
      <c r="A2839" s="49" t="n"/>
      <c r="B2839" s="17" t="n"/>
      <c r="C2839" s="14" t="n"/>
      <c r="D2839" s="14" t="n"/>
      <c r="E2839" s="18">
        <f>IF(COUNTA(A2839:D2839)=0,"",IF(NOT(ISNUMBER(A2839)),"월을 2026-09-01 처럼",IF(ISNA(MATCH(B2839,메뉴판이름,0)),"메뉴판에 없는 이름",IF(OR(NOT(ISNUMBER(C2839)),C2839&lt;0,C2839&lt;&gt;INT(N(C2839))),"수량을 확인하세요",IF(OR(NOT(ISNUMBER(D2839)),D2839&lt;0),"매출을 확인하세요",IF(COUNTIFS(메뉴_월,"&gt;="&amp;DATE(YEAR(A2839),MONTH(A2839),1),메뉴_월,"&lt;="&amp;DATE(YEAR(A2839),MONTH(A2839)+1,0),메뉴_이름,B2839)&gt;1,"같은 달·같은 메뉴가 또 있어요",""))))))</f>
        <v/>
      </c>
    </row>
    <row r="2840">
      <c r="A2840" s="49" t="n"/>
      <c r="B2840" s="17" t="n"/>
      <c r="C2840" s="14" t="n"/>
      <c r="D2840" s="14" t="n"/>
      <c r="E2840" s="18">
        <f>IF(COUNTA(A2840:D2840)=0,"",IF(NOT(ISNUMBER(A2840)),"월을 2026-09-01 처럼",IF(ISNA(MATCH(B2840,메뉴판이름,0)),"메뉴판에 없는 이름",IF(OR(NOT(ISNUMBER(C2840)),C2840&lt;0,C2840&lt;&gt;INT(N(C2840))),"수량을 확인하세요",IF(OR(NOT(ISNUMBER(D2840)),D2840&lt;0),"매출을 확인하세요",IF(COUNTIFS(메뉴_월,"&gt;="&amp;DATE(YEAR(A2840),MONTH(A2840),1),메뉴_월,"&lt;="&amp;DATE(YEAR(A2840),MONTH(A2840)+1,0),메뉴_이름,B2840)&gt;1,"같은 달·같은 메뉴가 또 있어요",""))))))</f>
        <v/>
      </c>
    </row>
    <row r="2841">
      <c r="A2841" s="49" t="n"/>
      <c r="B2841" s="17" t="n"/>
      <c r="C2841" s="14" t="n"/>
      <c r="D2841" s="14" t="n"/>
      <c r="E2841" s="18">
        <f>IF(COUNTA(A2841:D2841)=0,"",IF(NOT(ISNUMBER(A2841)),"월을 2026-09-01 처럼",IF(ISNA(MATCH(B2841,메뉴판이름,0)),"메뉴판에 없는 이름",IF(OR(NOT(ISNUMBER(C2841)),C2841&lt;0,C2841&lt;&gt;INT(N(C2841))),"수량을 확인하세요",IF(OR(NOT(ISNUMBER(D2841)),D2841&lt;0),"매출을 확인하세요",IF(COUNTIFS(메뉴_월,"&gt;="&amp;DATE(YEAR(A2841),MONTH(A2841),1),메뉴_월,"&lt;="&amp;DATE(YEAR(A2841),MONTH(A2841)+1,0),메뉴_이름,B2841)&gt;1,"같은 달·같은 메뉴가 또 있어요",""))))))</f>
        <v/>
      </c>
    </row>
    <row r="2842">
      <c r="A2842" s="49" t="n"/>
      <c r="B2842" s="17" t="n"/>
      <c r="C2842" s="14" t="n"/>
      <c r="D2842" s="14" t="n"/>
      <c r="E2842" s="18">
        <f>IF(COUNTA(A2842:D2842)=0,"",IF(NOT(ISNUMBER(A2842)),"월을 2026-09-01 처럼",IF(ISNA(MATCH(B2842,메뉴판이름,0)),"메뉴판에 없는 이름",IF(OR(NOT(ISNUMBER(C2842)),C2842&lt;0,C2842&lt;&gt;INT(N(C2842))),"수량을 확인하세요",IF(OR(NOT(ISNUMBER(D2842)),D2842&lt;0),"매출을 확인하세요",IF(COUNTIFS(메뉴_월,"&gt;="&amp;DATE(YEAR(A2842),MONTH(A2842),1),메뉴_월,"&lt;="&amp;DATE(YEAR(A2842),MONTH(A2842)+1,0),메뉴_이름,B2842)&gt;1,"같은 달·같은 메뉴가 또 있어요",""))))))</f>
        <v/>
      </c>
    </row>
    <row r="2843">
      <c r="A2843" s="49" t="n"/>
      <c r="B2843" s="17" t="n"/>
      <c r="C2843" s="14" t="n"/>
      <c r="D2843" s="14" t="n"/>
      <c r="E2843" s="18">
        <f>IF(COUNTA(A2843:D2843)=0,"",IF(NOT(ISNUMBER(A2843)),"월을 2026-09-01 처럼",IF(ISNA(MATCH(B2843,메뉴판이름,0)),"메뉴판에 없는 이름",IF(OR(NOT(ISNUMBER(C2843)),C2843&lt;0,C2843&lt;&gt;INT(N(C2843))),"수량을 확인하세요",IF(OR(NOT(ISNUMBER(D2843)),D2843&lt;0),"매출을 확인하세요",IF(COUNTIFS(메뉴_월,"&gt;="&amp;DATE(YEAR(A2843),MONTH(A2843),1),메뉴_월,"&lt;="&amp;DATE(YEAR(A2843),MONTH(A2843)+1,0),메뉴_이름,B2843)&gt;1,"같은 달·같은 메뉴가 또 있어요",""))))))</f>
        <v/>
      </c>
    </row>
    <row r="2844">
      <c r="A2844" s="49" t="n"/>
      <c r="B2844" s="17" t="n"/>
      <c r="C2844" s="14" t="n"/>
      <c r="D2844" s="14" t="n"/>
      <c r="E2844" s="18">
        <f>IF(COUNTA(A2844:D2844)=0,"",IF(NOT(ISNUMBER(A2844)),"월을 2026-09-01 처럼",IF(ISNA(MATCH(B2844,메뉴판이름,0)),"메뉴판에 없는 이름",IF(OR(NOT(ISNUMBER(C2844)),C2844&lt;0,C2844&lt;&gt;INT(N(C2844))),"수량을 확인하세요",IF(OR(NOT(ISNUMBER(D2844)),D2844&lt;0),"매출을 확인하세요",IF(COUNTIFS(메뉴_월,"&gt;="&amp;DATE(YEAR(A2844),MONTH(A2844),1),메뉴_월,"&lt;="&amp;DATE(YEAR(A2844),MONTH(A2844)+1,0),메뉴_이름,B2844)&gt;1,"같은 달·같은 메뉴가 또 있어요",""))))))</f>
        <v/>
      </c>
    </row>
    <row r="2845">
      <c r="A2845" s="49" t="n"/>
      <c r="B2845" s="17" t="n"/>
      <c r="C2845" s="14" t="n"/>
      <c r="D2845" s="14" t="n"/>
      <c r="E2845" s="18">
        <f>IF(COUNTA(A2845:D2845)=0,"",IF(NOT(ISNUMBER(A2845)),"월을 2026-09-01 처럼",IF(ISNA(MATCH(B2845,메뉴판이름,0)),"메뉴판에 없는 이름",IF(OR(NOT(ISNUMBER(C2845)),C2845&lt;0,C2845&lt;&gt;INT(N(C2845))),"수량을 확인하세요",IF(OR(NOT(ISNUMBER(D2845)),D2845&lt;0),"매출을 확인하세요",IF(COUNTIFS(메뉴_월,"&gt;="&amp;DATE(YEAR(A2845),MONTH(A2845),1),메뉴_월,"&lt;="&amp;DATE(YEAR(A2845),MONTH(A2845)+1,0),메뉴_이름,B2845)&gt;1,"같은 달·같은 메뉴가 또 있어요",""))))))</f>
        <v/>
      </c>
    </row>
    <row r="2846">
      <c r="A2846" s="49" t="n"/>
      <c r="B2846" s="17" t="n"/>
      <c r="C2846" s="14" t="n"/>
      <c r="D2846" s="14" t="n"/>
      <c r="E2846" s="18">
        <f>IF(COUNTA(A2846:D2846)=0,"",IF(NOT(ISNUMBER(A2846)),"월을 2026-09-01 처럼",IF(ISNA(MATCH(B2846,메뉴판이름,0)),"메뉴판에 없는 이름",IF(OR(NOT(ISNUMBER(C2846)),C2846&lt;0,C2846&lt;&gt;INT(N(C2846))),"수량을 확인하세요",IF(OR(NOT(ISNUMBER(D2846)),D2846&lt;0),"매출을 확인하세요",IF(COUNTIFS(메뉴_월,"&gt;="&amp;DATE(YEAR(A2846),MONTH(A2846),1),메뉴_월,"&lt;="&amp;DATE(YEAR(A2846),MONTH(A2846)+1,0),메뉴_이름,B2846)&gt;1,"같은 달·같은 메뉴가 또 있어요",""))))))</f>
        <v/>
      </c>
    </row>
    <row r="2847">
      <c r="A2847" s="49" t="n"/>
      <c r="B2847" s="17" t="n"/>
      <c r="C2847" s="14" t="n"/>
      <c r="D2847" s="14" t="n"/>
      <c r="E2847" s="18">
        <f>IF(COUNTA(A2847:D2847)=0,"",IF(NOT(ISNUMBER(A2847)),"월을 2026-09-01 처럼",IF(ISNA(MATCH(B2847,메뉴판이름,0)),"메뉴판에 없는 이름",IF(OR(NOT(ISNUMBER(C2847)),C2847&lt;0,C2847&lt;&gt;INT(N(C2847))),"수량을 확인하세요",IF(OR(NOT(ISNUMBER(D2847)),D2847&lt;0),"매출을 확인하세요",IF(COUNTIFS(메뉴_월,"&gt;="&amp;DATE(YEAR(A2847),MONTH(A2847),1),메뉴_월,"&lt;="&amp;DATE(YEAR(A2847),MONTH(A2847)+1,0),메뉴_이름,B2847)&gt;1,"같은 달·같은 메뉴가 또 있어요",""))))))</f>
        <v/>
      </c>
    </row>
    <row r="2848">
      <c r="A2848" s="49" t="n"/>
      <c r="B2848" s="17" t="n"/>
      <c r="C2848" s="14" t="n"/>
      <c r="D2848" s="14" t="n"/>
      <c r="E2848" s="18">
        <f>IF(COUNTA(A2848:D2848)=0,"",IF(NOT(ISNUMBER(A2848)),"월을 2026-09-01 처럼",IF(ISNA(MATCH(B2848,메뉴판이름,0)),"메뉴판에 없는 이름",IF(OR(NOT(ISNUMBER(C2848)),C2848&lt;0,C2848&lt;&gt;INT(N(C2848))),"수량을 확인하세요",IF(OR(NOT(ISNUMBER(D2848)),D2848&lt;0),"매출을 확인하세요",IF(COUNTIFS(메뉴_월,"&gt;="&amp;DATE(YEAR(A2848),MONTH(A2848),1),메뉴_월,"&lt;="&amp;DATE(YEAR(A2848),MONTH(A2848)+1,0),메뉴_이름,B2848)&gt;1,"같은 달·같은 메뉴가 또 있어요",""))))))</f>
        <v/>
      </c>
    </row>
    <row r="2849">
      <c r="A2849" s="49" t="n"/>
      <c r="B2849" s="17" t="n"/>
      <c r="C2849" s="14" t="n"/>
      <c r="D2849" s="14" t="n"/>
      <c r="E2849" s="18">
        <f>IF(COUNTA(A2849:D2849)=0,"",IF(NOT(ISNUMBER(A2849)),"월을 2026-09-01 처럼",IF(ISNA(MATCH(B2849,메뉴판이름,0)),"메뉴판에 없는 이름",IF(OR(NOT(ISNUMBER(C2849)),C2849&lt;0,C2849&lt;&gt;INT(N(C2849))),"수량을 확인하세요",IF(OR(NOT(ISNUMBER(D2849)),D2849&lt;0),"매출을 확인하세요",IF(COUNTIFS(메뉴_월,"&gt;="&amp;DATE(YEAR(A2849),MONTH(A2849),1),메뉴_월,"&lt;="&amp;DATE(YEAR(A2849),MONTH(A2849)+1,0),메뉴_이름,B2849)&gt;1,"같은 달·같은 메뉴가 또 있어요",""))))))</f>
        <v/>
      </c>
    </row>
    <row r="2850">
      <c r="A2850" s="49" t="n"/>
      <c r="B2850" s="17" t="n"/>
      <c r="C2850" s="14" t="n"/>
      <c r="D2850" s="14" t="n"/>
      <c r="E2850" s="18">
        <f>IF(COUNTA(A2850:D2850)=0,"",IF(NOT(ISNUMBER(A2850)),"월을 2026-09-01 처럼",IF(ISNA(MATCH(B2850,메뉴판이름,0)),"메뉴판에 없는 이름",IF(OR(NOT(ISNUMBER(C2850)),C2850&lt;0,C2850&lt;&gt;INT(N(C2850))),"수량을 확인하세요",IF(OR(NOT(ISNUMBER(D2850)),D2850&lt;0),"매출을 확인하세요",IF(COUNTIFS(메뉴_월,"&gt;="&amp;DATE(YEAR(A2850),MONTH(A2850),1),메뉴_월,"&lt;="&amp;DATE(YEAR(A2850),MONTH(A2850)+1,0),메뉴_이름,B2850)&gt;1,"같은 달·같은 메뉴가 또 있어요",""))))))</f>
        <v/>
      </c>
    </row>
    <row r="2851">
      <c r="A2851" s="49" t="n"/>
      <c r="B2851" s="17" t="n"/>
      <c r="C2851" s="14" t="n"/>
      <c r="D2851" s="14" t="n"/>
      <c r="E2851" s="18">
        <f>IF(COUNTA(A2851:D2851)=0,"",IF(NOT(ISNUMBER(A2851)),"월을 2026-09-01 처럼",IF(ISNA(MATCH(B2851,메뉴판이름,0)),"메뉴판에 없는 이름",IF(OR(NOT(ISNUMBER(C2851)),C2851&lt;0,C2851&lt;&gt;INT(N(C2851))),"수량을 확인하세요",IF(OR(NOT(ISNUMBER(D2851)),D2851&lt;0),"매출을 확인하세요",IF(COUNTIFS(메뉴_월,"&gt;="&amp;DATE(YEAR(A2851),MONTH(A2851),1),메뉴_월,"&lt;="&amp;DATE(YEAR(A2851),MONTH(A2851)+1,0),메뉴_이름,B2851)&gt;1,"같은 달·같은 메뉴가 또 있어요",""))))))</f>
        <v/>
      </c>
    </row>
    <row r="2852">
      <c r="A2852" s="49" t="n"/>
      <c r="B2852" s="17" t="n"/>
      <c r="C2852" s="14" t="n"/>
      <c r="D2852" s="14" t="n"/>
      <c r="E2852" s="18">
        <f>IF(COUNTA(A2852:D2852)=0,"",IF(NOT(ISNUMBER(A2852)),"월을 2026-09-01 처럼",IF(ISNA(MATCH(B2852,메뉴판이름,0)),"메뉴판에 없는 이름",IF(OR(NOT(ISNUMBER(C2852)),C2852&lt;0,C2852&lt;&gt;INT(N(C2852))),"수량을 확인하세요",IF(OR(NOT(ISNUMBER(D2852)),D2852&lt;0),"매출을 확인하세요",IF(COUNTIFS(메뉴_월,"&gt;="&amp;DATE(YEAR(A2852),MONTH(A2852),1),메뉴_월,"&lt;="&amp;DATE(YEAR(A2852),MONTH(A2852)+1,0),메뉴_이름,B2852)&gt;1,"같은 달·같은 메뉴가 또 있어요",""))))))</f>
        <v/>
      </c>
    </row>
    <row r="2853">
      <c r="A2853" s="49" t="n"/>
      <c r="B2853" s="17" t="n"/>
      <c r="C2853" s="14" t="n"/>
      <c r="D2853" s="14" t="n"/>
      <c r="E2853" s="18">
        <f>IF(COUNTA(A2853:D2853)=0,"",IF(NOT(ISNUMBER(A2853)),"월을 2026-09-01 처럼",IF(ISNA(MATCH(B2853,메뉴판이름,0)),"메뉴판에 없는 이름",IF(OR(NOT(ISNUMBER(C2853)),C2853&lt;0,C2853&lt;&gt;INT(N(C2853))),"수량을 확인하세요",IF(OR(NOT(ISNUMBER(D2853)),D2853&lt;0),"매출을 확인하세요",IF(COUNTIFS(메뉴_월,"&gt;="&amp;DATE(YEAR(A2853),MONTH(A2853),1),메뉴_월,"&lt;="&amp;DATE(YEAR(A2853),MONTH(A2853)+1,0),메뉴_이름,B2853)&gt;1,"같은 달·같은 메뉴가 또 있어요",""))))))</f>
        <v/>
      </c>
    </row>
    <row r="2854">
      <c r="A2854" s="49" t="n"/>
      <c r="B2854" s="17" t="n"/>
      <c r="C2854" s="14" t="n"/>
      <c r="D2854" s="14" t="n"/>
      <c r="E2854" s="18">
        <f>IF(COUNTA(A2854:D2854)=0,"",IF(NOT(ISNUMBER(A2854)),"월을 2026-09-01 처럼",IF(ISNA(MATCH(B2854,메뉴판이름,0)),"메뉴판에 없는 이름",IF(OR(NOT(ISNUMBER(C2854)),C2854&lt;0,C2854&lt;&gt;INT(N(C2854))),"수량을 확인하세요",IF(OR(NOT(ISNUMBER(D2854)),D2854&lt;0),"매출을 확인하세요",IF(COUNTIFS(메뉴_월,"&gt;="&amp;DATE(YEAR(A2854),MONTH(A2854),1),메뉴_월,"&lt;="&amp;DATE(YEAR(A2854),MONTH(A2854)+1,0),메뉴_이름,B2854)&gt;1,"같은 달·같은 메뉴가 또 있어요",""))))))</f>
        <v/>
      </c>
    </row>
    <row r="2855">
      <c r="A2855" s="49" t="n"/>
      <c r="B2855" s="17" t="n"/>
      <c r="C2855" s="14" t="n"/>
      <c r="D2855" s="14" t="n"/>
      <c r="E2855" s="18">
        <f>IF(COUNTA(A2855:D2855)=0,"",IF(NOT(ISNUMBER(A2855)),"월을 2026-09-01 처럼",IF(ISNA(MATCH(B2855,메뉴판이름,0)),"메뉴판에 없는 이름",IF(OR(NOT(ISNUMBER(C2855)),C2855&lt;0,C2855&lt;&gt;INT(N(C2855))),"수량을 확인하세요",IF(OR(NOT(ISNUMBER(D2855)),D2855&lt;0),"매출을 확인하세요",IF(COUNTIFS(메뉴_월,"&gt;="&amp;DATE(YEAR(A2855),MONTH(A2855),1),메뉴_월,"&lt;="&amp;DATE(YEAR(A2855),MONTH(A2855)+1,0),메뉴_이름,B2855)&gt;1,"같은 달·같은 메뉴가 또 있어요",""))))))</f>
        <v/>
      </c>
    </row>
    <row r="2856">
      <c r="A2856" s="49" t="n"/>
      <c r="B2856" s="17" t="n"/>
      <c r="C2856" s="14" t="n"/>
      <c r="D2856" s="14" t="n"/>
      <c r="E2856" s="18">
        <f>IF(COUNTA(A2856:D2856)=0,"",IF(NOT(ISNUMBER(A2856)),"월을 2026-09-01 처럼",IF(ISNA(MATCH(B2856,메뉴판이름,0)),"메뉴판에 없는 이름",IF(OR(NOT(ISNUMBER(C2856)),C2856&lt;0,C2856&lt;&gt;INT(N(C2856))),"수량을 확인하세요",IF(OR(NOT(ISNUMBER(D2856)),D2856&lt;0),"매출을 확인하세요",IF(COUNTIFS(메뉴_월,"&gt;="&amp;DATE(YEAR(A2856),MONTH(A2856),1),메뉴_월,"&lt;="&amp;DATE(YEAR(A2856),MONTH(A2856)+1,0),메뉴_이름,B2856)&gt;1,"같은 달·같은 메뉴가 또 있어요",""))))))</f>
        <v/>
      </c>
    </row>
    <row r="2857">
      <c r="A2857" s="49" t="n"/>
      <c r="B2857" s="17" t="n"/>
      <c r="C2857" s="14" t="n"/>
      <c r="D2857" s="14" t="n"/>
      <c r="E2857" s="18">
        <f>IF(COUNTA(A2857:D2857)=0,"",IF(NOT(ISNUMBER(A2857)),"월을 2026-09-01 처럼",IF(ISNA(MATCH(B2857,메뉴판이름,0)),"메뉴판에 없는 이름",IF(OR(NOT(ISNUMBER(C2857)),C2857&lt;0,C2857&lt;&gt;INT(N(C2857))),"수량을 확인하세요",IF(OR(NOT(ISNUMBER(D2857)),D2857&lt;0),"매출을 확인하세요",IF(COUNTIFS(메뉴_월,"&gt;="&amp;DATE(YEAR(A2857),MONTH(A2857),1),메뉴_월,"&lt;="&amp;DATE(YEAR(A2857),MONTH(A2857)+1,0),메뉴_이름,B2857)&gt;1,"같은 달·같은 메뉴가 또 있어요",""))))))</f>
        <v/>
      </c>
    </row>
    <row r="2858">
      <c r="A2858" s="49" t="n"/>
      <c r="B2858" s="17" t="n"/>
      <c r="C2858" s="14" t="n"/>
      <c r="D2858" s="14" t="n"/>
      <c r="E2858" s="18">
        <f>IF(COUNTA(A2858:D2858)=0,"",IF(NOT(ISNUMBER(A2858)),"월을 2026-09-01 처럼",IF(ISNA(MATCH(B2858,메뉴판이름,0)),"메뉴판에 없는 이름",IF(OR(NOT(ISNUMBER(C2858)),C2858&lt;0,C2858&lt;&gt;INT(N(C2858))),"수량을 확인하세요",IF(OR(NOT(ISNUMBER(D2858)),D2858&lt;0),"매출을 확인하세요",IF(COUNTIFS(메뉴_월,"&gt;="&amp;DATE(YEAR(A2858),MONTH(A2858),1),메뉴_월,"&lt;="&amp;DATE(YEAR(A2858),MONTH(A2858)+1,0),메뉴_이름,B2858)&gt;1,"같은 달·같은 메뉴가 또 있어요",""))))))</f>
        <v/>
      </c>
    </row>
    <row r="2859">
      <c r="A2859" s="49" t="n"/>
      <c r="B2859" s="17" t="n"/>
      <c r="C2859" s="14" t="n"/>
      <c r="D2859" s="14" t="n"/>
      <c r="E2859" s="18">
        <f>IF(COUNTA(A2859:D2859)=0,"",IF(NOT(ISNUMBER(A2859)),"월을 2026-09-01 처럼",IF(ISNA(MATCH(B2859,메뉴판이름,0)),"메뉴판에 없는 이름",IF(OR(NOT(ISNUMBER(C2859)),C2859&lt;0,C2859&lt;&gt;INT(N(C2859))),"수량을 확인하세요",IF(OR(NOT(ISNUMBER(D2859)),D2859&lt;0),"매출을 확인하세요",IF(COUNTIFS(메뉴_월,"&gt;="&amp;DATE(YEAR(A2859),MONTH(A2859),1),메뉴_월,"&lt;="&amp;DATE(YEAR(A2859),MONTH(A2859)+1,0),메뉴_이름,B2859)&gt;1,"같은 달·같은 메뉴가 또 있어요",""))))))</f>
        <v/>
      </c>
    </row>
    <row r="2860">
      <c r="A2860" s="49" t="n"/>
      <c r="B2860" s="17" t="n"/>
      <c r="C2860" s="14" t="n"/>
      <c r="D2860" s="14" t="n"/>
      <c r="E2860" s="18">
        <f>IF(COUNTA(A2860:D2860)=0,"",IF(NOT(ISNUMBER(A2860)),"월을 2026-09-01 처럼",IF(ISNA(MATCH(B2860,메뉴판이름,0)),"메뉴판에 없는 이름",IF(OR(NOT(ISNUMBER(C2860)),C2860&lt;0,C2860&lt;&gt;INT(N(C2860))),"수량을 확인하세요",IF(OR(NOT(ISNUMBER(D2860)),D2860&lt;0),"매출을 확인하세요",IF(COUNTIFS(메뉴_월,"&gt;="&amp;DATE(YEAR(A2860),MONTH(A2860),1),메뉴_월,"&lt;="&amp;DATE(YEAR(A2860),MONTH(A2860)+1,0),메뉴_이름,B2860)&gt;1,"같은 달·같은 메뉴가 또 있어요",""))))))</f>
        <v/>
      </c>
    </row>
    <row r="2861">
      <c r="A2861" s="49" t="n"/>
      <c r="B2861" s="17" t="n"/>
      <c r="C2861" s="14" t="n"/>
      <c r="D2861" s="14" t="n"/>
      <c r="E2861" s="18">
        <f>IF(COUNTA(A2861:D2861)=0,"",IF(NOT(ISNUMBER(A2861)),"월을 2026-09-01 처럼",IF(ISNA(MATCH(B2861,메뉴판이름,0)),"메뉴판에 없는 이름",IF(OR(NOT(ISNUMBER(C2861)),C2861&lt;0,C2861&lt;&gt;INT(N(C2861))),"수량을 확인하세요",IF(OR(NOT(ISNUMBER(D2861)),D2861&lt;0),"매출을 확인하세요",IF(COUNTIFS(메뉴_월,"&gt;="&amp;DATE(YEAR(A2861),MONTH(A2861),1),메뉴_월,"&lt;="&amp;DATE(YEAR(A2861),MONTH(A2861)+1,0),메뉴_이름,B2861)&gt;1,"같은 달·같은 메뉴가 또 있어요",""))))))</f>
        <v/>
      </c>
    </row>
    <row r="2862">
      <c r="A2862" s="49" t="n"/>
      <c r="B2862" s="17" t="n"/>
      <c r="C2862" s="14" t="n"/>
      <c r="D2862" s="14" t="n"/>
      <c r="E2862" s="18">
        <f>IF(COUNTA(A2862:D2862)=0,"",IF(NOT(ISNUMBER(A2862)),"월을 2026-09-01 처럼",IF(ISNA(MATCH(B2862,메뉴판이름,0)),"메뉴판에 없는 이름",IF(OR(NOT(ISNUMBER(C2862)),C2862&lt;0,C2862&lt;&gt;INT(N(C2862))),"수량을 확인하세요",IF(OR(NOT(ISNUMBER(D2862)),D2862&lt;0),"매출을 확인하세요",IF(COUNTIFS(메뉴_월,"&gt;="&amp;DATE(YEAR(A2862),MONTH(A2862),1),메뉴_월,"&lt;="&amp;DATE(YEAR(A2862),MONTH(A2862)+1,0),메뉴_이름,B2862)&gt;1,"같은 달·같은 메뉴가 또 있어요",""))))))</f>
        <v/>
      </c>
    </row>
    <row r="2863">
      <c r="A2863" s="49" t="n"/>
      <c r="B2863" s="17" t="n"/>
      <c r="C2863" s="14" t="n"/>
      <c r="D2863" s="14" t="n"/>
      <c r="E2863" s="18">
        <f>IF(COUNTA(A2863:D2863)=0,"",IF(NOT(ISNUMBER(A2863)),"월을 2026-09-01 처럼",IF(ISNA(MATCH(B2863,메뉴판이름,0)),"메뉴판에 없는 이름",IF(OR(NOT(ISNUMBER(C2863)),C2863&lt;0,C2863&lt;&gt;INT(N(C2863))),"수량을 확인하세요",IF(OR(NOT(ISNUMBER(D2863)),D2863&lt;0),"매출을 확인하세요",IF(COUNTIFS(메뉴_월,"&gt;="&amp;DATE(YEAR(A2863),MONTH(A2863),1),메뉴_월,"&lt;="&amp;DATE(YEAR(A2863),MONTH(A2863)+1,0),메뉴_이름,B2863)&gt;1,"같은 달·같은 메뉴가 또 있어요",""))))))</f>
        <v/>
      </c>
    </row>
    <row r="2864">
      <c r="A2864" s="49" t="n"/>
      <c r="B2864" s="17" t="n"/>
      <c r="C2864" s="14" t="n"/>
      <c r="D2864" s="14" t="n"/>
      <c r="E2864" s="18">
        <f>IF(COUNTA(A2864:D2864)=0,"",IF(NOT(ISNUMBER(A2864)),"월을 2026-09-01 처럼",IF(ISNA(MATCH(B2864,메뉴판이름,0)),"메뉴판에 없는 이름",IF(OR(NOT(ISNUMBER(C2864)),C2864&lt;0,C2864&lt;&gt;INT(N(C2864))),"수량을 확인하세요",IF(OR(NOT(ISNUMBER(D2864)),D2864&lt;0),"매출을 확인하세요",IF(COUNTIFS(메뉴_월,"&gt;="&amp;DATE(YEAR(A2864),MONTH(A2864),1),메뉴_월,"&lt;="&amp;DATE(YEAR(A2864),MONTH(A2864)+1,0),메뉴_이름,B2864)&gt;1,"같은 달·같은 메뉴가 또 있어요",""))))))</f>
        <v/>
      </c>
    </row>
    <row r="2865">
      <c r="A2865" s="49" t="n"/>
      <c r="B2865" s="17" t="n"/>
      <c r="C2865" s="14" t="n"/>
      <c r="D2865" s="14" t="n"/>
      <c r="E2865" s="18">
        <f>IF(COUNTA(A2865:D2865)=0,"",IF(NOT(ISNUMBER(A2865)),"월을 2026-09-01 처럼",IF(ISNA(MATCH(B2865,메뉴판이름,0)),"메뉴판에 없는 이름",IF(OR(NOT(ISNUMBER(C2865)),C2865&lt;0,C2865&lt;&gt;INT(N(C2865))),"수량을 확인하세요",IF(OR(NOT(ISNUMBER(D2865)),D2865&lt;0),"매출을 확인하세요",IF(COUNTIFS(메뉴_월,"&gt;="&amp;DATE(YEAR(A2865),MONTH(A2865),1),메뉴_월,"&lt;="&amp;DATE(YEAR(A2865),MONTH(A2865)+1,0),메뉴_이름,B2865)&gt;1,"같은 달·같은 메뉴가 또 있어요",""))))))</f>
        <v/>
      </c>
    </row>
    <row r="2866">
      <c r="A2866" s="49" t="n"/>
      <c r="B2866" s="17" t="n"/>
      <c r="C2866" s="14" t="n"/>
      <c r="D2866" s="14" t="n"/>
      <c r="E2866" s="18">
        <f>IF(COUNTA(A2866:D2866)=0,"",IF(NOT(ISNUMBER(A2866)),"월을 2026-09-01 처럼",IF(ISNA(MATCH(B2866,메뉴판이름,0)),"메뉴판에 없는 이름",IF(OR(NOT(ISNUMBER(C2866)),C2866&lt;0,C2866&lt;&gt;INT(N(C2866))),"수량을 확인하세요",IF(OR(NOT(ISNUMBER(D2866)),D2866&lt;0),"매출을 확인하세요",IF(COUNTIFS(메뉴_월,"&gt;="&amp;DATE(YEAR(A2866),MONTH(A2866),1),메뉴_월,"&lt;="&amp;DATE(YEAR(A2866),MONTH(A2866)+1,0),메뉴_이름,B2866)&gt;1,"같은 달·같은 메뉴가 또 있어요",""))))))</f>
        <v/>
      </c>
    </row>
    <row r="2867">
      <c r="A2867" s="49" t="n"/>
      <c r="B2867" s="17" t="n"/>
      <c r="C2867" s="14" t="n"/>
      <c r="D2867" s="14" t="n"/>
      <c r="E2867" s="18">
        <f>IF(COUNTA(A2867:D2867)=0,"",IF(NOT(ISNUMBER(A2867)),"월을 2026-09-01 처럼",IF(ISNA(MATCH(B2867,메뉴판이름,0)),"메뉴판에 없는 이름",IF(OR(NOT(ISNUMBER(C2867)),C2867&lt;0,C2867&lt;&gt;INT(N(C2867))),"수량을 확인하세요",IF(OR(NOT(ISNUMBER(D2867)),D2867&lt;0),"매출을 확인하세요",IF(COUNTIFS(메뉴_월,"&gt;="&amp;DATE(YEAR(A2867),MONTH(A2867),1),메뉴_월,"&lt;="&amp;DATE(YEAR(A2867),MONTH(A2867)+1,0),메뉴_이름,B2867)&gt;1,"같은 달·같은 메뉴가 또 있어요",""))))))</f>
        <v/>
      </c>
    </row>
    <row r="2868">
      <c r="A2868" s="49" t="n"/>
      <c r="B2868" s="17" t="n"/>
      <c r="C2868" s="14" t="n"/>
      <c r="D2868" s="14" t="n"/>
      <c r="E2868" s="18">
        <f>IF(COUNTA(A2868:D2868)=0,"",IF(NOT(ISNUMBER(A2868)),"월을 2026-09-01 처럼",IF(ISNA(MATCH(B2868,메뉴판이름,0)),"메뉴판에 없는 이름",IF(OR(NOT(ISNUMBER(C2868)),C2868&lt;0,C2868&lt;&gt;INT(N(C2868))),"수량을 확인하세요",IF(OR(NOT(ISNUMBER(D2868)),D2868&lt;0),"매출을 확인하세요",IF(COUNTIFS(메뉴_월,"&gt;="&amp;DATE(YEAR(A2868),MONTH(A2868),1),메뉴_월,"&lt;="&amp;DATE(YEAR(A2868),MONTH(A2868)+1,0),메뉴_이름,B2868)&gt;1,"같은 달·같은 메뉴가 또 있어요",""))))))</f>
        <v/>
      </c>
    </row>
    <row r="2869">
      <c r="A2869" s="49" t="n"/>
      <c r="B2869" s="17" t="n"/>
      <c r="C2869" s="14" t="n"/>
      <c r="D2869" s="14" t="n"/>
      <c r="E2869" s="18">
        <f>IF(COUNTA(A2869:D2869)=0,"",IF(NOT(ISNUMBER(A2869)),"월을 2026-09-01 처럼",IF(ISNA(MATCH(B2869,메뉴판이름,0)),"메뉴판에 없는 이름",IF(OR(NOT(ISNUMBER(C2869)),C2869&lt;0,C2869&lt;&gt;INT(N(C2869))),"수량을 확인하세요",IF(OR(NOT(ISNUMBER(D2869)),D2869&lt;0),"매출을 확인하세요",IF(COUNTIFS(메뉴_월,"&gt;="&amp;DATE(YEAR(A2869),MONTH(A2869),1),메뉴_월,"&lt;="&amp;DATE(YEAR(A2869),MONTH(A2869)+1,0),메뉴_이름,B2869)&gt;1,"같은 달·같은 메뉴가 또 있어요",""))))))</f>
        <v/>
      </c>
    </row>
    <row r="2870">
      <c r="A2870" s="49" t="n"/>
      <c r="B2870" s="17" t="n"/>
      <c r="C2870" s="14" t="n"/>
      <c r="D2870" s="14" t="n"/>
      <c r="E2870" s="18">
        <f>IF(COUNTA(A2870:D2870)=0,"",IF(NOT(ISNUMBER(A2870)),"월을 2026-09-01 처럼",IF(ISNA(MATCH(B2870,메뉴판이름,0)),"메뉴판에 없는 이름",IF(OR(NOT(ISNUMBER(C2870)),C2870&lt;0,C2870&lt;&gt;INT(N(C2870))),"수량을 확인하세요",IF(OR(NOT(ISNUMBER(D2870)),D2870&lt;0),"매출을 확인하세요",IF(COUNTIFS(메뉴_월,"&gt;="&amp;DATE(YEAR(A2870),MONTH(A2870),1),메뉴_월,"&lt;="&amp;DATE(YEAR(A2870),MONTH(A2870)+1,0),메뉴_이름,B2870)&gt;1,"같은 달·같은 메뉴가 또 있어요",""))))))</f>
        <v/>
      </c>
    </row>
    <row r="2871">
      <c r="A2871" s="49" t="n"/>
      <c r="B2871" s="17" t="n"/>
      <c r="C2871" s="14" t="n"/>
      <c r="D2871" s="14" t="n"/>
      <c r="E2871" s="18">
        <f>IF(COUNTA(A2871:D2871)=0,"",IF(NOT(ISNUMBER(A2871)),"월을 2026-09-01 처럼",IF(ISNA(MATCH(B2871,메뉴판이름,0)),"메뉴판에 없는 이름",IF(OR(NOT(ISNUMBER(C2871)),C2871&lt;0,C2871&lt;&gt;INT(N(C2871))),"수량을 확인하세요",IF(OR(NOT(ISNUMBER(D2871)),D2871&lt;0),"매출을 확인하세요",IF(COUNTIFS(메뉴_월,"&gt;="&amp;DATE(YEAR(A2871),MONTH(A2871),1),메뉴_월,"&lt;="&amp;DATE(YEAR(A2871),MONTH(A2871)+1,0),메뉴_이름,B2871)&gt;1,"같은 달·같은 메뉴가 또 있어요",""))))))</f>
        <v/>
      </c>
    </row>
    <row r="2872">
      <c r="A2872" s="49" t="n"/>
      <c r="B2872" s="17" t="n"/>
      <c r="C2872" s="14" t="n"/>
      <c r="D2872" s="14" t="n"/>
      <c r="E2872" s="18">
        <f>IF(COUNTA(A2872:D2872)=0,"",IF(NOT(ISNUMBER(A2872)),"월을 2026-09-01 처럼",IF(ISNA(MATCH(B2872,메뉴판이름,0)),"메뉴판에 없는 이름",IF(OR(NOT(ISNUMBER(C2872)),C2872&lt;0,C2872&lt;&gt;INT(N(C2872))),"수량을 확인하세요",IF(OR(NOT(ISNUMBER(D2872)),D2872&lt;0),"매출을 확인하세요",IF(COUNTIFS(메뉴_월,"&gt;="&amp;DATE(YEAR(A2872),MONTH(A2872),1),메뉴_월,"&lt;="&amp;DATE(YEAR(A2872),MONTH(A2872)+1,0),메뉴_이름,B2872)&gt;1,"같은 달·같은 메뉴가 또 있어요",""))))))</f>
        <v/>
      </c>
    </row>
    <row r="2873">
      <c r="A2873" s="49" t="n"/>
      <c r="B2873" s="17" t="n"/>
      <c r="C2873" s="14" t="n"/>
      <c r="D2873" s="14" t="n"/>
      <c r="E2873" s="18">
        <f>IF(COUNTA(A2873:D2873)=0,"",IF(NOT(ISNUMBER(A2873)),"월을 2026-09-01 처럼",IF(ISNA(MATCH(B2873,메뉴판이름,0)),"메뉴판에 없는 이름",IF(OR(NOT(ISNUMBER(C2873)),C2873&lt;0,C2873&lt;&gt;INT(N(C2873))),"수량을 확인하세요",IF(OR(NOT(ISNUMBER(D2873)),D2873&lt;0),"매출을 확인하세요",IF(COUNTIFS(메뉴_월,"&gt;="&amp;DATE(YEAR(A2873),MONTH(A2873),1),메뉴_월,"&lt;="&amp;DATE(YEAR(A2873),MONTH(A2873)+1,0),메뉴_이름,B2873)&gt;1,"같은 달·같은 메뉴가 또 있어요",""))))))</f>
        <v/>
      </c>
    </row>
    <row r="2874">
      <c r="A2874" s="49" t="n"/>
      <c r="B2874" s="17" t="n"/>
      <c r="C2874" s="14" t="n"/>
      <c r="D2874" s="14" t="n"/>
      <c r="E2874" s="18">
        <f>IF(COUNTA(A2874:D2874)=0,"",IF(NOT(ISNUMBER(A2874)),"월을 2026-09-01 처럼",IF(ISNA(MATCH(B2874,메뉴판이름,0)),"메뉴판에 없는 이름",IF(OR(NOT(ISNUMBER(C2874)),C2874&lt;0,C2874&lt;&gt;INT(N(C2874))),"수량을 확인하세요",IF(OR(NOT(ISNUMBER(D2874)),D2874&lt;0),"매출을 확인하세요",IF(COUNTIFS(메뉴_월,"&gt;="&amp;DATE(YEAR(A2874),MONTH(A2874),1),메뉴_월,"&lt;="&amp;DATE(YEAR(A2874),MONTH(A2874)+1,0),메뉴_이름,B2874)&gt;1,"같은 달·같은 메뉴가 또 있어요",""))))))</f>
        <v/>
      </c>
    </row>
    <row r="2875">
      <c r="A2875" s="49" t="n"/>
      <c r="B2875" s="17" t="n"/>
      <c r="C2875" s="14" t="n"/>
      <c r="D2875" s="14" t="n"/>
      <c r="E2875" s="18">
        <f>IF(COUNTA(A2875:D2875)=0,"",IF(NOT(ISNUMBER(A2875)),"월을 2026-09-01 처럼",IF(ISNA(MATCH(B2875,메뉴판이름,0)),"메뉴판에 없는 이름",IF(OR(NOT(ISNUMBER(C2875)),C2875&lt;0,C2875&lt;&gt;INT(N(C2875))),"수량을 확인하세요",IF(OR(NOT(ISNUMBER(D2875)),D2875&lt;0),"매출을 확인하세요",IF(COUNTIFS(메뉴_월,"&gt;="&amp;DATE(YEAR(A2875),MONTH(A2875),1),메뉴_월,"&lt;="&amp;DATE(YEAR(A2875),MONTH(A2875)+1,0),메뉴_이름,B2875)&gt;1,"같은 달·같은 메뉴가 또 있어요",""))))))</f>
        <v/>
      </c>
    </row>
    <row r="2876">
      <c r="A2876" s="49" t="n"/>
      <c r="B2876" s="17" t="n"/>
      <c r="C2876" s="14" t="n"/>
      <c r="D2876" s="14" t="n"/>
      <c r="E2876" s="18">
        <f>IF(COUNTA(A2876:D2876)=0,"",IF(NOT(ISNUMBER(A2876)),"월을 2026-09-01 처럼",IF(ISNA(MATCH(B2876,메뉴판이름,0)),"메뉴판에 없는 이름",IF(OR(NOT(ISNUMBER(C2876)),C2876&lt;0,C2876&lt;&gt;INT(N(C2876))),"수량을 확인하세요",IF(OR(NOT(ISNUMBER(D2876)),D2876&lt;0),"매출을 확인하세요",IF(COUNTIFS(메뉴_월,"&gt;="&amp;DATE(YEAR(A2876),MONTH(A2876),1),메뉴_월,"&lt;="&amp;DATE(YEAR(A2876),MONTH(A2876)+1,0),메뉴_이름,B2876)&gt;1,"같은 달·같은 메뉴가 또 있어요",""))))))</f>
        <v/>
      </c>
    </row>
    <row r="2877">
      <c r="A2877" s="49" t="n"/>
      <c r="B2877" s="17" t="n"/>
      <c r="C2877" s="14" t="n"/>
      <c r="D2877" s="14" t="n"/>
      <c r="E2877" s="18">
        <f>IF(COUNTA(A2877:D2877)=0,"",IF(NOT(ISNUMBER(A2877)),"월을 2026-09-01 처럼",IF(ISNA(MATCH(B2877,메뉴판이름,0)),"메뉴판에 없는 이름",IF(OR(NOT(ISNUMBER(C2877)),C2877&lt;0,C2877&lt;&gt;INT(N(C2877))),"수량을 확인하세요",IF(OR(NOT(ISNUMBER(D2877)),D2877&lt;0),"매출을 확인하세요",IF(COUNTIFS(메뉴_월,"&gt;="&amp;DATE(YEAR(A2877),MONTH(A2877),1),메뉴_월,"&lt;="&amp;DATE(YEAR(A2877),MONTH(A2877)+1,0),메뉴_이름,B2877)&gt;1,"같은 달·같은 메뉴가 또 있어요",""))))))</f>
        <v/>
      </c>
    </row>
    <row r="2878">
      <c r="A2878" s="49" t="n"/>
      <c r="B2878" s="17" t="n"/>
      <c r="C2878" s="14" t="n"/>
      <c r="D2878" s="14" t="n"/>
      <c r="E2878" s="18">
        <f>IF(COUNTA(A2878:D2878)=0,"",IF(NOT(ISNUMBER(A2878)),"월을 2026-09-01 처럼",IF(ISNA(MATCH(B2878,메뉴판이름,0)),"메뉴판에 없는 이름",IF(OR(NOT(ISNUMBER(C2878)),C2878&lt;0,C2878&lt;&gt;INT(N(C2878))),"수량을 확인하세요",IF(OR(NOT(ISNUMBER(D2878)),D2878&lt;0),"매출을 확인하세요",IF(COUNTIFS(메뉴_월,"&gt;="&amp;DATE(YEAR(A2878),MONTH(A2878),1),메뉴_월,"&lt;="&amp;DATE(YEAR(A2878),MONTH(A2878)+1,0),메뉴_이름,B2878)&gt;1,"같은 달·같은 메뉴가 또 있어요",""))))))</f>
        <v/>
      </c>
    </row>
    <row r="2879">
      <c r="A2879" s="49" t="n"/>
      <c r="B2879" s="17" t="n"/>
      <c r="C2879" s="14" t="n"/>
      <c r="D2879" s="14" t="n"/>
      <c r="E2879" s="18">
        <f>IF(COUNTA(A2879:D2879)=0,"",IF(NOT(ISNUMBER(A2879)),"월을 2026-09-01 처럼",IF(ISNA(MATCH(B2879,메뉴판이름,0)),"메뉴판에 없는 이름",IF(OR(NOT(ISNUMBER(C2879)),C2879&lt;0,C2879&lt;&gt;INT(N(C2879))),"수량을 확인하세요",IF(OR(NOT(ISNUMBER(D2879)),D2879&lt;0),"매출을 확인하세요",IF(COUNTIFS(메뉴_월,"&gt;="&amp;DATE(YEAR(A2879),MONTH(A2879),1),메뉴_월,"&lt;="&amp;DATE(YEAR(A2879),MONTH(A2879)+1,0),메뉴_이름,B2879)&gt;1,"같은 달·같은 메뉴가 또 있어요",""))))))</f>
        <v/>
      </c>
    </row>
    <row r="2880">
      <c r="A2880" s="49" t="n"/>
      <c r="B2880" s="17" t="n"/>
      <c r="C2880" s="14" t="n"/>
      <c r="D2880" s="14" t="n"/>
      <c r="E2880" s="18">
        <f>IF(COUNTA(A2880:D2880)=0,"",IF(NOT(ISNUMBER(A2880)),"월을 2026-09-01 처럼",IF(ISNA(MATCH(B2880,메뉴판이름,0)),"메뉴판에 없는 이름",IF(OR(NOT(ISNUMBER(C2880)),C2880&lt;0,C2880&lt;&gt;INT(N(C2880))),"수량을 확인하세요",IF(OR(NOT(ISNUMBER(D2880)),D2880&lt;0),"매출을 확인하세요",IF(COUNTIFS(메뉴_월,"&gt;="&amp;DATE(YEAR(A2880),MONTH(A2880),1),메뉴_월,"&lt;="&amp;DATE(YEAR(A2880),MONTH(A2880)+1,0),메뉴_이름,B2880)&gt;1,"같은 달·같은 메뉴가 또 있어요",""))))))</f>
        <v/>
      </c>
    </row>
    <row r="2881">
      <c r="A2881" s="49" t="n"/>
      <c r="B2881" s="17" t="n"/>
      <c r="C2881" s="14" t="n"/>
      <c r="D2881" s="14" t="n"/>
      <c r="E2881" s="18">
        <f>IF(COUNTA(A2881:D2881)=0,"",IF(NOT(ISNUMBER(A2881)),"월을 2026-09-01 처럼",IF(ISNA(MATCH(B2881,메뉴판이름,0)),"메뉴판에 없는 이름",IF(OR(NOT(ISNUMBER(C2881)),C2881&lt;0,C2881&lt;&gt;INT(N(C2881))),"수량을 확인하세요",IF(OR(NOT(ISNUMBER(D2881)),D2881&lt;0),"매출을 확인하세요",IF(COUNTIFS(메뉴_월,"&gt;="&amp;DATE(YEAR(A2881),MONTH(A2881),1),메뉴_월,"&lt;="&amp;DATE(YEAR(A2881),MONTH(A2881)+1,0),메뉴_이름,B2881)&gt;1,"같은 달·같은 메뉴가 또 있어요",""))))))</f>
        <v/>
      </c>
    </row>
    <row r="2882">
      <c r="A2882" s="49" t="n"/>
      <c r="B2882" s="17" t="n"/>
      <c r="C2882" s="14" t="n"/>
      <c r="D2882" s="14" t="n"/>
      <c r="E2882" s="18">
        <f>IF(COUNTA(A2882:D2882)=0,"",IF(NOT(ISNUMBER(A2882)),"월을 2026-09-01 처럼",IF(ISNA(MATCH(B2882,메뉴판이름,0)),"메뉴판에 없는 이름",IF(OR(NOT(ISNUMBER(C2882)),C2882&lt;0,C2882&lt;&gt;INT(N(C2882))),"수량을 확인하세요",IF(OR(NOT(ISNUMBER(D2882)),D2882&lt;0),"매출을 확인하세요",IF(COUNTIFS(메뉴_월,"&gt;="&amp;DATE(YEAR(A2882),MONTH(A2882),1),메뉴_월,"&lt;="&amp;DATE(YEAR(A2882),MONTH(A2882)+1,0),메뉴_이름,B2882)&gt;1,"같은 달·같은 메뉴가 또 있어요",""))))))</f>
        <v/>
      </c>
    </row>
    <row r="2883">
      <c r="A2883" s="49" t="n"/>
      <c r="B2883" s="17" t="n"/>
      <c r="C2883" s="14" t="n"/>
      <c r="D2883" s="14" t="n"/>
      <c r="E2883" s="18">
        <f>IF(COUNTA(A2883:D2883)=0,"",IF(NOT(ISNUMBER(A2883)),"월을 2026-09-01 처럼",IF(ISNA(MATCH(B2883,메뉴판이름,0)),"메뉴판에 없는 이름",IF(OR(NOT(ISNUMBER(C2883)),C2883&lt;0,C2883&lt;&gt;INT(N(C2883))),"수량을 확인하세요",IF(OR(NOT(ISNUMBER(D2883)),D2883&lt;0),"매출을 확인하세요",IF(COUNTIFS(메뉴_월,"&gt;="&amp;DATE(YEAR(A2883),MONTH(A2883),1),메뉴_월,"&lt;="&amp;DATE(YEAR(A2883),MONTH(A2883)+1,0),메뉴_이름,B2883)&gt;1,"같은 달·같은 메뉴가 또 있어요",""))))))</f>
        <v/>
      </c>
    </row>
    <row r="2884">
      <c r="A2884" s="49" t="n"/>
      <c r="B2884" s="17" t="n"/>
      <c r="C2884" s="14" t="n"/>
      <c r="D2884" s="14" t="n"/>
      <c r="E2884" s="18">
        <f>IF(COUNTA(A2884:D2884)=0,"",IF(NOT(ISNUMBER(A2884)),"월을 2026-09-01 처럼",IF(ISNA(MATCH(B2884,메뉴판이름,0)),"메뉴판에 없는 이름",IF(OR(NOT(ISNUMBER(C2884)),C2884&lt;0,C2884&lt;&gt;INT(N(C2884))),"수량을 확인하세요",IF(OR(NOT(ISNUMBER(D2884)),D2884&lt;0),"매출을 확인하세요",IF(COUNTIFS(메뉴_월,"&gt;="&amp;DATE(YEAR(A2884),MONTH(A2884),1),메뉴_월,"&lt;="&amp;DATE(YEAR(A2884),MONTH(A2884)+1,0),메뉴_이름,B2884)&gt;1,"같은 달·같은 메뉴가 또 있어요",""))))))</f>
        <v/>
      </c>
    </row>
    <row r="2885">
      <c r="A2885" s="49" t="n"/>
      <c r="B2885" s="17" t="n"/>
      <c r="C2885" s="14" t="n"/>
      <c r="D2885" s="14" t="n"/>
      <c r="E2885" s="18">
        <f>IF(COUNTA(A2885:D2885)=0,"",IF(NOT(ISNUMBER(A2885)),"월을 2026-09-01 처럼",IF(ISNA(MATCH(B2885,메뉴판이름,0)),"메뉴판에 없는 이름",IF(OR(NOT(ISNUMBER(C2885)),C2885&lt;0,C2885&lt;&gt;INT(N(C2885))),"수량을 확인하세요",IF(OR(NOT(ISNUMBER(D2885)),D2885&lt;0),"매출을 확인하세요",IF(COUNTIFS(메뉴_월,"&gt;="&amp;DATE(YEAR(A2885),MONTH(A2885),1),메뉴_월,"&lt;="&amp;DATE(YEAR(A2885),MONTH(A2885)+1,0),메뉴_이름,B2885)&gt;1,"같은 달·같은 메뉴가 또 있어요",""))))))</f>
        <v/>
      </c>
    </row>
    <row r="2886">
      <c r="A2886" s="49" t="n"/>
      <c r="B2886" s="17" t="n"/>
      <c r="C2886" s="14" t="n"/>
      <c r="D2886" s="14" t="n"/>
      <c r="E2886" s="18">
        <f>IF(COUNTA(A2886:D2886)=0,"",IF(NOT(ISNUMBER(A2886)),"월을 2026-09-01 처럼",IF(ISNA(MATCH(B2886,메뉴판이름,0)),"메뉴판에 없는 이름",IF(OR(NOT(ISNUMBER(C2886)),C2886&lt;0,C2886&lt;&gt;INT(N(C2886))),"수량을 확인하세요",IF(OR(NOT(ISNUMBER(D2886)),D2886&lt;0),"매출을 확인하세요",IF(COUNTIFS(메뉴_월,"&gt;="&amp;DATE(YEAR(A2886),MONTH(A2886),1),메뉴_월,"&lt;="&amp;DATE(YEAR(A2886),MONTH(A2886)+1,0),메뉴_이름,B2886)&gt;1,"같은 달·같은 메뉴가 또 있어요",""))))))</f>
        <v/>
      </c>
    </row>
    <row r="2887">
      <c r="A2887" s="49" t="n"/>
      <c r="B2887" s="17" t="n"/>
      <c r="C2887" s="14" t="n"/>
      <c r="D2887" s="14" t="n"/>
      <c r="E2887" s="18">
        <f>IF(COUNTA(A2887:D2887)=0,"",IF(NOT(ISNUMBER(A2887)),"월을 2026-09-01 처럼",IF(ISNA(MATCH(B2887,메뉴판이름,0)),"메뉴판에 없는 이름",IF(OR(NOT(ISNUMBER(C2887)),C2887&lt;0,C2887&lt;&gt;INT(N(C2887))),"수량을 확인하세요",IF(OR(NOT(ISNUMBER(D2887)),D2887&lt;0),"매출을 확인하세요",IF(COUNTIFS(메뉴_월,"&gt;="&amp;DATE(YEAR(A2887),MONTH(A2887),1),메뉴_월,"&lt;="&amp;DATE(YEAR(A2887),MONTH(A2887)+1,0),메뉴_이름,B2887)&gt;1,"같은 달·같은 메뉴가 또 있어요",""))))))</f>
        <v/>
      </c>
    </row>
    <row r="2888">
      <c r="A2888" s="49" t="n"/>
      <c r="B2888" s="17" t="n"/>
      <c r="C2888" s="14" t="n"/>
      <c r="D2888" s="14" t="n"/>
      <c r="E2888" s="18">
        <f>IF(COUNTA(A2888:D2888)=0,"",IF(NOT(ISNUMBER(A2888)),"월을 2026-09-01 처럼",IF(ISNA(MATCH(B2888,메뉴판이름,0)),"메뉴판에 없는 이름",IF(OR(NOT(ISNUMBER(C2888)),C2888&lt;0,C2888&lt;&gt;INT(N(C2888))),"수량을 확인하세요",IF(OR(NOT(ISNUMBER(D2888)),D2888&lt;0),"매출을 확인하세요",IF(COUNTIFS(메뉴_월,"&gt;="&amp;DATE(YEAR(A2888),MONTH(A2888),1),메뉴_월,"&lt;="&amp;DATE(YEAR(A2888),MONTH(A2888)+1,0),메뉴_이름,B2888)&gt;1,"같은 달·같은 메뉴가 또 있어요",""))))))</f>
        <v/>
      </c>
    </row>
    <row r="2889">
      <c r="A2889" s="49" t="n"/>
      <c r="B2889" s="17" t="n"/>
      <c r="C2889" s="14" t="n"/>
      <c r="D2889" s="14" t="n"/>
      <c r="E2889" s="18">
        <f>IF(COUNTA(A2889:D2889)=0,"",IF(NOT(ISNUMBER(A2889)),"월을 2026-09-01 처럼",IF(ISNA(MATCH(B2889,메뉴판이름,0)),"메뉴판에 없는 이름",IF(OR(NOT(ISNUMBER(C2889)),C2889&lt;0,C2889&lt;&gt;INT(N(C2889))),"수량을 확인하세요",IF(OR(NOT(ISNUMBER(D2889)),D2889&lt;0),"매출을 확인하세요",IF(COUNTIFS(메뉴_월,"&gt;="&amp;DATE(YEAR(A2889),MONTH(A2889),1),메뉴_월,"&lt;="&amp;DATE(YEAR(A2889),MONTH(A2889)+1,0),메뉴_이름,B2889)&gt;1,"같은 달·같은 메뉴가 또 있어요",""))))))</f>
        <v/>
      </c>
    </row>
    <row r="2890">
      <c r="A2890" s="49" t="n"/>
      <c r="B2890" s="17" t="n"/>
      <c r="C2890" s="14" t="n"/>
      <c r="D2890" s="14" t="n"/>
      <c r="E2890" s="18">
        <f>IF(COUNTA(A2890:D2890)=0,"",IF(NOT(ISNUMBER(A2890)),"월을 2026-09-01 처럼",IF(ISNA(MATCH(B2890,메뉴판이름,0)),"메뉴판에 없는 이름",IF(OR(NOT(ISNUMBER(C2890)),C2890&lt;0,C2890&lt;&gt;INT(N(C2890))),"수량을 확인하세요",IF(OR(NOT(ISNUMBER(D2890)),D2890&lt;0),"매출을 확인하세요",IF(COUNTIFS(메뉴_월,"&gt;="&amp;DATE(YEAR(A2890),MONTH(A2890),1),메뉴_월,"&lt;="&amp;DATE(YEAR(A2890),MONTH(A2890)+1,0),메뉴_이름,B2890)&gt;1,"같은 달·같은 메뉴가 또 있어요",""))))))</f>
        <v/>
      </c>
    </row>
    <row r="2891">
      <c r="A2891" s="49" t="n"/>
      <c r="B2891" s="17" t="n"/>
      <c r="C2891" s="14" t="n"/>
      <c r="D2891" s="14" t="n"/>
      <c r="E2891" s="18">
        <f>IF(COUNTA(A2891:D2891)=0,"",IF(NOT(ISNUMBER(A2891)),"월을 2026-09-01 처럼",IF(ISNA(MATCH(B2891,메뉴판이름,0)),"메뉴판에 없는 이름",IF(OR(NOT(ISNUMBER(C2891)),C2891&lt;0,C2891&lt;&gt;INT(N(C2891))),"수량을 확인하세요",IF(OR(NOT(ISNUMBER(D2891)),D2891&lt;0),"매출을 확인하세요",IF(COUNTIFS(메뉴_월,"&gt;="&amp;DATE(YEAR(A2891),MONTH(A2891),1),메뉴_월,"&lt;="&amp;DATE(YEAR(A2891),MONTH(A2891)+1,0),메뉴_이름,B2891)&gt;1,"같은 달·같은 메뉴가 또 있어요",""))))))</f>
        <v/>
      </c>
    </row>
    <row r="2892">
      <c r="A2892" s="49" t="n"/>
      <c r="B2892" s="17" t="n"/>
      <c r="C2892" s="14" t="n"/>
      <c r="D2892" s="14" t="n"/>
      <c r="E2892" s="18">
        <f>IF(COUNTA(A2892:D2892)=0,"",IF(NOT(ISNUMBER(A2892)),"월을 2026-09-01 처럼",IF(ISNA(MATCH(B2892,메뉴판이름,0)),"메뉴판에 없는 이름",IF(OR(NOT(ISNUMBER(C2892)),C2892&lt;0,C2892&lt;&gt;INT(N(C2892))),"수량을 확인하세요",IF(OR(NOT(ISNUMBER(D2892)),D2892&lt;0),"매출을 확인하세요",IF(COUNTIFS(메뉴_월,"&gt;="&amp;DATE(YEAR(A2892),MONTH(A2892),1),메뉴_월,"&lt;="&amp;DATE(YEAR(A2892),MONTH(A2892)+1,0),메뉴_이름,B2892)&gt;1,"같은 달·같은 메뉴가 또 있어요",""))))))</f>
        <v/>
      </c>
    </row>
    <row r="2893">
      <c r="A2893" s="49" t="n"/>
      <c r="B2893" s="17" t="n"/>
      <c r="C2893" s="14" t="n"/>
      <c r="D2893" s="14" t="n"/>
      <c r="E2893" s="18">
        <f>IF(COUNTA(A2893:D2893)=0,"",IF(NOT(ISNUMBER(A2893)),"월을 2026-09-01 처럼",IF(ISNA(MATCH(B2893,메뉴판이름,0)),"메뉴판에 없는 이름",IF(OR(NOT(ISNUMBER(C2893)),C2893&lt;0,C2893&lt;&gt;INT(N(C2893))),"수량을 확인하세요",IF(OR(NOT(ISNUMBER(D2893)),D2893&lt;0),"매출을 확인하세요",IF(COUNTIFS(메뉴_월,"&gt;="&amp;DATE(YEAR(A2893),MONTH(A2893),1),메뉴_월,"&lt;="&amp;DATE(YEAR(A2893),MONTH(A2893)+1,0),메뉴_이름,B2893)&gt;1,"같은 달·같은 메뉴가 또 있어요",""))))))</f>
        <v/>
      </c>
    </row>
    <row r="2894">
      <c r="A2894" s="49" t="n"/>
      <c r="B2894" s="17" t="n"/>
      <c r="C2894" s="14" t="n"/>
      <c r="D2894" s="14" t="n"/>
      <c r="E2894" s="18">
        <f>IF(COUNTA(A2894:D2894)=0,"",IF(NOT(ISNUMBER(A2894)),"월을 2026-09-01 처럼",IF(ISNA(MATCH(B2894,메뉴판이름,0)),"메뉴판에 없는 이름",IF(OR(NOT(ISNUMBER(C2894)),C2894&lt;0,C2894&lt;&gt;INT(N(C2894))),"수량을 확인하세요",IF(OR(NOT(ISNUMBER(D2894)),D2894&lt;0),"매출을 확인하세요",IF(COUNTIFS(메뉴_월,"&gt;="&amp;DATE(YEAR(A2894),MONTH(A2894),1),메뉴_월,"&lt;="&amp;DATE(YEAR(A2894),MONTH(A2894)+1,0),메뉴_이름,B2894)&gt;1,"같은 달·같은 메뉴가 또 있어요",""))))))</f>
        <v/>
      </c>
    </row>
    <row r="2895">
      <c r="A2895" s="49" t="n"/>
      <c r="B2895" s="17" t="n"/>
      <c r="C2895" s="14" t="n"/>
      <c r="D2895" s="14" t="n"/>
      <c r="E2895" s="18">
        <f>IF(COUNTA(A2895:D2895)=0,"",IF(NOT(ISNUMBER(A2895)),"월을 2026-09-01 처럼",IF(ISNA(MATCH(B2895,메뉴판이름,0)),"메뉴판에 없는 이름",IF(OR(NOT(ISNUMBER(C2895)),C2895&lt;0,C2895&lt;&gt;INT(N(C2895))),"수량을 확인하세요",IF(OR(NOT(ISNUMBER(D2895)),D2895&lt;0),"매출을 확인하세요",IF(COUNTIFS(메뉴_월,"&gt;="&amp;DATE(YEAR(A2895),MONTH(A2895),1),메뉴_월,"&lt;="&amp;DATE(YEAR(A2895),MONTH(A2895)+1,0),메뉴_이름,B2895)&gt;1,"같은 달·같은 메뉴가 또 있어요",""))))))</f>
        <v/>
      </c>
    </row>
    <row r="2896">
      <c r="A2896" s="49" t="n"/>
      <c r="B2896" s="17" t="n"/>
      <c r="C2896" s="14" t="n"/>
      <c r="D2896" s="14" t="n"/>
      <c r="E2896" s="18">
        <f>IF(COUNTA(A2896:D2896)=0,"",IF(NOT(ISNUMBER(A2896)),"월을 2026-09-01 처럼",IF(ISNA(MATCH(B2896,메뉴판이름,0)),"메뉴판에 없는 이름",IF(OR(NOT(ISNUMBER(C2896)),C2896&lt;0,C2896&lt;&gt;INT(N(C2896))),"수량을 확인하세요",IF(OR(NOT(ISNUMBER(D2896)),D2896&lt;0),"매출을 확인하세요",IF(COUNTIFS(메뉴_월,"&gt;="&amp;DATE(YEAR(A2896),MONTH(A2896),1),메뉴_월,"&lt;="&amp;DATE(YEAR(A2896),MONTH(A2896)+1,0),메뉴_이름,B2896)&gt;1,"같은 달·같은 메뉴가 또 있어요",""))))))</f>
        <v/>
      </c>
    </row>
    <row r="2897">
      <c r="A2897" s="49" t="n"/>
      <c r="B2897" s="17" t="n"/>
      <c r="C2897" s="14" t="n"/>
      <c r="D2897" s="14" t="n"/>
      <c r="E2897" s="18">
        <f>IF(COUNTA(A2897:D2897)=0,"",IF(NOT(ISNUMBER(A2897)),"월을 2026-09-01 처럼",IF(ISNA(MATCH(B2897,메뉴판이름,0)),"메뉴판에 없는 이름",IF(OR(NOT(ISNUMBER(C2897)),C2897&lt;0,C2897&lt;&gt;INT(N(C2897))),"수량을 확인하세요",IF(OR(NOT(ISNUMBER(D2897)),D2897&lt;0),"매출을 확인하세요",IF(COUNTIFS(메뉴_월,"&gt;="&amp;DATE(YEAR(A2897),MONTH(A2897),1),메뉴_월,"&lt;="&amp;DATE(YEAR(A2897),MONTH(A2897)+1,0),메뉴_이름,B2897)&gt;1,"같은 달·같은 메뉴가 또 있어요",""))))))</f>
        <v/>
      </c>
    </row>
    <row r="2898">
      <c r="A2898" s="49" t="n"/>
      <c r="B2898" s="17" t="n"/>
      <c r="C2898" s="14" t="n"/>
      <c r="D2898" s="14" t="n"/>
      <c r="E2898" s="18">
        <f>IF(COUNTA(A2898:D2898)=0,"",IF(NOT(ISNUMBER(A2898)),"월을 2026-09-01 처럼",IF(ISNA(MATCH(B2898,메뉴판이름,0)),"메뉴판에 없는 이름",IF(OR(NOT(ISNUMBER(C2898)),C2898&lt;0,C2898&lt;&gt;INT(N(C2898))),"수량을 확인하세요",IF(OR(NOT(ISNUMBER(D2898)),D2898&lt;0),"매출을 확인하세요",IF(COUNTIFS(메뉴_월,"&gt;="&amp;DATE(YEAR(A2898),MONTH(A2898),1),메뉴_월,"&lt;="&amp;DATE(YEAR(A2898),MONTH(A2898)+1,0),메뉴_이름,B2898)&gt;1,"같은 달·같은 메뉴가 또 있어요",""))))))</f>
        <v/>
      </c>
    </row>
    <row r="2899">
      <c r="A2899" s="49" t="n"/>
      <c r="B2899" s="17" t="n"/>
      <c r="C2899" s="14" t="n"/>
      <c r="D2899" s="14" t="n"/>
      <c r="E2899" s="18">
        <f>IF(COUNTA(A2899:D2899)=0,"",IF(NOT(ISNUMBER(A2899)),"월을 2026-09-01 처럼",IF(ISNA(MATCH(B2899,메뉴판이름,0)),"메뉴판에 없는 이름",IF(OR(NOT(ISNUMBER(C2899)),C2899&lt;0,C2899&lt;&gt;INT(N(C2899))),"수량을 확인하세요",IF(OR(NOT(ISNUMBER(D2899)),D2899&lt;0),"매출을 확인하세요",IF(COUNTIFS(메뉴_월,"&gt;="&amp;DATE(YEAR(A2899),MONTH(A2899),1),메뉴_월,"&lt;="&amp;DATE(YEAR(A2899),MONTH(A2899)+1,0),메뉴_이름,B2899)&gt;1,"같은 달·같은 메뉴가 또 있어요",""))))))</f>
        <v/>
      </c>
    </row>
    <row r="2900">
      <c r="A2900" s="49" t="n"/>
      <c r="B2900" s="17" t="n"/>
      <c r="C2900" s="14" t="n"/>
      <c r="D2900" s="14" t="n"/>
      <c r="E2900" s="18">
        <f>IF(COUNTA(A2900:D2900)=0,"",IF(NOT(ISNUMBER(A2900)),"월을 2026-09-01 처럼",IF(ISNA(MATCH(B2900,메뉴판이름,0)),"메뉴판에 없는 이름",IF(OR(NOT(ISNUMBER(C2900)),C2900&lt;0,C2900&lt;&gt;INT(N(C2900))),"수량을 확인하세요",IF(OR(NOT(ISNUMBER(D2900)),D2900&lt;0),"매출을 확인하세요",IF(COUNTIFS(메뉴_월,"&gt;="&amp;DATE(YEAR(A2900),MONTH(A2900),1),메뉴_월,"&lt;="&amp;DATE(YEAR(A2900),MONTH(A2900)+1,0),메뉴_이름,B2900)&gt;1,"같은 달·같은 메뉴가 또 있어요",""))))))</f>
        <v/>
      </c>
    </row>
    <row r="2901">
      <c r="A2901" s="49" t="n"/>
      <c r="B2901" s="17" t="n"/>
      <c r="C2901" s="14" t="n"/>
      <c r="D2901" s="14" t="n"/>
      <c r="E2901" s="18">
        <f>IF(COUNTA(A2901:D2901)=0,"",IF(NOT(ISNUMBER(A2901)),"월을 2026-09-01 처럼",IF(ISNA(MATCH(B2901,메뉴판이름,0)),"메뉴판에 없는 이름",IF(OR(NOT(ISNUMBER(C2901)),C2901&lt;0,C2901&lt;&gt;INT(N(C2901))),"수량을 확인하세요",IF(OR(NOT(ISNUMBER(D2901)),D2901&lt;0),"매출을 확인하세요",IF(COUNTIFS(메뉴_월,"&gt;="&amp;DATE(YEAR(A2901),MONTH(A2901),1),메뉴_월,"&lt;="&amp;DATE(YEAR(A2901),MONTH(A2901)+1,0),메뉴_이름,B2901)&gt;1,"같은 달·같은 메뉴가 또 있어요",""))))))</f>
        <v/>
      </c>
    </row>
    <row r="2902">
      <c r="A2902" s="49" t="n"/>
      <c r="B2902" s="17" t="n"/>
      <c r="C2902" s="14" t="n"/>
      <c r="D2902" s="14" t="n"/>
      <c r="E2902" s="18">
        <f>IF(COUNTA(A2902:D2902)=0,"",IF(NOT(ISNUMBER(A2902)),"월을 2026-09-01 처럼",IF(ISNA(MATCH(B2902,메뉴판이름,0)),"메뉴판에 없는 이름",IF(OR(NOT(ISNUMBER(C2902)),C2902&lt;0,C2902&lt;&gt;INT(N(C2902))),"수량을 확인하세요",IF(OR(NOT(ISNUMBER(D2902)),D2902&lt;0),"매출을 확인하세요",IF(COUNTIFS(메뉴_월,"&gt;="&amp;DATE(YEAR(A2902),MONTH(A2902),1),메뉴_월,"&lt;="&amp;DATE(YEAR(A2902),MONTH(A2902)+1,0),메뉴_이름,B2902)&gt;1,"같은 달·같은 메뉴가 또 있어요",""))))))</f>
        <v/>
      </c>
    </row>
    <row r="2903">
      <c r="A2903" s="49" t="n"/>
      <c r="B2903" s="17" t="n"/>
      <c r="C2903" s="14" t="n"/>
      <c r="D2903" s="14" t="n"/>
      <c r="E2903" s="18">
        <f>IF(COUNTA(A2903:D2903)=0,"",IF(NOT(ISNUMBER(A2903)),"월을 2026-09-01 처럼",IF(ISNA(MATCH(B2903,메뉴판이름,0)),"메뉴판에 없는 이름",IF(OR(NOT(ISNUMBER(C2903)),C2903&lt;0,C2903&lt;&gt;INT(N(C2903))),"수량을 확인하세요",IF(OR(NOT(ISNUMBER(D2903)),D2903&lt;0),"매출을 확인하세요",IF(COUNTIFS(메뉴_월,"&gt;="&amp;DATE(YEAR(A2903),MONTH(A2903),1),메뉴_월,"&lt;="&amp;DATE(YEAR(A2903),MONTH(A2903)+1,0),메뉴_이름,B2903)&gt;1,"같은 달·같은 메뉴가 또 있어요",""))))))</f>
        <v/>
      </c>
    </row>
    <row r="2904">
      <c r="A2904" s="49" t="n"/>
      <c r="B2904" s="17" t="n"/>
      <c r="C2904" s="14" t="n"/>
      <c r="D2904" s="14" t="n"/>
      <c r="E2904" s="18">
        <f>IF(COUNTA(A2904:D2904)=0,"",IF(NOT(ISNUMBER(A2904)),"월을 2026-09-01 처럼",IF(ISNA(MATCH(B2904,메뉴판이름,0)),"메뉴판에 없는 이름",IF(OR(NOT(ISNUMBER(C2904)),C2904&lt;0,C2904&lt;&gt;INT(N(C2904))),"수량을 확인하세요",IF(OR(NOT(ISNUMBER(D2904)),D2904&lt;0),"매출을 확인하세요",IF(COUNTIFS(메뉴_월,"&gt;="&amp;DATE(YEAR(A2904),MONTH(A2904),1),메뉴_월,"&lt;="&amp;DATE(YEAR(A2904),MONTH(A2904)+1,0),메뉴_이름,B2904)&gt;1,"같은 달·같은 메뉴가 또 있어요",""))))))</f>
        <v/>
      </c>
    </row>
    <row r="2905">
      <c r="A2905" s="49" t="n"/>
      <c r="B2905" s="17" t="n"/>
      <c r="C2905" s="14" t="n"/>
      <c r="D2905" s="14" t="n"/>
      <c r="E2905" s="18">
        <f>IF(COUNTA(A2905:D2905)=0,"",IF(NOT(ISNUMBER(A2905)),"월을 2026-09-01 처럼",IF(ISNA(MATCH(B2905,메뉴판이름,0)),"메뉴판에 없는 이름",IF(OR(NOT(ISNUMBER(C2905)),C2905&lt;0,C2905&lt;&gt;INT(N(C2905))),"수량을 확인하세요",IF(OR(NOT(ISNUMBER(D2905)),D2905&lt;0),"매출을 확인하세요",IF(COUNTIFS(메뉴_월,"&gt;="&amp;DATE(YEAR(A2905),MONTH(A2905),1),메뉴_월,"&lt;="&amp;DATE(YEAR(A2905),MONTH(A2905)+1,0),메뉴_이름,B2905)&gt;1,"같은 달·같은 메뉴가 또 있어요",""))))))</f>
        <v/>
      </c>
    </row>
    <row r="2906">
      <c r="A2906" s="49" t="n"/>
      <c r="B2906" s="17" t="n"/>
      <c r="C2906" s="14" t="n"/>
      <c r="D2906" s="14" t="n"/>
      <c r="E2906" s="18">
        <f>IF(COUNTA(A2906:D2906)=0,"",IF(NOT(ISNUMBER(A2906)),"월을 2026-09-01 처럼",IF(ISNA(MATCH(B2906,메뉴판이름,0)),"메뉴판에 없는 이름",IF(OR(NOT(ISNUMBER(C2906)),C2906&lt;0,C2906&lt;&gt;INT(N(C2906))),"수량을 확인하세요",IF(OR(NOT(ISNUMBER(D2906)),D2906&lt;0),"매출을 확인하세요",IF(COUNTIFS(메뉴_월,"&gt;="&amp;DATE(YEAR(A2906),MONTH(A2906),1),메뉴_월,"&lt;="&amp;DATE(YEAR(A2906),MONTH(A2906)+1,0),메뉴_이름,B2906)&gt;1,"같은 달·같은 메뉴가 또 있어요",""))))))</f>
        <v/>
      </c>
    </row>
    <row r="2907">
      <c r="A2907" s="49" t="n"/>
      <c r="B2907" s="17" t="n"/>
      <c r="C2907" s="14" t="n"/>
      <c r="D2907" s="14" t="n"/>
      <c r="E2907" s="18">
        <f>IF(COUNTA(A2907:D2907)=0,"",IF(NOT(ISNUMBER(A2907)),"월을 2026-09-01 처럼",IF(ISNA(MATCH(B2907,메뉴판이름,0)),"메뉴판에 없는 이름",IF(OR(NOT(ISNUMBER(C2907)),C2907&lt;0,C2907&lt;&gt;INT(N(C2907))),"수량을 확인하세요",IF(OR(NOT(ISNUMBER(D2907)),D2907&lt;0),"매출을 확인하세요",IF(COUNTIFS(메뉴_월,"&gt;="&amp;DATE(YEAR(A2907),MONTH(A2907),1),메뉴_월,"&lt;="&amp;DATE(YEAR(A2907),MONTH(A2907)+1,0),메뉴_이름,B2907)&gt;1,"같은 달·같은 메뉴가 또 있어요",""))))))</f>
        <v/>
      </c>
    </row>
    <row r="2908">
      <c r="A2908" s="49" t="n"/>
      <c r="B2908" s="17" t="n"/>
      <c r="C2908" s="14" t="n"/>
      <c r="D2908" s="14" t="n"/>
      <c r="E2908" s="18">
        <f>IF(COUNTA(A2908:D2908)=0,"",IF(NOT(ISNUMBER(A2908)),"월을 2026-09-01 처럼",IF(ISNA(MATCH(B2908,메뉴판이름,0)),"메뉴판에 없는 이름",IF(OR(NOT(ISNUMBER(C2908)),C2908&lt;0,C2908&lt;&gt;INT(N(C2908))),"수량을 확인하세요",IF(OR(NOT(ISNUMBER(D2908)),D2908&lt;0),"매출을 확인하세요",IF(COUNTIFS(메뉴_월,"&gt;="&amp;DATE(YEAR(A2908),MONTH(A2908),1),메뉴_월,"&lt;="&amp;DATE(YEAR(A2908),MONTH(A2908)+1,0),메뉴_이름,B2908)&gt;1,"같은 달·같은 메뉴가 또 있어요",""))))))</f>
        <v/>
      </c>
    </row>
    <row r="2909">
      <c r="A2909" s="49" t="n"/>
      <c r="B2909" s="17" t="n"/>
      <c r="C2909" s="14" t="n"/>
      <c r="D2909" s="14" t="n"/>
      <c r="E2909" s="18">
        <f>IF(COUNTA(A2909:D2909)=0,"",IF(NOT(ISNUMBER(A2909)),"월을 2026-09-01 처럼",IF(ISNA(MATCH(B2909,메뉴판이름,0)),"메뉴판에 없는 이름",IF(OR(NOT(ISNUMBER(C2909)),C2909&lt;0,C2909&lt;&gt;INT(N(C2909))),"수량을 확인하세요",IF(OR(NOT(ISNUMBER(D2909)),D2909&lt;0),"매출을 확인하세요",IF(COUNTIFS(메뉴_월,"&gt;="&amp;DATE(YEAR(A2909),MONTH(A2909),1),메뉴_월,"&lt;="&amp;DATE(YEAR(A2909),MONTH(A2909)+1,0),메뉴_이름,B2909)&gt;1,"같은 달·같은 메뉴가 또 있어요",""))))))</f>
        <v/>
      </c>
    </row>
    <row r="2910">
      <c r="A2910" s="49" t="n"/>
      <c r="B2910" s="17" t="n"/>
      <c r="C2910" s="14" t="n"/>
      <c r="D2910" s="14" t="n"/>
      <c r="E2910" s="18">
        <f>IF(COUNTA(A2910:D2910)=0,"",IF(NOT(ISNUMBER(A2910)),"월을 2026-09-01 처럼",IF(ISNA(MATCH(B2910,메뉴판이름,0)),"메뉴판에 없는 이름",IF(OR(NOT(ISNUMBER(C2910)),C2910&lt;0,C2910&lt;&gt;INT(N(C2910))),"수량을 확인하세요",IF(OR(NOT(ISNUMBER(D2910)),D2910&lt;0),"매출을 확인하세요",IF(COUNTIFS(메뉴_월,"&gt;="&amp;DATE(YEAR(A2910),MONTH(A2910),1),메뉴_월,"&lt;="&amp;DATE(YEAR(A2910),MONTH(A2910)+1,0),메뉴_이름,B2910)&gt;1,"같은 달·같은 메뉴가 또 있어요",""))))))</f>
        <v/>
      </c>
    </row>
    <row r="2911">
      <c r="A2911" s="49" t="n"/>
      <c r="B2911" s="17" t="n"/>
      <c r="C2911" s="14" t="n"/>
      <c r="D2911" s="14" t="n"/>
      <c r="E2911" s="18">
        <f>IF(COUNTA(A2911:D2911)=0,"",IF(NOT(ISNUMBER(A2911)),"월을 2026-09-01 처럼",IF(ISNA(MATCH(B2911,메뉴판이름,0)),"메뉴판에 없는 이름",IF(OR(NOT(ISNUMBER(C2911)),C2911&lt;0,C2911&lt;&gt;INT(N(C2911))),"수량을 확인하세요",IF(OR(NOT(ISNUMBER(D2911)),D2911&lt;0),"매출을 확인하세요",IF(COUNTIFS(메뉴_월,"&gt;="&amp;DATE(YEAR(A2911),MONTH(A2911),1),메뉴_월,"&lt;="&amp;DATE(YEAR(A2911),MONTH(A2911)+1,0),메뉴_이름,B2911)&gt;1,"같은 달·같은 메뉴가 또 있어요",""))))))</f>
        <v/>
      </c>
    </row>
    <row r="2912">
      <c r="A2912" s="49" t="n"/>
      <c r="B2912" s="17" t="n"/>
      <c r="C2912" s="14" t="n"/>
      <c r="D2912" s="14" t="n"/>
      <c r="E2912" s="18">
        <f>IF(COUNTA(A2912:D2912)=0,"",IF(NOT(ISNUMBER(A2912)),"월을 2026-09-01 처럼",IF(ISNA(MATCH(B2912,메뉴판이름,0)),"메뉴판에 없는 이름",IF(OR(NOT(ISNUMBER(C2912)),C2912&lt;0,C2912&lt;&gt;INT(N(C2912))),"수량을 확인하세요",IF(OR(NOT(ISNUMBER(D2912)),D2912&lt;0),"매출을 확인하세요",IF(COUNTIFS(메뉴_월,"&gt;="&amp;DATE(YEAR(A2912),MONTH(A2912),1),메뉴_월,"&lt;="&amp;DATE(YEAR(A2912),MONTH(A2912)+1,0),메뉴_이름,B2912)&gt;1,"같은 달·같은 메뉴가 또 있어요",""))))))</f>
        <v/>
      </c>
    </row>
    <row r="2913">
      <c r="A2913" s="49" t="n"/>
      <c r="B2913" s="17" t="n"/>
      <c r="C2913" s="14" t="n"/>
      <c r="D2913" s="14" t="n"/>
      <c r="E2913" s="18">
        <f>IF(COUNTA(A2913:D2913)=0,"",IF(NOT(ISNUMBER(A2913)),"월을 2026-09-01 처럼",IF(ISNA(MATCH(B2913,메뉴판이름,0)),"메뉴판에 없는 이름",IF(OR(NOT(ISNUMBER(C2913)),C2913&lt;0,C2913&lt;&gt;INT(N(C2913))),"수량을 확인하세요",IF(OR(NOT(ISNUMBER(D2913)),D2913&lt;0),"매출을 확인하세요",IF(COUNTIFS(메뉴_월,"&gt;="&amp;DATE(YEAR(A2913),MONTH(A2913),1),메뉴_월,"&lt;="&amp;DATE(YEAR(A2913),MONTH(A2913)+1,0),메뉴_이름,B2913)&gt;1,"같은 달·같은 메뉴가 또 있어요",""))))))</f>
        <v/>
      </c>
    </row>
    <row r="2914">
      <c r="A2914" s="49" t="n"/>
      <c r="B2914" s="17" t="n"/>
      <c r="C2914" s="14" t="n"/>
      <c r="D2914" s="14" t="n"/>
      <c r="E2914" s="18">
        <f>IF(COUNTA(A2914:D2914)=0,"",IF(NOT(ISNUMBER(A2914)),"월을 2026-09-01 처럼",IF(ISNA(MATCH(B2914,메뉴판이름,0)),"메뉴판에 없는 이름",IF(OR(NOT(ISNUMBER(C2914)),C2914&lt;0,C2914&lt;&gt;INT(N(C2914))),"수량을 확인하세요",IF(OR(NOT(ISNUMBER(D2914)),D2914&lt;0),"매출을 확인하세요",IF(COUNTIFS(메뉴_월,"&gt;="&amp;DATE(YEAR(A2914),MONTH(A2914),1),메뉴_월,"&lt;="&amp;DATE(YEAR(A2914),MONTH(A2914)+1,0),메뉴_이름,B2914)&gt;1,"같은 달·같은 메뉴가 또 있어요",""))))))</f>
        <v/>
      </c>
    </row>
    <row r="2915">
      <c r="A2915" s="49" t="n"/>
      <c r="B2915" s="17" t="n"/>
      <c r="C2915" s="14" t="n"/>
      <c r="D2915" s="14" t="n"/>
      <c r="E2915" s="18">
        <f>IF(COUNTA(A2915:D2915)=0,"",IF(NOT(ISNUMBER(A2915)),"월을 2026-09-01 처럼",IF(ISNA(MATCH(B2915,메뉴판이름,0)),"메뉴판에 없는 이름",IF(OR(NOT(ISNUMBER(C2915)),C2915&lt;0,C2915&lt;&gt;INT(N(C2915))),"수량을 확인하세요",IF(OR(NOT(ISNUMBER(D2915)),D2915&lt;0),"매출을 확인하세요",IF(COUNTIFS(메뉴_월,"&gt;="&amp;DATE(YEAR(A2915),MONTH(A2915),1),메뉴_월,"&lt;="&amp;DATE(YEAR(A2915),MONTH(A2915)+1,0),메뉴_이름,B2915)&gt;1,"같은 달·같은 메뉴가 또 있어요",""))))))</f>
        <v/>
      </c>
    </row>
    <row r="2916">
      <c r="A2916" s="49" t="n"/>
      <c r="B2916" s="17" t="n"/>
      <c r="C2916" s="14" t="n"/>
      <c r="D2916" s="14" t="n"/>
      <c r="E2916" s="18">
        <f>IF(COUNTA(A2916:D2916)=0,"",IF(NOT(ISNUMBER(A2916)),"월을 2026-09-01 처럼",IF(ISNA(MATCH(B2916,메뉴판이름,0)),"메뉴판에 없는 이름",IF(OR(NOT(ISNUMBER(C2916)),C2916&lt;0,C2916&lt;&gt;INT(N(C2916))),"수량을 확인하세요",IF(OR(NOT(ISNUMBER(D2916)),D2916&lt;0),"매출을 확인하세요",IF(COUNTIFS(메뉴_월,"&gt;="&amp;DATE(YEAR(A2916),MONTH(A2916),1),메뉴_월,"&lt;="&amp;DATE(YEAR(A2916),MONTH(A2916)+1,0),메뉴_이름,B2916)&gt;1,"같은 달·같은 메뉴가 또 있어요",""))))))</f>
        <v/>
      </c>
    </row>
    <row r="2917">
      <c r="A2917" s="49" t="n"/>
      <c r="B2917" s="17" t="n"/>
      <c r="C2917" s="14" t="n"/>
      <c r="D2917" s="14" t="n"/>
      <c r="E2917" s="18">
        <f>IF(COUNTA(A2917:D2917)=0,"",IF(NOT(ISNUMBER(A2917)),"월을 2026-09-01 처럼",IF(ISNA(MATCH(B2917,메뉴판이름,0)),"메뉴판에 없는 이름",IF(OR(NOT(ISNUMBER(C2917)),C2917&lt;0,C2917&lt;&gt;INT(N(C2917))),"수량을 확인하세요",IF(OR(NOT(ISNUMBER(D2917)),D2917&lt;0),"매출을 확인하세요",IF(COUNTIFS(메뉴_월,"&gt;="&amp;DATE(YEAR(A2917),MONTH(A2917),1),메뉴_월,"&lt;="&amp;DATE(YEAR(A2917),MONTH(A2917)+1,0),메뉴_이름,B2917)&gt;1,"같은 달·같은 메뉴가 또 있어요",""))))))</f>
        <v/>
      </c>
    </row>
    <row r="2918">
      <c r="A2918" s="49" t="n"/>
      <c r="B2918" s="17" t="n"/>
      <c r="C2918" s="14" t="n"/>
      <c r="D2918" s="14" t="n"/>
      <c r="E2918" s="18">
        <f>IF(COUNTA(A2918:D2918)=0,"",IF(NOT(ISNUMBER(A2918)),"월을 2026-09-01 처럼",IF(ISNA(MATCH(B2918,메뉴판이름,0)),"메뉴판에 없는 이름",IF(OR(NOT(ISNUMBER(C2918)),C2918&lt;0,C2918&lt;&gt;INT(N(C2918))),"수량을 확인하세요",IF(OR(NOT(ISNUMBER(D2918)),D2918&lt;0),"매출을 확인하세요",IF(COUNTIFS(메뉴_월,"&gt;="&amp;DATE(YEAR(A2918),MONTH(A2918),1),메뉴_월,"&lt;="&amp;DATE(YEAR(A2918),MONTH(A2918)+1,0),메뉴_이름,B2918)&gt;1,"같은 달·같은 메뉴가 또 있어요",""))))))</f>
        <v/>
      </c>
    </row>
    <row r="2919">
      <c r="A2919" s="49" t="n"/>
      <c r="B2919" s="17" t="n"/>
      <c r="C2919" s="14" t="n"/>
      <c r="D2919" s="14" t="n"/>
      <c r="E2919" s="18">
        <f>IF(COUNTA(A2919:D2919)=0,"",IF(NOT(ISNUMBER(A2919)),"월을 2026-09-01 처럼",IF(ISNA(MATCH(B2919,메뉴판이름,0)),"메뉴판에 없는 이름",IF(OR(NOT(ISNUMBER(C2919)),C2919&lt;0,C2919&lt;&gt;INT(N(C2919))),"수량을 확인하세요",IF(OR(NOT(ISNUMBER(D2919)),D2919&lt;0),"매출을 확인하세요",IF(COUNTIFS(메뉴_월,"&gt;="&amp;DATE(YEAR(A2919),MONTH(A2919),1),메뉴_월,"&lt;="&amp;DATE(YEAR(A2919),MONTH(A2919)+1,0),메뉴_이름,B2919)&gt;1,"같은 달·같은 메뉴가 또 있어요",""))))))</f>
        <v/>
      </c>
    </row>
    <row r="2920">
      <c r="A2920" s="49" t="n"/>
      <c r="B2920" s="17" t="n"/>
      <c r="C2920" s="14" t="n"/>
      <c r="D2920" s="14" t="n"/>
      <c r="E2920" s="18">
        <f>IF(COUNTA(A2920:D2920)=0,"",IF(NOT(ISNUMBER(A2920)),"월을 2026-09-01 처럼",IF(ISNA(MATCH(B2920,메뉴판이름,0)),"메뉴판에 없는 이름",IF(OR(NOT(ISNUMBER(C2920)),C2920&lt;0,C2920&lt;&gt;INT(N(C2920))),"수량을 확인하세요",IF(OR(NOT(ISNUMBER(D2920)),D2920&lt;0),"매출을 확인하세요",IF(COUNTIFS(메뉴_월,"&gt;="&amp;DATE(YEAR(A2920),MONTH(A2920),1),메뉴_월,"&lt;="&amp;DATE(YEAR(A2920),MONTH(A2920)+1,0),메뉴_이름,B2920)&gt;1,"같은 달·같은 메뉴가 또 있어요",""))))))</f>
        <v/>
      </c>
    </row>
    <row r="2921">
      <c r="A2921" s="49" t="n"/>
      <c r="B2921" s="17" t="n"/>
      <c r="C2921" s="14" t="n"/>
      <c r="D2921" s="14" t="n"/>
      <c r="E2921" s="18">
        <f>IF(COUNTA(A2921:D2921)=0,"",IF(NOT(ISNUMBER(A2921)),"월을 2026-09-01 처럼",IF(ISNA(MATCH(B2921,메뉴판이름,0)),"메뉴판에 없는 이름",IF(OR(NOT(ISNUMBER(C2921)),C2921&lt;0,C2921&lt;&gt;INT(N(C2921))),"수량을 확인하세요",IF(OR(NOT(ISNUMBER(D2921)),D2921&lt;0),"매출을 확인하세요",IF(COUNTIFS(메뉴_월,"&gt;="&amp;DATE(YEAR(A2921),MONTH(A2921),1),메뉴_월,"&lt;="&amp;DATE(YEAR(A2921),MONTH(A2921)+1,0),메뉴_이름,B2921)&gt;1,"같은 달·같은 메뉴가 또 있어요",""))))))</f>
        <v/>
      </c>
    </row>
    <row r="2922">
      <c r="A2922" s="49" t="n"/>
      <c r="B2922" s="17" t="n"/>
      <c r="C2922" s="14" t="n"/>
      <c r="D2922" s="14" t="n"/>
      <c r="E2922" s="18">
        <f>IF(COUNTA(A2922:D2922)=0,"",IF(NOT(ISNUMBER(A2922)),"월을 2026-09-01 처럼",IF(ISNA(MATCH(B2922,메뉴판이름,0)),"메뉴판에 없는 이름",IF(OR(NOT(ISNUMBER(C2922)),C2922&lt;0,C2922&lt;&gt;INT(N(C2922))),"수량을 확인하세요",IF(OR(NOT(ISNUMBER(D2922)),D2922&lt;0),"매출을 확인하세요",IF(COUNTIFS(메뉴_월,"&gt;="&amp;DATE(YEAR(A2922),MONTH(A2922),1),메뉴_월,"&lt;="&amp;DATE(YEAR(A2922),MONTH(A2922)+1,0),메뉴_이름,B2922)&gt;1,"같은 달·같은 메뉴가 또 있어요",""))))))</f>
        <v/>
      </c>
    </row>
    <row r="2923">
      <c r="A2923" s="49" t="n"/>
      <c r="B2923" s="17" t="n"/>
      <c r="C2923" s="14" t="n"/>
      <c r="D2923" s="14" t="n"/>
      <c r="E2923" s="18">
        <f>IF(COUNTA(A2923:D2923)=0,"",IF(NOT(ISNUMBER(A2923)),"월을 2026-09-01 처럼",IF(ISNA(MATCH(B2923,메뉴판이름,0)),"메뉴판에 없는 이름",IF(OR(NOT(ISNUMBER(C2923)),C2923&lt;0,C2923&lt;&gt;INT(N(C2923))),"수량을 확인하세요",IF(OR(NOT(ISNUMBER(D2923)),D2923&lt;0),"매출을 확인하세요",IF(COUNTIFS(메뉴_월,"&gt;="&amp;DATE(YEAR(A2923),MONTH(A2923),1),메뉴_월,"&lt;="&amp;DATE(YEAR(A2923),MONTH(A2923)+1,0),메뉴_이름,B2923)&gt;1,"같은 달·같은 메뉴가 또 있어요",""))))))</f>
        <v/>
      </c>
    </row>
    <row r="2924">
      <c r="A2924" s="49" t="n"/>
      <c r="B2924" s="17" t="n"/>
      <c r="C2924" s="14" t="n"/>
      <c r="D2924" s="14" t="n"/>
      <c r="E2924" s="18">
        <f>IF(COUNTA(A2924:D2924)=0,"",IF(NOT(ISNUMBER(A2924)),"월을 2026-09-01 처럼",IF(ISNA(MATCH(B2924,메뉴판이름,0)),"메뉴판에 없는 이름",IF(OR(NOT(ISNUMBER(C2924)),C2924&lt;0,C2924&lt;&gt;INT(N(C2924))),"수량을 확인하세요",IF(OR(NOT(ISNUMBER(D2924)),D2924&lt;0),"매출을 확인하세요",IF(COUNTIFS(메뉴_월,"&gt;="&amp;DATE(YEAR(A2924),MONTH(A2924),1),메뉴_월,"&lt;="&amp;DATE(YEAR(A2924),MONTH(A2924)+1,0),메뉴_이름,B2924)&gt;1,"같은 달·같은 메뉴가 또 있어요",""))))))</f>
        <v/>
      </c>
    </row>
    <row r="2925">
      <c r="A2925" s="49" t="n"/>
      <c r="B2925" s="17" t="n"/>
      <c r="C2925" s="14" t="n"/>
      <c r="D2925" s="14" t="n"/>
      <c r="E2925" s="18">
        <f>IF(COUNTA(A2925:D2925)=0,"",IF(NOT(ISNUMBER(A2925)),"월을 2026-09-01 처럼",IF(ISNA(MATCH(B2925,메뉴판이름,0)),"메뉴판에 없는 이름",IF(OR(NOT(ISNUMBER(C2925)),C2925&lt;0,C2925&lt;&gt;INT(N(C2925))),"수량을 확인하세요",IF(OR(NOT(ISNUMBER(D2925)),D2925&lt;0),"매출을 확인하세요",IF(COUNTIFS(메뉴_월,"&gt;="&amp;DATE(YEAR(A2925),MONTH(A2925),1),메뉴_월,"&lt;="&amp;DATE(YEAR(A2925),MONTH(A2925)+1,0),메뉴_이름,B2925)&gt;1,"같은 달·같은 메뉴가 또 있어요",""))))))</f>
        <v/>
      </c>
    </row>
    <row r="2926">
      <c r="A2926" s="49" t="n"/>
      <c r="B2926" s="17" t="n"/>
      <c r="C2926" s="14" t="n"/>
      <c r="D2926" s="14" t="n"/>
      <c r="E2926" s="18">
        <f>IF(COUNTA(A2926:D2926)=0,"",IF(NOT(ISNUMBER(A2926)),"월을 2026-09-01 처럼",IF(ISNA(MATCH(B2926,메뉴판이름,0)),"메뉴판에 없는 이름",IF(OR(NOT(ISNUMBER(C2926)),C2926&lt;0,C2926&lt;&gt;INT(N(C2926))),"수량을 확인하세요",IF(OR(NOT(ISNUMBER(D2926)),D2926&lt;0),"매출을 확인하세요",IF(COUNTIFS(메뉴_월,"&gt;="&amp;DATE(YEAR(A2926),MONTH(A2926),1),메뉴_월,"&lt;="&amp;DATE(YEAR(A2926),MONTH(A2926)+1,0),메뉴_이름,B2926)&gt;1,"같은 달·같은 메뉴가 또 있어요",""))))))</f>
        <v/>
      </c>
    </row>
    <row r="2927">
      <c r="A2927" s="49" t="n"/>
      <c r="B2927" s="17" t="n"/>
      <c r="C2927" s="14" t="n"/>
      <c r="D2927" s="14" t="n"/>
      <c r="E2927" s="18">
        <f>IF(COUNTA(A2927:D2927)=0,"",IF(NOT(ISNUMBER(A2927)),"월을 2026-09-01 처럼",IF(ISNA(MATCH(B2927,메뉴판이름,0)),"메뉴판에 없는 이름",IF(OR(NOT(ISNUMBER(C2927)),C2927&lt;0,C2927&lt;&gt;INT(N(C2927))),"수량을 확인하세요",IF(OR(NOT(ISNUMBER(D2927)),D2927&lt;0),"매출을 확인하세요",IF(COUNTIFS(메뉴_월,"&gt;="&amp;DATE(YEAR(A2927),MONTH(A2927),1),메뉴_월,"&lt;="&amp;DATE(YEAR(A2927),MONTH(A2927)+1,0),메뉴_이름,B2927)&gt;1,"같은 달·같은 메뉴가 또 있어요",""))))))</f>
        <v/>
      </c>
    </row>
    <row r="2928">
      <c r="A2928" s="49" t="n"/>
      <c r="B2928" s="17" t="n"/>
      <c r="C2928" s="14" t="n"/>
      <c r="D2928" s="14" t="n"/>
      <c r="E2928" s="18">
        <f>IF(COUNTA(A2928:D2928)=0,"",IF(NOT(ISNUMBER(A2928)),"월을 2026-09-01 처럼",IF(ISNA(MATCH(B2928,메뉴판이름,0)),"메뉴판에 없는 이름",IF(OR(NOT(ISNUMBER(C2928)),C2928&lt;0,C2928&lt;&gt;INT(N(C2928))),"수량을 확인하세요",IF(OR(NOT(ISNUMBER(D2928)),D2928&lt;0),"매출을 확인하세요",IF(COUNTIFS(메뉴_월,"&gt;="&amp;DATE(YEAR(A2928),MONTH(A2928),1),메뉴_월,"&lt;="&amp;DATE(YEAR(A2928),MONTH(A2928)+1,0),메뉴_이름,B2928)&gt;1,"같은 달·같은 메뉴가 또 있어요",""))))))</f>
        <v/>
      </c>
    </row>
    <row r="2929">
      <c r="A2929" s="49" t="n"/>
      <c r="B2929" s="17" t="n"/>
      <c r="C2929" s="14" t="n"/>
      <c r="D2929" s="14" t="n"/>
      <c r="E2929" s="18">
        <f>IF(COUNTA(A2929:D2929)=0,"",IF(NOT(ISNUMBER(A2929)),"월을 2026-09-01 처럼",IF(ISNA(MATCH(B2929,메뉴판이름,0)),"메뉴판에 없는 이름",IF(OR(NOT(ISNUMBER(C2929)),C2929&lt;0,C2929&lt;&gt;INT(N(C2929))),"수량을 확인하세요",IF(OR(NOT(ISNUMBER(D2929)),D2929&lt;0),"매출을 확인하세요",IF(COUNTIFS(메뉴_월,"&gt;="&amp;DATE(YEAR(A2929),MONTH(A2929),1),메뉴_월,"&lt;="&amp;DATE(YEAR(A2929),MONTH(A2929)+1,0),메뉴_이름,B2929)&gt;1,"같은 달·같은 메뉴가 또 있어요",""))))))</f>
        <v/>
      </c>
    </row>
    <row r="2930">
      <c r="A2930" s="49" t="n"/>
      <c r="B2930" s="17" t="n"/>
      <c r="C2930" s="14" t="n"/>
      <c r="D2930" s="14" t="n"/>
      <c r="E2930" s="18">
        <f>IF(COUNTA(A2930:D2930)=0,"",IF(NOT(ISNUMBER(A2930)),"월을 2026-09-01 처럼",IF(ISNA(MATCH(B2930,메뉴판이름,0)),"메뉴판에 없는 이름",IF(OR(NOT(ISNUMBER(C2930)),C2930&lt;0,C2930&lt;&gt;INT(N(C2930))),"수량을 확인하세요",IF(OR(NOT(ISNUMBER(D2930)),D2930&lt;0),"매출을 확인하세요",IF(COUNTIFS(메뉴_월,"&gt;="&amp;DATE(YEAR(A2930),MONTH(A2930),1),메뉴_월,"&lt;="&amp;DATE(YEAR(A2930),MONTH(A2930)+1,0),메뉴_이름,B2930)&gt;1,"같은 달·같은 메뉴가 또 있어요",""))))))</f>
        <v/>
      </c>
    </row>
    <row r="2931">
      <c r="A2931" s="49" t="n"/>
      <c r="B2931" s="17" t="n"/>
      <c r="C2931" s="14" t="n"/>
      <c r="D2931" s="14" t="n"/>
      <c r="E2931" s="18">
        <f>IF(COUNTA(A2931:D2931)=0,"",IF(NOT(ISNUMBER(A2931)),"월을 2026-09-01 처럼",IF(ISNA(MATCH(B2931,메뉴판이름,0)),"메뉴판에 없는 이름",IF(OR(NOT(ISNUMBER(C2931)),C2931&lt;0,C2931&lt;&gt;INT(N(C2931))),"수량을 확인하세요",IF(OR(NOT(ISNUMBER(D2931)),D2931&lt;0),"매출을 확인하세요",IF(COUNTIFS(메뉴_월,"&gt;="&amp;DATE(YEAR(A2931),MONTH(A2931),1),메뉴_월,"&lt;="&amp;DATE(YEAR(A2931),MONTH(A2931)+1,0),메뉴_이름,B2931)&gt;1,"같은 달·같은 메뉴가 또 있어요",""))))))</f>
        <v/>
      </c>
    </row>
    <row r="2932">
      <c r="A2932" s="49" t="n"/>
      <c r="B2932" s="17" t="n"/>
      <c r="C2932" s="14" t="n"/>
      <c r="D2932" s="14" t="n"/>
      <c r="E2932" s="18">
        <f>IF(COUNTA(A2932:D2932)=0,"",IF(NOT(ISNUMBER(A2932)),"월을 2026-09-01 처럼",IF(ISNA(MATCH(B2932,메뉴판이름,0)),"메뉴판에 없는 이름",IF(OR(NOT(ISNUMBER(C2932)),C2932&lt;0,C2932&lt;&gt;INT(N(C2932))),"수량을 확인하세요",IF(OR(NOT(ISNUMBER(D2932)),D2932&lt;0),"매출을 확인하세요",IF(COUNTIFS(메뉴_월,"&gt;="&amp;DATE(YEAR(A2932),MONTH(A2932),1),메뉴_월,"&lt;="&amp;DATE(YEAR(A2932),MONTH(A2932)+1,0),메뉴_이름,B2932)&gt;1,"같은 달·같은 메뉴가 또 있어요",""))))))</f>
        <v/>
      </c>
    </row>
    <row r="2933">
      <c r="A2933" s="49" t="n"/>
      <c r="B2933" s="17" t="n"/>
      <c r="C2933" s="14" t="n"/>
      <c r="D2933" s="14" t="n"/>
      <c r="E2933" s="18">
        <f>IF(COUNTA(A2933:D2933)=0,"",IF(NOT(ISNUMBER(A2933)),"월을 2026-09-01 처럼",IF(ISNA(MATCH(B2933,메뉴판이름,0)),"메뉴판에 없는 이름",IF(OR(NOT(ISNUMBER(C2933)),C2933&lt;0,C2933&lt;&gt;INT(N(C2933))),"수량을 확인하세요",IF(OR(NOT(ISNUMBER(D2933)),D2933&lt;0),"매출을 확인하세요",IF(COUNTIFS(메뉴_월,"&gt;="&amp;DATE(YEAR(A2933),MONTH(A2933),1),메뉴_월,"&lt;="&amp;DATE(YEAR(A2933),MONTH(A2933)+1,0),메뉴_이름,B2933)&gt;1,"같은 달·같은 메뉴가 또 있어요",""))))))</f>
        <v/>
      </c>
    </row>
    <row r="2934">
      <c r="A2934" s="49" t="n"/>
      <c r="B2934" s="17" t="n"/>
      <c r="C2934" s="14" t="n"/>
      <c r="D2934" s="14" t="n"/>
      <c r="E2934" s="18">
        <f>IF(COUNTA(A2934:D2934)=0,"",IF(NOT(ISNUMBER(A2934)),"월을 2026-09-01 처럼",IF(ISNA(MATCH(B2934,메뉴판이름,0)),"메뉴판에 없는 이름",IF(OR(NOT(ISNUMBER(C2934)),C2934&lt;0,C2934&lt;&gt;INT(N(C2934))),"수량을 확인하세요",IF(OR(NOT(ISNUMBER(D2934)),D2934&lt;0),"매출을 확인하세요",IF(COUNTIFS(메뉴_월,"&gt;="&amp;DATE(YEAR(A2934),MONTH(A2934),1),메뉴_월,"&lt;="&amp;DATE(YEAR(A2934),MONTH(A2934)+1,0),메뉴_이름,B2934)&gt;1,"같은 달·같은 메뉴가 또 있어요",""))))))</f>
        <v/>
      </c>
    </row>
    <row r="2935">
      <c r="A2935" s="49" t="n"/>
      <c r="B2935" s="17" t="n"/>
      <c r="C2935" s="14" t="n"/>
      <c r="D2935" s="14" t="n"/>
      <c r="E2935" s="18">
        <f>IF(COUNTA(A2935:D2935)=0,"",IF(NOT(ISNUMBER(A2935)),"월을 2026-09-01 처럼",IF(ISNA(MATCH(B2935,메뉴판이름,0)),"메뉴판에 없는 이름",IF(OR(NOT(ISNUMBER(C2935)),C2935&lt;0,C2935&lt;&gt;INT(N(C2935))),"수량을 확인하세요",IF(OR(NOT(ISNUMBER(D2935)),D2935&lt;0),"매출을 확인하세요",IF(COUNTIFS(메뉴_월,"&gt;="&amp;DATE(YEAR(A2935),MONTH(A2935),1),메뉴_월,"&lt;="&amp;DATE(YEAR(A2935),MONTH(A2935)+1,0),메뉴_이름,B2935)&gt;1,"같은 달·같은 메뉴가 또 있어요",""))))))</f>
        <v/>
      </c>
    </row>
    <row r="2936">
      <c r="A2936" s="49" t="n"/>
      <c r="B2936" s="17" t="n"/>
      <c r="C2936" s="14" t="n"/>
      <c r="D2936" s="14" t="n"/>
      <c r="E2936" s="18">
        <f>IF(COUNTA(A2936:D2936)=0,"",IF(NOT(ISNUMBER(A2936)),"월을 2026-09-01 처럼",IF(ISNA(MATCH(B2936,메뉴판이름,0)),"메뉴판에 없는 이름",IF(OR(NOT(ISNUMBER(C2936)),C2936&lt;0,C2936&lt;&gt;INT(N(C2936))),"수량을 확인하세요",IF(OR(NOT(ISNUMBER(D2936)),D2936&lt;0),"매출을 확인하세요",IF(COUNTIFS(메뉴_월,"&gt;="&amp;DATE(YEAR(A2936),MONTH(A2936),1),메뉴_월,"&lt;="&amp;DATE(YEAR(A2936),MONTH(A2936)+1,0),메뉴_이름,B2936)&gt;1,"같은 달·같은 메뉴가 또 있어요",""))))))</f>
        <v/>
      </c>
    </row>
    <row r="2937">
      <c r="A2937" s="49" t="n"/>
      <c r="B2937" s="17" t="n"/>
      <c r="C2937" s="14" t="n"/>
      <c r="D2937" s="14" t="n"/>
      <c r="E2937" s="18">
        <f>IF(COUNTA(A2937:D2937)=0,"",IF(NOT(ISNUMBER(A2937)),"월을 2026-09-01 처럼",IF(ISNA(MATCH(B2937,메뉴판이름,0)),"메뉴판에 없는 이름",IF(OR(NOT(ISNUMBER(C2937)),C2937&lt;0,C2937&lt;&gt;INT(N(C2937))),"수량을 확인하세요",IF(OR(NOT(ISNUMBER(D2937)),D2937&lt;0),"매출을 확인하세요",IF(COUNTIFS(메뉴_월,"&gt;="&amp;DATE(YEAR(A2937),MONTH(A2937),1),메뉴_월,"&lt;="&amp;DATE(YEAR(A2937),MONTH(A2937)+1,0),메뉴_이름,B2937)&gt;1,"같은 달·같은 메뉴가 또 있어요",""))))))</f>
        <v/>
      </c>
    </row>
    <row r="2938">
      <c r="A2938" s="49" t="n"/>
      <c r="B2938" s="17" t="n"/>
      <c r="C2938" s="14" t="n"/>
      <c r="D2938" s="14" t="n"/>
      <c r="E2938" s="18">
        <f>IF(COUNTA(A2938:D2938)=0,"",IF(NOT(ISNUMBER(A2938)),"월을 2026-09-01 처럼",IF(ISNA(MATCH(B2938,메뉴판이름,0)),"메뉴판에 없는 이름",IF(OR(NOT(ISNUMBER(C2938)),C2938&lt;0,C2938&lt;&gt;INT(N(C2938))),"수량을 확인하세요",IF(OR(NOT(ISNUMBER(D2938)),D2938&lt;0),"매출을 확인하세요",IF(COUNTIFS(메뉴_월,"&gt;="&amp;DATE(YEAR(A2938),MONTH(A2938),1),메뉴_월,"&lt;="&amp;DATE(YEAR(A2938),MONTH(A2938)+1,0),메뉴_이름,B2938)&gt;1,"같은 달·같은 메뉴가 또 있어요",""))))))</f>
        <v/>
      </c>
    </row>
    <row r="2939">
      <c r="A2939" s="49" t="n"/>
      <c r="B2939" s="17" t="n"/>
      <c r="C2939" s="14" t="n"/>
      <c r="D2939" s="14" t="n"/>
      <c r="E2939" s="18">
        <f>IF(COUNTA(A2939:D2939)=0,"",IF(NOT(ISNUMBER(A2939)),"월을 2026-09-01 처럼",IF(ISNA(MATCH(B2939,메뉴판이름,0)),"메뉴판에 없는 이름",IF(OR(NOT(ISNUMBER(C2939)),C2939&lt;0,C2939&lt;&gt;INT(N(C2939))),"수량을 확인하세요",IF(OR(NOT(ISNUMBER(D2939)),D2939&lt;0),"매출을 확인하세요",IF(COUNTIFS(메뉴_월,"&gt;="&amp;DATE(YEAR(A2939),MONTH(A2939),1),메뉴_월,"&lt;="&amp;DATE(YEAR(A2939),MONTH(A2939)+1,0),메뉴_이름,B2939)&gt;1,"같은 달·같은 메뉴가 또 있어요",""))))))</f>
        <v/>
      </c>
    </row>
    <row r="2940">
      <c r="A2940" s="49" t="n"/>
      <c r="B2940" s="17" t="n"/>
      <c r="C2940" s="14" t="n"/>
      <c r="D2940" s="14" t="n"/>
      <c r="E2940" s="18">
        <f>IF(COUNTA(A2940:D2940)=0,"",IF(NOT(ISNUMBER(A2940)),"월을 2026-09-01 처럼",IF(ISNA(MATCH(B2940,메뉴판이름,0)),"메뉴판에 없는 이름",IF(OR(NOT(ISNUMBER(C2940)),C2940&lt;0,C2940&lt;&gt;INT(N(C2940))),"수량을 확인하세요",IF(OR(NOT(ISNUMBER(D2940)),D2940&lt;0),"매출을 확인하세요",IF(COUNTIFS(메뉴_월,"&gt;="&amp;DATE(YEAR(A2940),MONTH(A2940),1),메뉴_월,"&lt;="&amp;DATE(YEAR(A2940),MONTH(A2940)+1,0),메뉴_이름,B2940)&gt;1,"같은 달·같은 메뉴가 또 있어요",""))))))</f>
        <v/>
      </c>
    </row>
    <row r="2941">
      <c r="A2941" s="49" t="n"/>
      <c r="B2941" s="17" t="n"/>
      <c r="C2941" s="14" t="n"/>
      <c r="D2941" s="14" t="n"/>
      <c r="E2941" s="18">
        <f>IF(COUNTA(A2941:D2941)=0,"",IF(NOT(ISNUMBER(A2941)),"월을 2026-09-01 처럼",IF(ISNA(MATCH(B2941,메뉴판이름,0)),"메뉴판에 없는 이름",IF(OR(NOT(ISNUMBER(C2941)),C2941&lt;0,C2941&lt;&gt;INT(N(C2941))),"수량을 확인하세요",IF(OR(NOT(ISNUMBER(D2941)),D2941&lt;0),"매출을 확인하세요",IF(COUNTIFS(메뉴_월,"&gt;="&amp;DATE(YEAR(A2941),MONTH(A2941),1),메뉴_월,"&lt;="&amp;DATE(YEAR(A2941),MONTH(A2941)+1,0),메뉴_이름,B2941)&gt;1,"같은 달·같은 메뉴가 또 있어요",""))))))</f>
        <v/>
      </c>
    </row>
    <row r="2942">
      <c r="A2942" s="49" t="n"/>
      <c r="B2942" s="17" t="n"/>
      <c r="C2942" s="14" t="n"/>
      <c r="D2942" s="14" t="n"/>
      <c r="E2942" s="18">
        <f>IF(COUNTA(A2942:D2942)=0,"",IF(NOT(ISNUMBER(A2942)),"월을 2026-09-01 처럼",IF(ISNA(MATCH(B2942,메뉴판이름,0)),"메뉴판에 없는 이름",IF(OR(NOT(ISNUMBER(C2942)),C2942&lt;0,C2942&lt;&gt;INT(N(C2942))),"수량을 확인하세요",IF(OR(NOT(ISNUMBER(D2942)),D2942&lt;0),"매출을 확인하세요",IF(COUNTIFS(메뉴_월,"&gt;="&amp;DATE(YEAR(A2942),MONTH(A2942),1),메뉴_월,"&lt;="&amp;DATE(YEAR(A2942),MONTH(A2942)+1,0),메뉴_이름,B2942)&gt;1,"같은 달·같은 메뉴가 또 있어요",""))))))</f>
        <v/>
      </c>
    </row>
    <row r="2943">
      <c r="A2943" s="49" t="n"/>
      <c r="B2943" s="17" t="n"/>
      <c r="C2943" s="14" t="n"/>
      <c r="D2943" s="14" t="n"/>
      <c r="E2943" s="18">
        <f>IF(COUNTA(A2943:D2943)=0,"",IF(NOT(ISNUMBER(A2943)),"월을 2026-09-01 처럼",IF(ISNA(MATCH(B2943,메뉴판이름,0)),"메뉴판에 없는 이름",IF(OR(NOT(ISNUMBER(C2943)),C2943&lt;0,C2943&lt;&gt;INT(N(C2943))),"수량을 확인하세요",IF(OR(NOT(ISNUMBER(D2943)),D2943&lt;0),"매출을 확인하세요",IF(COUNTIFS(메뉴_월,"&gt;="&amp;DATE(YEAR(A2943),MONTH(A2943),1),메뉴_월,"&lt;="&amp;DATE(YEAR(A2943),MONTH(A2943)+1,0),메뉴_이름,B2943)&gt;1,"같은 달·같은 메뉴가 또 있어요",""))))))</f>
        <v/>
      </c>
    </row>
    <row r="2944">
      <c r="A2944" s="49" t="n"/>
      <c r="B2944" s="17" t="n"/>
      <c r="C2944" s="14" t="n"/>
      <c r="D2944" s="14" t="n"/>
      <c r="E2944" s="18">
        <f>IF(COUNTA(A2944:D2944)=0,"",IF(NOT(ISNUMBER(A2944)),"월을 2026-09-01 처럼",IF(ISNA(MATCH(B2944,메뉴판이름,0)),"메뉴판에 없는 이름",IF(OR(NOT(ISNUMBER(C2944)),C2944&lt;0,C2944&lt;&gt;INT(N(C2944))),"수량을 확인하세요",IF(OR(NOT(ISNUMBER(D2944)),D2944&lt;0),"매출을 확인하세요",IF(COUNTIFS(메뉴_월,"&gt;="&amp;DATE(YEAR(A2944),MONTH(A2944),1),메뉴_월,"&lt;="&amp;DATE(YEAR(A2944),MONTH(A2944)+1,0),메뉴_이름,B2944)&gt;1,"같은 달·같은 메뉴가 또 있어요",""))))))</f>
        <v/>
      </c>
    </row>
    <row r="2945">
      <c r="A2945" s="49" t="n"/>
      <c r="B2945" s="17" t="n"/>
      <c r="C2945" s="14" t="n"/>
      <c r="D2945" s="14" t="n"/>
      <c r="E2945" s="18">
        <f>IF(COUNTA(A2945:D2945)=0,"",IF(NOT(ISNUMBER(A2945)),"월을 2026-09-01 처럼",IF(ISNA(MATCH(B2945,메뉴판이름,0)),"메뉴판에 없는 이름",IF(OR(NOT(ISNUMBER(C2945)),C2945&lt;0,C2945&lt;&gt;INT(N(C2945))),"수량을 확인하세요",IF(OR(NOT(ISNUMBER(D2945)),D2945&lt;0),"매출을 확인하세요",IF(COUNTIFS(메뉴_월,"&gt;="&amp;DATE(YEAR(A2945),MONTH(A2945),1),메뉴_월,"&lt;="&amp;DATE(YEAR(A2945),MONTH(A2945)+1,0),메뉴_이름,B2945)&gt;1,"같은 달·같은 메뉴가 또 있어요",""))))))</f>
        <v/>
      </c>
    </row>
    <row r="2946">
      <c r="A2946" s="49" t="n"/>
      <c r="B2946" s="17" t="n"/>
      <c r="C2946" s="14" t="n"/>
      <c r="D2946" s="14" t="n"/>
      <c r="E2946" s="18">
        <f>IF(COUNTA(A2946:D2946)=0,"",IF(NOT(ISNUMBER(A2946)),"월을 2026-09-01 처럼",IF(ISNA(MATCH(B2946,메뉴판이름,0)),"메뉴판에 없는 이름",IF(OR(NOT(ISNUMBER(C2946)),C2946&lt;0,C2946&lt;&gt;INT(N(C2946))),"수량을 확인하세요",IF(OR(NOT(ISNUMBER(D2946)),D2946&lt;0),"매출을 확인하세요",IF(COUNTIFS(메뉴_월,"&gt;="&amp;DATE(YEAR(A2946),MONTH(A2946),1),메뉴_월,"&lt;="&amp;DATE(YEAR(A2946),MONTH(A2946)+1,0),메뉴_이름,B2946)&gt;1,"같은 달·같은 메뉴가 또 있어요",""))))))</f>
        <v/>
      </c>
    </row>
    <row r="2947">
      <c r="A2947" s="49" t="n"/>
      <c r="B2947" s="17" t="n"/>
      <c r="C2947" s="14" t="n"/>
      <c r="D2947" s="14" t="n"/>
      <c r="E2947" s="18">
        <f>IF(COUNTA(A2947:D2947)=0,"",IF(NOT(ISNUMBER(A2947)),"월을 2026-09-01 처럼",IF(ISNA(MATCH(B2947,메뉴판이름,0)),"메뉴판에 없는 이름",IF(OR(NOT(ISNUMBER(C2947)),C2947&lt;0,C2947&lt;&gt;INT(N(C2947))),"수량을 확인하세요",IF(OR(NOT(ISNUMBER(D2947)),D2947&lt;0),"매출을 확인하세요",IF(COUNTIFS(메뉴_월,"&gt;="&amp;DATE(YEAR(A2947),MONTH(A2947),1),메뉴_월,"&lt;="&amp;DATE(YEAR(A2947),MONTH(A2947)+1,0),메뉴_이름,B2947)&gt;1,"같은 달·같은 메뉴가 또 있어요",""))))))</f>
        <v/>
      </c>
    </row>
    <row r="2948">
      <c r="A2948" s="49" t="n"/>
      <c r="B2948" s="17" t="n"/>
      <c r="C2948" s="14" t="n"/>
      <c r="D2948" s="14" t="n"/>
      <c r="E2948" s="18">
        <f>IF(COUNTA(A2948:D2948)=0,"",IF(NOT(ISNUMBER(A2948)),"월을 2026-09-01 처럼",IF(ISNA(MATCH(B2948,메뉴판이름,0)),"메뉴판에 없는 이름",IF(OR(NOT(ISNUMBER(C2948)),C2948&lt;0,C2948&lt;&gt;INT(N(C2948))),"수량을 확인하세요",IF(OR(NOT(ISNUMBER(D2948)),D2948&lt;0),"매출을 확인하세요",IF(COUNTIFS(메뉴_월,"&gt;="&amp;DATE(YEAR(A2948),MONTH(A2948),1),메뉴_월,"&lt;="&amp;DATE(YEAR(A2948),MONTH(A2948)+1,0),메뉴_이름,B2948)&gt;1,"같은 달·같은 메뉴가 또 있어요",""))))))</f>
        <v/>
      </c>
    </row>
    <row r="2949">
      <c r="A2949" s="49" t="n"/>
      <c r="B2949" s="17" t="n"/>
      <c r="C2949" s="14" t="n"/>
      <c r="D2949" s="14" t="n"/>
      <c r="E2949" s="18">
        <f>IF(COUNTA(A2949:D2949)=0,"",IF(NOT(ISNUMBER(A2949)),"월을 2026-09-01 처럼",IF(ISNA(MATCH(B2949,메뉴판이름,0)),"메뉴판에 없는 이름",IF(OR(NOT(ISNUMBER(C2949)),C2949&lt;0,C2949&lt;&gt;INT(N(C2949))),"수량을 확인하세요",IF(OR(NOT(ISNUMBER(D2949)),D2949&lt;0),"매출을 확인하세요",IF(COUNTIFS(메뉴_월,"&gt;="&amp;DATE(YEAR(A2949),MONTH(A2949),1),메뉴_월,"&lt;="&amp;DATE(YEAR(A2949),MONTH(A2949)+1,0),메뉴_이름,B2949)&gt;1,"같은 달·같은 메뉴가 또 있어요",""))))))</f>
        <v/>
      </c>
    </row>
    <row r="2950">
      <c r="A2950" s="49" t="n"/>
      <c r="B2950" s="17" t="n"/>
      <c r="C2950" s="14" t="n"/>
      <c r="D2950" s="14" t="n"/>
      <c r="E2950" s="18">
        <f>IF(COUNTA(A2950:D2950)=0,"",IF(NOT(ISNUMBER(A2950)),"월을 2026-09-01 처럼",IF(ISNA(MATCH(B2950,메뉴판이름,0)),"메뉴판에 없는 이름",IF(OR(NOT(ISNUMBER(C2950)),C2950&lt;0,C2950&lt;&gt;INT(N(C2950))),"수량을 확인하세요",IF(OR(NOT(ISNUMBER(D2950)),D2950&lt;0),"매출을 확인하세요",IF(COUNTIFS(메뉴_월,"&gt;="&amp;DATE(YEAR(A2950),MONTH(A2950),1),메뉴_월,"&lt;="&amp;DATE(YEAR(A2950),MONTH(A2950)+1,0),메뉴_이름,B2950)&gt;1,"같은 달·같은 메뉴가 또 있어요",""))))))</f>
        <v/>
      </c>
    </row>
    <row r="2951">
      <c r="A2951" s="49" t="n"/>
      <c r="B2951" s="17" t="n"/>
      <c r="C2951" s="14" t="n"/>
      <c r="D2951" s="14" t="n"/>
      <c r="E2951" s="18">
        <f>IF(COUNTA(A2951:D2951)=0,"",IF(NOT(ISNUMBER(A2951)),"월을 2026-09-01 처럼",IF(ISNA(MATCH(B2951,메뉴판이름,0)),"메뉴판에 없는 이름",IF(OR(NOT(ISNUMBER(C2951)),C2951&lt;0,C2951&lt;&gt;INT(N(C2951))),"수량을 확인하세요",IF(OR(NOT(ISNUMBER(D2951)),D2951&lt;0),"매출을 확인하세요",IF(COUNTIFS(메뉴_월,"&gt;="&amp;DATE(YEAR(A2951),MONTH(A2951),1),메뉴_월,"&lt;="&amp;DATE(YEAR(A2951),MONTH(A2951)+1,0),메뉴_이름,B2951)&gt;1,"같은 달·같은 메뉴가 또 있어요",""))))))</f>
        <v/>
      </c>
    </row>
    <row r="2952">
      <c r="A2952" s="49" t="n"/>
      <c r="B2952" s="17" t="n"/>
      <c r="C2952" s="14" t="n"/>
      <c r="D2952" s="14" t="n"/>
      <c r="E2952" s="18">
        <f>IF(COUNTA(A2952:D2952)=0,"",IF(NOT(ISNUMBER(A2952)),"월을 2026-09-01 처럼",IF(ISNA(MATCH(B2952,메뉴판이름,0)),"메뉴판에 없는 이름",IF(OR(NOT(ISNUMBER(C2952)),C2952&lt;0,C2952&lt;&gt;INT(N(C2952))),"수량을 확인하세요",IF(OR(NOT(ISNUMBER(D2952)),D2952&lt;0),"매출을 확인하세요",IF(COUNTIFS(메뉴_월,"&gt;="&amp;DATE(YEAR(A2952),MONTH(A2952),1),메뉴_월,"&lt;="&amp;DATE(YEAR(A2952),MONTH(A2952)+1,0),메뉴_이름,B2952)&gt;1,"같은 달·같은 메뉴가 또 있어요",""))))))</f>
        <v/>
      </c>
    </row>
    <row r="2953">
      <c r="A2953" s="49" t="n"/>
      <c r="B2953" s="17" t="n"/>
      <c r="C2953" s="14" t="n"/>
      <c r="D2953" s="14" t="n"/>
      <c r="E2953" s="18">
        <f>IF(COUNTA(A2953:D2953)=0,"",IF(NOT(ISNUMBER(A2953)),"월을 2026-09-01 처럼",IF(ISNA(MATCH(B2953,메뉴판이름,0)),"메뉴판에 없는 이름",IF(OR(NOT(ISNUMBER(C2953)),C2953&lt;0,C2953&lt;&gt;INT(N(C2953))),"수량을 확인하세요",IF(OR(NOT(ISNUMBER(D2953)),D2953&lt;0),"매출을 확인하세요",IF(COUNTIFS(메뉴_월,"&gt;="&amp;DATE(YEAR(A2953),MONTH(A2953),1),메뉴_월,"&lt;="&amp;DATE(YEAR(A2953),MONTH(A2953)+1,0),메뉴_이름,B2953)&gt;1,"같은 달·같은 메뉴가 또 있어요",""))))))</f>
        <v/>
      </c>
    </row>
    <row r="2954">
      <c r="A2954" s="49" t="n"/>
      <c r="B2954" s="17" t="n"/>
      <c r="C2954" s="14" t="n"/>
      <c r="D2954" s="14" t="n"/>
      <c r="E2954" s="18">
        <f>IF(COUNTA(A2954:D2954)=0,"",IF(NOT(ISNUMBER(A2954)),"월을 2026-09-01 처럼",IF(ISNA(MATCH(B2954,메뉴판이름,0)),"메뉴판에 없는 이름",IF(OR(NOT(ISNUMBER(C2954)),C2954&lt;0,C2954&lt;&gt;INT(N(C2954))),"수량을 확인하세요",IF(OR(NOT(ISNUMBER(D2954)),D2954&lt;0),"매출을 확인하세요",IF(COUNTIFS(메뉴_월,"&gt;="&amp;DATE(YEAR(A2954),MONTH(A2954),1),메뉴_월,"&lt;="&amp;DATE(YEAR(A2954),MONTH(A2954)+1,0),메뉴_이름,B2954)&gt;1,"같은 달·같은 메뉴가 또 있어요",""))))))</f>
        <v/>
      </c>
    </row>
    <row r="2955">
      <c r="A2955" s="49" t="n"/>
      <c r="B2955" s="17" t="n"/>
      <c r="C2955" s="14" t="n"/>
      <c r="D2955" s="14" t="n"/>
      <c r="E2955" s="18">
        <f>IF(COUNTA(A2955:D2955)=0,"",IF(NOT(ISNUMBER(A2955)),"월을 2026-09-01 처럼",IF(ISNA(MATCH(B2955,메뉴판이름,0)),"메뉴판에 없는 이름",IF(OR(NOT(ISNUMBER(C2955)),C2955&lt;0,C2955&lt;&gt;INT(N(C2955))),"수량을 확인하세요",IF(OR(NOT(ISNUMBER(D2955)),D2955&lt;0),"매출을 확인하세요",IF(COUNTIFS(메뉴_월,"&gt;="&amp;DATE(YEAR(A2955),MONTH(A2955),1),메뉴_월,"&lt;="&amp;DATE(YEAR(A2955),MONTH(A2955)+1,0),메뉴_이름,B2955)&gt;1,"같은 달·같은 메뉴가 또 있어요",""))))))</f>
        <v/>
      </c>
    </row>
    <row r="2956">
      <c r="A2956" s="49" t="n"/>
      <c r="B2956" s="17" t="n"/>
      <c r="C2956" s="14" t="n"/>
      <c r="D2956" s="14" t="n"/>
      <c r="E2956" s="18">
        <f>IF(COUNTA(A2956:D2956)=0,"",IF(NOT(ISNUMBER(A2956)),"월을 2026-09-01 처럼",IF(ISNA(MATCH(B2956,메뉴판이름,0)),"메뉴판에 없는 이름",IF(OR(NOT(ISNUMBER(C2956)),C2956&lt;0,C2956&lt;&gt;INT(N(C2956))),"수량을 확인하세요",IF(OR(NOT(ISNUMBER(D2956)),D2956&lt;0),"매출을 확인하세요",IF(COUNTIFS(메뉴_월,"&gt;="&amp;DATE(YEAR(A2956),MONTH(A2956),1),메뉴_월,"&lt;="&amp;DATE(YEAR(A2956),MONTH(A2956)+1,0),메뉴_이름,B2956)&gt;1,"같은 달·같은 메뉴가 또 있어요",""))))))</f>
        <v/>
      </c>
    </row>
    <row r="2957">
      <c r="A2957" s="49" t="n"/>
      <c r="B2957" s="17" t="n"/>
      <c r="C2957" s="14" t="n"/>
      <c r="D2957" s="14" t="n"/>
      <c r="E2957" s="18">
        <f>IF(COUNTA(A2957:D2957)=0,"",IF(NOT(ISNUMBER(A2957)),"월을 2026-09-01 처럼",IF(ISNA(MATCH(B2957,메뉴판이름,0)),"메뉴판에 없는 이름",IF(OR(NOT(ISNUMBER(C2957)),C2957&lt;0,C2957&lt;&gt;INT(N(C2957))),"수량을 확인하세요",IF(OR(NOT(ISNUMBER(D2957)),D2957&lt;0),"매출을 확인하세요",IF(COUNTIFS(메뉴_월,"&gt;="&amp;DATE(YEAR(A2957),MONTH(A2957),1),메뉴_월,"&lt;="&amp;DATE(YEAR(A2957),MONTH(A2957)+1,0),메뉴_이름,B2957)&gt;1,"같은 달·같은 메뉴가 또 있어요",""))))))</f>
        <v/>
      </c>
    </row>
    <row r="2958">
      <c r="A2958" s="49" t="n"/>
      <c r="B2958" s="17" t="n"/>
      <c r="C2958" s="14" t="n"/>
      <c r="D2958" s="14" t="n"/>
      <c r="E2958" s="18">
        <f>IF(COUNTA(A2958:D2958)=0,"",IF(NOT(ISNUMBER(A2958)),"월을 2026-09-01 처럼",IF(ISNA(MATCH(B2958,메뉴판이름,0)),"메뉴판에 없는 이름",IF(OR(NOT(ISNUMBER(C2958)),C2958&lt;0,C2958&lt;&gt;INT(N(C2958))),"수량을 확인하세요",IF(OR(NOT(ISNUMBER(D2958)),D2958&lt;0),"매출을 확인하세요",IF(COUNTIFS(메뉴_월,"&gt;="&amp;DATE(YEAR(A2958),MONTH(A2958),1),메뉴_월,"&lt;="&amp;DATE(YEAR(A2958),MONTH(A2958)+1,0),메뉴_이름,B2958)&gt;1,"같은 달·같은 메뉴가 또 있어요",""))))))</f>
        <v/>
      </c>
    </row>
    <row r="2959">
      <c r="A2959" s="49" t="n"/>
      <c r="B2959" s="17" t="n"/>
      <c r="C2959" s="14" t="n"/>
      <c r="D2959" s="14" t="n"/>
      <c r="E2959" s="18">
        <f>IF(COUNTA(A2959:D2959)=0,"",IF(NOT(ISNUMBER(A2959)),"월을 2026-09-01 처럼",IF(ISNA(MATCH(B2959,메뉴판이름,0)),"메뉴판에 없는 이름",IF(OR(NOT(ISNUMBER(C2959)),C2959&lt;0,C2959&lt;&gt;INT(N(C2959))),"수량을 확인하세요",IF(OR(NOT(ISNUMBER(D2959)),D2959&lt;0),"매출을 확인하세요",IF(COUNTIFS(메뉴_월,"&gt;="&amp;DATE(YEAR(A2959),MONTH(A2959),1),메뉴_월,"&lt;="&amp;DATE(YEAR(A2959),MONTH(A2959)+1,0),메뉴_이름,B2959)&gt;1,"같은 달·같은 메뉴가 또 있어요",""))))))</f>
        <v/>
      </c>
    </row>
    <row r="2960">
      <c r="A2960" s="49" t="n"/>
      <c r="B2960" s="17" t="n"/>
      <c r="C2960" s="14" t="n"/>
      <c r="D2960" s="14" t="n"/>
      <c r="E2960" s="18">
        <f>IF(COUNTA(A2960:D2960)=0,"",IF(NOT(ISNUMBER(A2960)),"월을 2026-09-01 처럼",IF(ISNA(MATCH(B2960,메뉴판이름,0)),"메뉴판에 없는 이름",IF(OR(NOT(ISNUMBER(C2960)),C2960&lt;0,C2960&lt;&gt;INT(N(C2960))),"수량을 확인하세요",IF(OR(NOT(ISNUMBER(D2960)),D2960&lt;0),"매출을 확인하세요",IF(COUNTIFS(메뉴_월,"&gt;="&amp;DATE(YEAR(A2960),MONTH(A2960),1),메뉴_월,"&lt;="&amp;DATE(YEAR(A2960),MONTH(A2960)+1,0),메뉴_이름,B2960)&gt;1,"같은 달·같은 메뉴가 또 있어요",""))))))</f>
        <v/>
      </c>
    </row>
    <row r="2961">
      <c r="A2961" s="49" t="n"/>
      <c r="B2961" s="17" t="n"/>
      <c r="C2961" s="14" t="n"/>
      <c r="D2961" s="14" t="n"/>
      <c r="E2961" s="18">
        <f>IF(COUNTA(A2961:D2961)=0,"",IF(NOT(ISNUMBER(A2961)),"월을 2026-09-01 처럼",IF(ISNA(MATCH(B2961,메뉴판이름,0)),"메뉴판에 없는 이름",IF(OR(NOT(ISNUMBER(C2961)),C2961&lt;0,C2961&lt;&gt;INT(N(C2961))),"수량을 확인하세요",IF(OR(NOT(ISNUMBER(D2961)),D2961&lt;0),"매출을 확인하세요",IF(COUNTIFS(메뉴_월,"&gt;="&amp;DATE(YEAR(A2961),MONTH(A2961),1),메뉴_월,"&lt;="&amp;DATE(YEAR(A2961),MONTH(A2961)+1,0),메뉴_이름,B2961)&gt;1,"같은 달·같은 메뉴가 또 있어요",""))))))</f>
        <v/>
      </c>
    </row>
    <row r="2962">
      <c r="A2962" s="49" t="n"/>
      <c r="B2962" s="17" t="n"/>
      <c r="C2962" s="14" t="n"/>
      <c r="D2962" s="14" t="n"/>
      <c r="E2962" s="18">
        <f>IF(COUNTA(A2962:D2962)=0,"",IF(NOT(ISNUMBER(A2962)),"월을 2026-09-01 처럼",IF(ISNA(MATCH(B2962,메뉴판이름,0)),"메뉴판에 없는 이름",IF(OR(NOT(ISNUMBER(C2962)),C2962&lt;0,C2962&lt;&gt;INT(N(C2962))),"수량을 확인하세요",IF(OR(NOT(ISNUMBER(D2962)),D2962&lt;0),"매출을 확인하세요",IF(COUNTIFS(메뉴_월,"&gt;="&amp;DATE(YEAR(A2962),MONTH(A2962),1),메뉴_월,"&lt;="&amp;DATE(YEAR(A2962),MONTH(A2962)+1,0),메뉴_이름,B2962)&gt;1,"같은 달·같은 메뉴가 또 있어요",""))))))</f>
        <v/>
      </c>
    </row>
    <row r="2963">
      <c r="A2963" s="49" t="n"/>
      <c r="B2963" s="17" t="n"/>
      <c r="C2963" s="14" t="n"/>
      <c r="D2963" s="14" t="n"/>
      <c r="E2963" s="18">
        <f>IF(COUNTA(A2963:D2963)=0,"",IF(NOT(ISNUMBER(A2963)),"월을 2026-09-01 처럼",IF(ISNA(MATCH(B2963,메뉴판이름,0)),"메뉴판에 없는 이름",IF(OR(NOT(ISNUMBER(C2963)),C2963&lt;0,C2963&lt;&gt;INT(N(C2963))),"수량을 확인하세요",IF(OR(NOT(ISNUMBER(D2963)),D2963&lt;0),"매출을 확인하세요",IF(COUNTIFS(메뉴_월,"&gt;="&amp;DATE(YEAR(A2963),MONTH(A2963),1),메뉴_월,"&lt;="&amp;DATE(YEAR(A2963),MONTH(A2963)+1,0),메뉴_이름,B2963)&gt;1,"같은 달·같은 메뉴가 또 있어요",""))))))</f>
        <v/>
      </c>
    </row>
    <row r="2964">
      <c r="A2964" s="49" t="n"/>
      <c r="B2964" s="17" t="n"/>
      <c r="C2964" s="14" t="n"/>
      <c r="D2964" s="14" t="n"/>
      <c r="E2964" s="18">
        <f>IF(COUNTA(A2964:D2964)=0,"",IF(NOT(ISNUMBER(A2964)),"월을 2026-09-01 처럼",IF(ISNA(MATCH(B2964,메뉴판이름,0)),"메뉴판에 없는 이름",IF(OR(NOT(ISNUMBER(C2964)),C2964&lt;0,C2964&lt;&gt;INT(N(C2964))),"수량을 확인하세요",IF(OR(NOT(ISNUMBER(D2964)),D2964&lt;0),"매출을 확인하세요",IF(COUNTIFS(메뉴_월,"&gt;="&amp;DATE(YEAR(A2964),MONTH(A2964),1),메뉴_월,"&lt;="&amp;DATE(YEAR(A2964),MONTH(A2964)+1,0),메뉴_이름,B2964)&gt;1,"같은 달·같은 메뉴가 또 있어요",""))))))</f>
        <v/>
      </c>
    </row>
    <row r="2965">
      <c r="A2965" s="49" t="n"/>
      <c r="B2965" s="17" t="n"/>
      <c r="C2965" s="14" t="n"/>
      <c r="D2965" s="14" t="n"/>
      <c r="E2965" s="18">
        <f>IF(COUNTA(A2965:D2965)=0,"",IF(NOT(ISNUMBER(A2965)),"월을 2026-09-01 처럼",IF(ISNA(MATCH(B2965,메뉴판이름,0)),"메뉴판에 없는 이름",IF(OR(NOT(ISNUMBER(C2965)),C2965&lt;0,C2965&lt;&gt;INT(N(C2965))),"수량을 확인하세요",IF(OR(NOT(ISNUMBER(D2965)),D2965&lt;0),"매출을 확인하세요",IF(COUNTIFS(메뉴_월,"&gt;="&amp;DATE(YEAR(A2965),MONTH(A2965),1),메뉴_월,"&lt;="&amp;DATE(YEAR(A2965),MONTH(A2965)+1,0),메뉴_이름,B2965)&gt;1,"같은 달·같은 메뉴가 또 있어요",""))))))</f>
        <v/>
      </c>
    </row>
    <row r="2966">
      <c r="A2966" s="49" t="n"/>
      <c r="B2966" s="17" t="n"/>
      <c r="C2966" s="14" t="n"/>
      <c r="D2966" s="14" t="n"/>
      <c r="E2966" s="18">
        <f>IF(COUNTA(A2966:D2966)=0,"",IF(NOT(ISNUMBER(A2966)),"월을 2026-09-01 처럼",IF(ISNA(MATCH(B2966,메뉴판이름,0)),"메뉴판에 없는 이름",IF(OR(NOT(ISNUMBER(C2966)),C2966&lt;0,C2966&lt;&gt;INT(N(C2966))),"수량을 확인하세요",IF(OR(NOT(ISNUMBER(D2966)),D2966&lt;0),"매출을 확인하세요",IF(COUNTIFS(메뉴_월,"&gt;="&amp;DATE(YEAR(A2966),MONTH(A2966),1),메뉴_월,"&lt;="&amp;DATE(YEAR(A2966),MONTH(A2966)+1,0),메뉴_이름,B2966)&gt;1,"같은 달·같은 메뉴가 또 있어요",""))))))</f>
        <v/>
      </c>
    </row>
    <row r="2967">
      <c r="A2967" s="49" t="n"/>
      <c r="B2967" s="17" t="n"/>
      <c r="C2967" s="14" t="n"/>
      <c r="D2967" s="14" t="n"/>
      <c r="E2967" s="18">
        <f>IF(COUNTA(A2967:D2967)=0,"",IF(NOT(ISNUMBER(A2967)),"월을 2026-09-01 처럼",IF(ISNA(MATCH(B2967,메뉴판이름,0)),"메뉴판에 없는 이름",IF(OR(NOT(ISNUMBER(C2967)),C2967&lt;0,C2967&lt;&gt;INT(N(C2967))),"수량을 확인하세요",IF(OR(NOT(ISNUMBER(D2967)),D2967&lt;0),"매출을 확인하세요",IF(COUNTIFS(메뉴_월,"&gt;="&amp;DATE(YEAR(A2967),MONTH(A2967),1),메뉴_월,"&lt;="&amp;DATE(YEAR(A2967),MONTH(A2967)+1,0),메뉴_이름,B2967)&gt;1,"같은 달·같은 메뉴가 또 있어요",""))))))</f>
        <v/>
      </c>
    </row>
    <row r="2968">
      <c r="A2968" s="49" t="n"/>
      <c r="B2968" s="17" t="n"/>
      <c r="C2968" s="14" t="n"/>
      <c r="D2968" s="14" t="n"/>
      <c r="E2968" s="18">
        <f>IF(COUNTA(A2968:D2968)=0,"",IF(NOT(ISNUMBER(A2968)),"월을 2026-09-01 처럼",IF(ISNA(MATCH(B2968,메뉴판이름,0)),"메뉴판에 없는 이름",IF(OR(NOT(ISNUMBER(C2968)),C2968&lt;0,C2968&lt;&gt;INT(N(C2968))),"수량을 확인하세요",IF(OR(NOT(ISNUMBER(D2968)),D2968&lt;0),"매출을 확인하세요",IF(COUNTIFS(메뉴_월,"&gt;="&amp;DATE(YEAR(A2968),MONTH(A2968),1),메뉴_월,"&lt;="&amp;DATE(YEAR(A2968),MONTH(A2968)+1,0),메뉴_이름,B2968)&gt;1,"같은 달·같은 메뉴가 또 있어요",""))))))</f>
        <v/>
      </c>
    </row>
    <row r="2969">
      <c r="A2969" s="49" t="n"/>
      <c r="B2969" s="17" t="n"/>
      <c r="C2969" s="14" t="n"/>
      <c r="D2969" s="14" t="n"/>
      <c r="E2969" s="18">
        <f>IF(COUNTA(A2969:D2969)=0,"",IF(NOT(ISNUMBER(A2969)),"월을 2026-09-01 처럼",IF(ISNA(MATCH(B2969,메뉴판이름,0)),"메뉴판에 없는 이름",IF(OR(NOT(ISNUMBER(C2969)),C2969&lt;0,C2969&lt;&gt;INT(N(C2969))),"수량을 확인하세요",IF(OR(NOT(ISNUMBER(D2969)),D2969&lt;0),"매출을 확인하세요",IF(COUNTIFS(메뉴_월,"&gt;="&amp;DATE(YEAR(A2969),MONTH(A2969),1),메뉴_월,"&lt;="&amp;DATE(YEAR(A2969),MONTH(A2969)+1,0),메뉴_이름,B2969)&gt;1,"같은 달·같은 메뉴가 또 있어요",""))))))</f>
        <v/>
      </c>
    </row>
    <row r="2970">
      <c r="A2970" s="49" t="n"/>
      <c r="B2970" s="17" t="n"/>
      <c r="C2970" s="14" t="n"/>
      <c r="D2970" s="14" t="n"/>
      <c r="E2970" s="18">
        <f>IF(COUNTA(A2970:D2970)=0,"",IF(NOT(ISNUMBER(A2970)),"월을 2026-09-01 처럼",IF(ISNA(MATCH(B2970,메뉴판이름,0)),"메뉴판에 없는 이름",IF(OR(NOT(ISNUMBER(C2970)),C2970&lt;0,C2970&lt;&gt;INT(N(C2970))),"수량을 확인하세요",IF(OR(NOT(ISNUMBER(D2970)),D2970&lt;0),"매출을 확인하세요",IF(COUNTIFS(메뉴_월,"&gt;="&amp;DATE(YEAR(A2970),MONTH(A2970),1),메뉴_월,"&lt;="&amp;DATE(YEAR(A2970),MONTH(A2970)+1,0),메뉴_이름,B2970)&gt;1,"같은 달·같은 메뉴가 또 있어요",""))))))</f>
        <v/>
      </c>
    </row>
    <row r="2971">
      <c r="A2971" s="49" t="n"/>
      <c r="B2971" s="17" t="n"/>
      <c r="C2971" s="14" t="n"/>
      <c r="D2971" s="14" t="n"/>
      <c r="E2971" s="18">
        <f>IF(COUNTA(A2971:D2971)=0,"",IF(NOT(ISNUMBER(A2971)),"월을 2026-09-01 처럼",IF(ISNA(MATCH(B2971,메뉴판이름,0)),"메뉴판에 없는 이름",IF(OR(NOT(ISNUMBER(C2971)),C2971&lt;0,C2971&lt;&gt;INT(N(C2971))),"수량을 확인하세요",IF(OR(NOT(ISNUMBER(D2971)),D2971&lt;0),"매출을 확인하세요",IF(COUNTIFS(메뉴_월,"&gt;="&amp;DATE(YEAR(A2971),MONTH(A2971),1),메뉴_월,"&lt;="&amp;DATE(YEAR(A2971),MONTH(A2971)+1,0),메뉴_이름,B2971)&gt;1,"같은 달·같은 메뉴가 또 있어요",""))))))</f>
        <v/>
      </c>
    </row>
    <row r="2972">
      <c r="A2972" s="49" t="n"/>
      <c r="B2972" s="17" t="n"/>
      <c r="C2972" s="14" t="n"/>
      <c r="D2972" s="14" t="n"/>
      <c r="E2972" s="18">
        <f>IF(COUNTA(A2972:D2972)=0,"",IF(NOT(ISNUMBER(A2972)),"월을 2026-09-01 처럼",IF(ISNA(MATCH(B2972,메뉴판이름,0)),"메뉴판에 없는 이름",IF(OR(NOT(ISNUMBER(C2972)),C2972&lt;0,C2972&lt;&gt;INT(N(C2972))),"수량을 확인하세요",IF(OR(NOT(ISNUMBER(D2972)),D2972&lt;0),"매출을 확인하세요",IF(COUNTIFS(메뉴_월,"&gt;="&amp;DATE(YEAR(A2972),MONTH(A2972),1),메뉴_월,"&lt;="&amp;DATE(YEAR(A2972),MONTH(A2972)+1,0),메뉴_이름,B2972)&gt;1,"같은 달·같은 메뉴가 또 있어요",""))))))</f>
        <v/>
      </c>
    </row>
    <row r="2973">
      <c r="A2973" s="49" t="n"/>
      <c r="B2973" s="17" t="n"/>
      <c r="C2973" s="14" t="n"/>
      <c r="D2973" s="14" t="n"/>
      <c r="E2973" s="18">
        <f>IF(COUNTA(A2973:D2973)=0,"",IF(NOT(ISNUMBER(A2973)),"월을 2026-09-01 처럼",IF(ISNA(MATCH(B2973,메뉴판이름,0)),"메뉴판에 없는 이름",IF(OR(NOT(ISNUMBER(C2973)),C2973&lt;0,C2973&lt;&gt;INT(N(C2973))),"수량을 확인하세요",IF(OR(NOT(ISNUMBER(D2973)),D2973&lt;0),"매출을 확인하세요",IF(COUNTIFS(메뉴_월,"&gt;="&amp;DATE(YEAR(A2973),MONTH(A2973),1),메뉴_월,"&lt;="&amp;DATE(YEAR(A2973),MONTH(A2973)+1,0),메뉴_이름,B2973)&gt;1,"같은 달·같은 메뉴가 또 있어요",""))))))</f>
        <v/>
      </c>
    </row>
    <row r="2974">
      <c r="A2974" s="49" t="n"/>
      <c r="B2974" s="17" t="n"/>
      <c r="C2974" s="14" t="n"/>
      <c r="D2974" s="14" t="n"/>
      <c r="E2974" s="18">
        <f>IF(COUNTA(A2974:D2974)=0,"",IF(NOT(ISNUMBER(A2974)),"월을 2026-09-01 처럼",IF(ISNA(MATCH(B2974,메뉴판이름,0)),"메뉴판에 없는 이름",IF(OR(NOT(ISNUMBER(C2974)),C2974&lt;0,C2974&lt;&gt;INT(N(C2974))),"수량을 확인하세요",IF(OR(NOT(ISNUMBER(D2974)),D2974&lt;0),"매출을 확인하세요",IF(COUNTIFS(메뉴_월,"&gt;="&amp;DATE(YEAR(A2974),MONTH(A2974),1),메뉴_월,"&lt;="&amp;DATE(YEAR(A2974),MONTH(A2974)+1,0),메뉴_이름,B2974)&gt;1,"같은 달·같은 메뉴가 또 있어요",""))))))</f>
        <v/>
      </c>
    </row>
    <row r="2975">
      <c r="A2975" s="49" t="n"/>
      <c r="B2975" s="17" t="n"/>
      <c r="C2975" s="14" t="n"/>
      <c r="D2975" s="14" t="n"/>
      <c r="E2975" s="18">
        <f>IF(COUNTA(A2975:D2975)=0,"",IF(NOT(ISNUMBER(A2975)),"월을 2026-09-01 처럼",IF(ISNA(MATCH(B2975,메뉴판이름,0)),"메뉴판에 없는 이름",IF(OR(NOT(ISNUMBER(C2975)),C2975&lt;0,C2975&lt;&gt;INT(N(C2975))),"수량을 확인하세요",IF(OR(NOT(ISNUMBER(D2975)),D2975&lt;0),"매출을 확인하세요",IF(COUNTIFS(메뉴_월,"&gt;="&amp;DATE(YEAR(A2975),MONTH(A2975),1),메뉴_월,"&lt;="&amp;DATE(YEAR(A2975),MONTH(A2975)+1,0),메뉴_이름,B2975)&gt;1,"같은 달·같은 메뉴가 또 있어요",""))))))</f>
        <v/>
      </c>
    </row>
    <row r="2976">
      <c r="A2976" s="49" t="n"/>
      <c r="B2976" s="17" t="n"/>
      <c r="C2976" s="14" t="n"/>
      <c r="D2976" s="14" t="n"/>
      <c r="E2976" s="18">
        <f>IF(COUNTA(A2976:D2976)=0,"",IF(NOT(ISNUMBER(A2976)),"월을 2026-09-01 처럼",IF(ISNA(MATCH(B2976,메뉴판이름,0)),"메뉴판에 없는 이름",IF(OR(NOT(ISNUMBER(C2976)),C2976&lt;0,C2976&lt;&gt;INT(N(C2976))),"수량을 확인하세요",IF(OR(NOT(ISNUMBER(D2976)),D2976&lt;0),"매출을 확인하세요",IF(COUNTIFS(메뉴_월,"&gt;="&amp;DATE(YEAR(A2976),MONTH(A2976),1),메뉴_월,"&lt;="&amp;DATE(YEAR(A2976),MONTH(A2976)+1,0),메뉴_이름,B2976)&gt;1,"같은 달·같은 메뉴가 또 있어요",""))))))</f>
        <v/>
      </c>
    </row>
    <row r="2977">
      <c r="A2977" s="49" t="n"/>
      <c r="B2977" s="17" t="n"/>
      <c r="C2977" s="14" t="n"/>
      <c r="D2977" s="14" t="n"/>
      <c r="E2977" s="18">
        <f>IF(COUNTA(A2977:D2977)=0,"",IF(NOT(ISNUMBER(A2977)),"월을 2026-09-01 처럼",IF(ISNA(MATCH(B2977,메뉴판이름,0)),"메뉴판에 없는 이름",IF(OR(NOT(ISNUMBER(C2977)),C2977&lt;0,C2977&lt;&gt;INT(N(C2977))),"수량을 확인하세요",IF(OR(NOT(ISNUMBER(D2977)),D2977&lt;0),"매출을 확인하세요",IF(COUNTIFS(메뉴_월,"&gt;="&amp;DATE(YEAR(A2977),MONTH(A2977),1),메뉴_월,"&lt;="&amp;DATE(YEAR(A2977),MONTH(A2977)+1,0),메뉴_이름,B2977)&gt;1,"같은 달·같은 메뉴가 또 있어요",""))))))</f>
        <v/>
      </c>
    </row>
    <row r="2978">
      <c r="A2978" s="49" t="n"/>
      <c r="B2978" s="17" t="n"/>
      <c r="C2978" s="14" t="n"/>
      <c r="D2978" s="14" t="n"/>
      <c r="E2978" s="18">
        <f>IF(COUNTA(A2978:D2978)=0,"",IF(NOT(ISNUMBER(A2978)),"월을 2026-09-01 처럼",IF(ISNA(MATCH(B2978,메뉴판이름,0)),"메뉴판에 없는 이름",IF(OR(NOT(ISNUMBER(C2978)),C2978&lt;0,C2978&lt;&gt;INT(N(C2978))),"수량을 확인하세요",IF(OR(NOT(ISNUMBER(D2978)),D2978&lt;0),"매출을 확인하세요",IF(COUNTIFS(메뉴_월,"&gt;="&amp;DATE(YEAR(A2978),MONTH(A2978),1),메뉴_월,"&lt;="&amp;DATE(YEAR(A2978),MONTH(A2978)+1,0),메뉴_이름,B2978)&gt;1,"같은 달·같은 메뉴가 또 있어요",""))))))</f>
        <v/>
      </c>
    </row>
    <row r="2979">
      <c r="A2979" s="49" t="n"/>
      <c r="B2979" s="17" t="n"/>
      <c r="C2979" s="14" t="n"/>
      <c r="D2979" s="14" t="n"/>
      <c r="E2979" s="18">
        <f>IF(COUNTA(A2979:D2979)=0,"",IF(NOT(ISNUMBER(A2979)),"월을 2026-09-01 처럼",IF(ISNA(MATCH(B2979,메뉴판이름,0)),"메뉴판에 없는 이름",IF(OR(NOT(ISNUMBER(C2979)),C2979&lt;0,C2979&lt;&gt;INT(N(C2979))),"수량을 확인하세요",IF(OR(NOT(ISNUMBER(D2979)),D2979&lt;0),"매출을 확인하세요",IF(COUNTIFS(메뉴_월,"&gt;="&amp;DATE(YEAR(A2979),MONTH(A2979),1),메뉴_월,"&lt;="&amp;DATE(YEAR(A2979),MONTH(A2979)+1,0),메뉴_이름,B2979)&gt;1,"같은 달·같은 메뉴가 또 있어요",""))))))</f>
        <v/>
      </c>
    </row>
    <row r="2980">
      <c r="A2980" s="49" t="n"/>
      <c r="B2980" s="17" t="n"/>
      <c r="C2980" s="14" t="n"/>
      <c r="D2980" s="14" t="n"/>
      <c r="E2980" s="18">
        <f>IF(COUNTA(A2980:D2980)=0,"",IF(NOT(ISNUMBER(A2980)),"월을 2026-09-01 처럼",IF(ISNA(MATCH(B2980,메뉴판이름,0)),"메뉴판에 없는 이름",IF(OR(NOT(ISNUMBER(C2980)),C2980&lt;0,C2980&lt;&gt;INT(N(C2980))),"수량을 확인하세요",IF(OR(NOT(ISNUMBER(D2980)),D2980&lt;0),"매출을 확인하세요",IF(COUNTIFS(메뉴_월,"&gt;="&amp;DATE(YEAR(A2980),MONTH(A2980),1),메뉴_월,"&lt;="&amp;DATE(YEAR(A2980),MONTH(A2980)+1,0),메뉴_이름,B2980)&gt;1,"같은 달·같은 메뉴가 또 있어요",""))))))</f>
        <v/>
      </c>
    </row>
    <row r="2981">
      <c r="A2981" s="49" t="n"/>
      <c r="B2981" s="17" t="n"/>
      <c r="C2981" s="14" t="n"/>
      <c r="D2981" s="14" t="n"/>
      <c r="E2981" s="18">
        <f>IF(COUNTA(A2981:D2981)=0,"",IF(NOT(ISNUMBER(A2981)),"월을 2026-09-01 처럼",IF(ISNA(MATCH(B2981,메뉴판이름,0)),"메뉴판에 없는 이름",IF(OR(NOT(ISNUMBER(C2981)),C2981&lt;0,C2981&lt;&gt;INT(N(C2981))),"수량을 확인하세요",IF(OR(NOT(ISNUMBER(D2981)),D2981&lt;0),"매출을 확인하세요",IF(COUNTIFS(메뉴_월,"&gt;="&amp;DATE(YEAR(A2981),MONTH(A2981),1),메뉴_월,"&lt;="&amp;DATE(YEAR(A2981),MONTH(A2981)+1,0),메뉴_이름,B2981)&gt;1,"같은 달·같은 메뉴가 또 있어요",""))))))</f>
        <v/>
      </c>
    </row>
    <row r="2982">
      <c r="A2982" s="49" t="n"/>
      <c r="B2982" s="17" t="n"/>
      <c r="C2982" s="14" t="n"/>
      <c r="D2982" s="14" t="n"/>
      <c r="E2982" s="18">
        <f>IF(COUNTA(A2982:D2982)=0,"",IF(NOT(ISNUMBER(A2982)),"월을 2026-09-01 처럼",IF(ISNA(MATCH(B2982,메뉴판이름,0)),"메뉴판에 없는 이름",IF(OR(NOT(ISNUMBER(C2982)),C2982&lt;0,C2982&lt;&gt;INT(N(C2982))),"수량을 확인하세요",IF(OR(NOT(ISNUMBER(D2982)),D2982&lt;0),"매출을 확인하세요",IF(COUNTIFS(메뉴_월,"&gt;="&amp;DATE(YEAR(A2982),MONTH(A2982),1),메뉴_월,"&lt;="&amp;DATE(YEAR(A2982),MONTH(A2982)+1,0),메뉴_이름,B2982)&gt;1,"같은 달·같은 메뉴가 또 있어요",""))))))</f>
        <v/>
      </c>
    </row>
    <row r="2983">
      <c r="A2983" s="49" t="n"/>
      <c r="B2983" s="17" t="n"/>
      <c r="C2983" s="14" t="n"/>
      <c r="D2983" s="14" t="n"/>
      <c r="E2983" s="18">
        <f>IF(COUNTA(A2983:D2983)=0,"",IF(NOT(ISNUMBER(A2983)),"월을 2026-09-01 처럼",IF(ISNA(MATCH(B2983,메뉴판이름,0)),"메뉴판에 없는 이름",IF(OR(NOT(ISNUMBER(C2983)),C2983&lt;0,C2983&lt;&gt;INT(N(C2983))),"수량을 확인하세요",IF(OR(NOT(ISNUMBER(D2983)),D2983&lt;0),"매출을 확인하세요",IF(COUNTIFS(메뉴_월,"&gt;="&amp;DATE(YEAR(A2983),MONTH(A2983),1),메뉴_월,"&lt;="&amp;DATE(YEAR(A2983),MONTH(A2983)+1,0),메뉴_이름,B2983)&gt;1,"같은 달·같은 메뉴가 또 있어요",""))))))</f>
        <v/>
      </c>
    </row>
    <row r="2984">
      <c r="A2984" s="49" t="n"/>
      <c r="B2984" s="17" t="n"/>
      <c r="C2984" s="14" t="n"/>
      <c r="D2984" s="14" t="n"/>
      <c r="E2984" s="18">
        <f>IF(COUNTA(A2984:D2984)=0,"",IF(NOT(ISNUMBER(A2984)),"월을 2026-09-01 처럼",IF(ISNA(MATCH(B2984,메뉴판이름,0)),"메뉴판에 없는 이름",IF(OR(NOT(ISNUMBER(C2984)),C2984&lt;0,C2984&lt;&gt;INT(N(C2984))),"수량을 확인하세요",IF(OR(NOT(ISNUMBER(D2984)),D2984&lt;0),"매출을 확인하세요",IF(COUNTIFS(메뉴_월,"&gt;="&amp;DATE(YEAR(A2984),MONTH(A2984),1),메뉴_월,"&lt;="&amp;DATE(YEAR(A2984),MONTH(A2984)+1,0),메뉴_이름,B2984)&gt;1,"같은 달·같은 메뉴가 또 있어요",""))))))</f>
        <v/>
      </c>
    </row>
    <row r="2985">
      <c r="A2985" s="49" t="n"/>
      <c r="B2985" s="17" t="n"/>
      <c r="C2985" s="14" t="n"/>
      <c r="D2985" s="14" t="n"/>
      <c r="E2985" s="18">
        <f>IF(COUNTA(A2985:D2985)=0,"",IF(NOT(ISNUMBER(A2985)),"월을 2026-09-01 처럼",IF(ISNA(MATCH(B2985,메뉴판이름,0)),"메뉴판에 없는 이름",IF(OR(NOT(ISNUMBER(C2985)),C2985&lt;0,C2985&lt;&gt;INT(N(C2985))),"수량을 확인하세요",IF(OR(NOT(ISNUMBER(D2985)),D2985&lt;0),"매출을 확인하세요",IF(COUNTIFS(메뉴_월,"&gt;="&amp;DATE(YEAR(A2985),MONTH(A2985),1),메뉴_월,"&lt;="&amp;DATE(YEAR(A2985),MONTH(A2985)+1,0),메뉴_이름,B2985)&gt;1,"같은 달·같은 메뉴가 또 있어요",""))))))</f>
        <v/>
      </c>
    </row>
    <row r="2986">
      <c r="A2986" s="49" t="n"/>
      <c r="B2986" s="17" t="n"/>
      <c r="C2986" s="14" t="n"/>
      <c r="D2986" s="14" t="n"/>
      <c r="E2986" s="18">
        <f>IF(COUNTA(A2986:D2986)=0,"",IF(NOT(ISNUMBER(A2986)),"월을 2026-09-01 처럼",IF(ISNA(MATCH(B2986,메뉴판이름,0)),"메뉴판에 없는 이름",IF(OR(NOT(ISNUMBER(C2986)),C2986&lt;0,C2986&lt;&gt;INT(N(C2986))),"수량을 확인하세요",IF(OR(NOT(ISNUMBER(D2986)),D2986&lt;0),"매출을 확인하세요",IF(COUNTIFS(메뉴_월,"&gt;="&amp;DATE(YEAR(A2986),MONTH(A2986),1),메뉴_월,"&lt;="&amp;DATE(YEAR(A2986),MONTH(A2986)+1,0),메뉴_이름,B2986)&gt;1,"같은 달·같은 메뉴가 또 있어요",""))))))</f>
        <v/>
      </c>
    </row>
    <row r="2987">
      <c r="A2987" s="49" t="n"/>
      <c r="B2987" s="17" t="n"/>
      <c r="C2987" s="14" t="n"/>
      <c r="D2987" s="14" t="n"/>
      <c r="E2987" s="18">
        <f>IF(COUNTA(A2987:D2987)=0,"",IF(NOT(ISNUMBER(A2987)),"월을 2026-09-01 처럼",IF(ISNA(MATCH(B2987,메뉴판이름,0)),"메뉴판에 없는 이름",IF(OR(NOT(ISNUMBER(C2987)),C2987&lt;0,C2987&lt;&gt;INT(N(C2987))),"수량을 확인하세요",IF(OR(NOT(ISNUMBER(D2987)),D2987&lt;0),"매출을 확인하세요",IF(COUNTIFS(메뉴_월,"&gt;="&amp;DATE(YEAR(A2987),MONTH(A2987),1),메뉴_월,"&lt;="&amp;DATE(YEAR(A2987),MONTH(A2987)+1,0),메뉴_이름,B2987)&gt;1,"같은 달·같은 메뉴가 또 있어요",""))))))</f>
        <v/>
      </c>
    </row>
    <row r="2988">
      <c r="A2988" s="49" t="n"/>
      <c r="B2988" s="17" t="n"/>
      <c r="C2988" s="14" t="n"/>
      <c r="D2988" s="14" t="n"/>
      <c r="E2988" s="18">
        <f>IF(COUNTA(A2988:D2988)=0,"",IF(NOT(ISNUMBER(A2988)),"월을 2026-09-01 처럼",IF(ISNA(MATCH(B2988,메뉴판이름,0)),"메뉴판에 없는 이름",IF(OR(NOT(ISNUMBER(C2988)),C2988&lt;0,C2988&lt;&gt;INT(N(C2988))),"수량을 확인하세요",IF(OR(NOT(ISNUMBER(D2988)),D2988&lt;0),"매출을 확인하세요",IF(COUNTIFS(메뉴_월,"&gt;="&amp;DATE(YEAR(A2988),MONTH(A2988),1),메뉴_월,"&lt;="&amp;DATE(YEAR(A2988),MONTH(A2988)+1,0),메뉴_이름,B2988)&gt;1,"같은 달·같은 메뉴가 또 있어요",""))))))</f>
        <v/>
      </c>
    </row>
    <row r="2989">
      <c r="A2989" s="49" t="n"/>
      <c r="B2989" s="17" t="n"/>
      <c r="C2989" s="14" t="n"/>
      <c r="D2989" s="14" t="n"/>
      <c r="E2989" s="18">
        <f>IF(COUNTA(A2989:D2989)=0,"",IF(NOT(ISNUMBER(A2989)),"월을 2026-09-01 처럼",IF(ISNA(MATCH(B2989,메뉴판이름,0)),"메뉴판에 없는 이름",IF(OR(NOT(ISNUMBER(C2989)),C2989&lt;0,C2989&lt;&gt;INT(N(C2989))),"수량을 확인하세요",IF(OR(NOT(ISNUMBER(D2989)),D2989&lt;0),"매출을 확인하세요",IF(COUNTIFS(메뉴_월,"&gt;="&amp;DATE(YEAR(A2989),MONTH(A2989),1),메뉴_월,"&lt;="&amp;DATE(YEAR(A2989),MONTH(A2989)+1,0),메뉴_이름,B2989)&gt;1,"같은 달·같은 메뉴가 또 있어요",""))))))</f>
        <v/>
      </c>
    </row>
    <row r="2990">
      <c r="A2990" s="49" t="n"/>
      <c r="B2990" s="17" t="n"/>
      <c r="C2990" s="14" t="n"/>
      <c r="D2990" s="14" t="n"/>
      <c r="E2990" s="18">
        <f>IF(COUNTA(A2990:D2990)=0,"",IF(NOT(ISNUMBER(A2990)),"월을 2026-09-01 처럼",IF(ISNA(MATCH(B2990,메뉴판이름,0)),"메뉴판에 없는 이름",IF(OR(NOT(ISNUMBER(C2990)),C2990&lt;0,C2990&lt;&gt;INT(N(C2990))),"수량을 확인하세요",IF(OR(NOT(ISNUMBER(D2990)),D2990&lt;0),"매출을 확인하세요",IF(COUNTIFS(메뉴_월,"&gt;="&amp;DATE(YEAR(A2990),MONTH(A2990),1),메뉴_월,"&lt;="&amp;DATE(YEAR(A2990),MONTH(A2990)+1,0),메뉴_이름,B2990)&gt;1,"같은 달·같은 메뉴가 또 있어요",""))))))</f>
        <v/>
      </c>
    </row>
    <row r="2991">
      <c r="A2991" s="49" t="n"/>
      <c r="B2991" s="17" t="n"/>
      <c r="C2991" s="14" t="n"/>
      <c r="D2991" s="14" t="n"/>
      <c r="E2991" s="18">
        <f>IF(COUNTA(A2991:D2991)=0,"",IF(NOT(ISNUMBER(A2991)),"월을 2026-09-01 처럼",IF(ISNA(MATCH(B2991,메뉴판이름,0)),"메뉴판에 없는 이름",IF(OR(NOT(ISNUMBER(C2991)),C2991&lt;0,C2991&lt;&gt;INT(N(C2991))),"수량을 확인하세요",IF(OR(NOT(ISNUMBER(D2991)),D2991&lt;0),"매출을 확인하세요",IF(COUNTIFS(메뉴_월,"&gt;="&amp;DATE(YEAR(A2991),MONTH(A2991),1),메뉴_월,"&lt;="&amp;DATE(YEAR(A2991),MONTH(A2991)+1,0),메뉴_이름,B2991)&gt;1,"같은 달·같은 메뉴가 또 있어요",""))))))</f>
        <v/>
      </c>
    </row>
    <row r="2992">
      <c r="A2992" s="49" t="n"/>
      <c r="B2992" s="17" t="n"/>
      <c r="C2992" s="14" t="n"/>
      <c r="D2992" s="14" t="n"/>
      <c r="E2992" s="18">
        <f>IF(COUNTA(A2992:D2992)=0,"",IF(NOT(ISNUMBER(A2992)),"월을 2026-09-01 처럼",IF(ISNA(MATCH(B2992,메뉴판이름,0)),"메뉴판에 없는 이름",IF(OR(NOT(ISNUMBER(C2992)),C2992&lt;0,C2992&lt;&gt;INT(N(C2992))),"수량을 확인하세요",IF(OR(NOT(ISNUMBER(D2992)),D2992&lt;0),"매출을 확인하세요",IF(COUNTIFS(메뉴_월,"&gt;="&amp;DATE(YEAR(A2992),MONTH(A2992),1),메뉴_월,"&lt;="&amp;DATE(YEAR(A2992),MONTH(A2992)+1,0),메뉴_이름,B2992)&gt;1,"같은 달·같은 메뉴가 또 있어요",""))))))</f>
        <v/>
      </c>
    </row>
    <row r="2993">
      <c r="A2993" s="49" t="n"/>
      <c r="B2993" s="17" t="n"/>
      <c r="C2993" s="14" t="n"/>
      <c r="D2993" s="14" t="n"/>
      <c r="E2993" s="18">
        <f>IF(COUNTA(A2993:D2993)=0,"",IF(NOT(ISNUMBER(A2993)),"월을 2026-09-01 처럼",IF(ISNA(MATCH(B2993,메뉴판이름,0)),"메뉴판에 없는 이름",IF(OR(NOT(ISNUMBER(C2993)),C2993&lt;0,C2993&lt;&gt;INT(N(C2993))),"수량을 확인하세요",IF(OR(NOT(ISNUMBER(D2993)),D2993&lt;0),"매출을 확인하세요",IF(COUNTIFS(메뉴_월,"&gt;="&amp;DATE(YEAR(A2993),MONTH(A2993),1),메뉴_월,"&lt;="&amp;DATE(YEAR(A2993),MONTH(A2993)+1,0),메뉴_이름,B2993)&gt;1,"같은 달·같은 메뉴가 또 있어요",""))))))</f>
        <v/>
      </c>
    </row>
    <row r="2994">
      <c r="A2994" s="49" t="n"/>
      <c r="B2994" s="17" t="n"/>
      <c r="C2994" s="14" t="n"/>
      <c r="D2994" s="14" t="n"/>
      <c r="E2994" s="18">
        <f>IF(COUNTA(A2994:D2994)=0,"",IF(NOT(ISNUMBER(A2994)),"월을 2026-09-01 처럼",IF(ISNA(MATCH(B2994,메뉴판이름,0)),"메뉴판에 없는 이름",IF(OR(NOT(ISNUMBER(C2994)),C2994&lt;0,C2994&lt;&gt;INT(N(C2994))),"수량을 확인하세요",IF(OR(NOT(ISNUMBER(D2994)),D2994&lt;0),"매출을 확인하세요",IF(COUNTIFS(메뉴_월,"&gt;="&amp;DATE(YEAR(A2994),MONTH(A2994),1),메뉴_월,"&lt;="&amp;DATE(YEAR(A2994),MONTH(A2994)+1,0),메뉴_이름,B2994)&gt;1,"같은 달·같은 메뉴가 또 있어요",""))))))</f>
        <v/>
      </c>
    </row>
    <row r="2995">
      <c r="A2995" s="49" t="n"/>
      <c r="B2995" s="17" t="n"/>
      <c r="C2995" s="14" t="n"/>
      <c r="D2995" s="14" t="n"/>
      <c r="E2995" s="18">
        <f>IF(COUNTA(A2995:D2995)=0,"",IF(NOT(ISNUMBER(A2995)),"월을 2026-09-01 처럼",IF(ISNA(MATCH(B2995,메뉴판이름,0)),"메뉴판에 없는 이름",IF(OR(NOT(ISNUMBER(C2995)),C2995&lt;0,C2995&lt;&gt;INT(N(C2995))),"수량을 확인하세요",IF(OR(NOT(ISNUMBER(D2995)),D2995&lt;0),"매출을 확인하세요",IF(COUNTIFS(메뉴_월,"&gt;="&amp;DATE(YEAR(A2995),MONTH(A2995),1),메뉴_월,"&lt;="&amp;DATE(YEAR(A2995),MONTH(A2995)+1,0),메뉴_이름,B2995)&gt;1,"같은 달·같은 메뉴가 또 있어요",""))))))</f>
        <v/>
      </c>
    </row>
    <row r="2996">
      <c r="A2996" s="49" t="n"/>
      <c r="B2996" s="17" t="n"/>
      <c r="C2996" s="14" t="n"/>
      <c r="D2996" s="14" t="n"/>
      <c r="E2996" s="18">
        <f>IF(COUNTA(A2996:D2996)=0,"",IF(NOT(ISNUMBER(A2996)),"월을 2026-09-01 처럼",IF(ISNA(MATCH(B2996,메뉴판이름,0)),"메뉴판에 없는 이름",IF(OR(NOT(ISNUMBER(C2996)),C2996&lt;0,C2996&lt;&gt;INT(N(C2996))),"수량을 확인하세요",IF(OR(NOT(ISNUMBER(D2996)),D2996&lt;0),"매출을 확인하세요",IF(COUNTIFS(메뉴_월,"&gt;="&amp;DATE(YEAR(A2996),MONTH(A2996),1),메뉴_월,"&lt;="&amp;DATE(YEAR(A2996),MONTH(A2996)+1,0),메뉴_이름,B2996)&gt;1,"같은 달·같은 메뉴가 또 있어요",""))))))</f>
        <v/>
      </c>
    </row>
    <row r="2997">
      <c r="A2997" s="49" t="n"/>
      <c r="B2997" s="17" t="n"/>
      <c r="C2997" s="14" t="n"/>
      <c r="D2997" s="14" t="n"/>
      <c r="E2997" s="18">
        <f>IF(COUNTA(A2997:D2997)=0,"",IF(NOT(ISNUMBER(A2997)),"월을 2026-09-01 처럼",IF(ISNA(MATCH(B2997,메뉴판이름,0)),"메뉴판에 없는 이름",IF(OR(NOT(ISNUMBER(C2997)),C2997&lt;0,C2997&lt;&gt;INT(N(C2997))),"수량을 확인하세요",IF(OR(NOT(ISNUMBER(D2997)),D2997&lt;0),"매출을 확인하세요",IF(COUNTIFS(메뉴_월,"&gt;="&amp;DATE(YEAR(A2997),MONTH(A2997),1),메뉴_월,"&lt;="&amp;DATE(YEAR(A2997),MONTH(A2997)+1,0),메뉴_이름,B2997)&gt;1,"같은 달·같은 메뉴가 또 있어요",""))))))</f>
        <v/>
      </c>
    </row>
    <row r="2998">
      <c r="A2998" s="49" t="n"/>
      <c r="B2998" s="17" t="n"/>
      <c r="C2998" s="14" t="n"/>
      <c r="D2998" s="14" t="n"/>
      <c r="E2998" s="18">
        <f>IF(COUNTA(A2998:D2998)=0,"",IF(NOT(ISNUMBER(A2998)),"월을 2026-09-01 처럼",IF(ISNA(MATCH(B2998,메뉴판이름,0)),"메뉴판에 없는 이름",IF(OR(NOT(ISNUMBER(C2998)),C2998&lt;0,C2998&lt;&gt;INT(N(C2998))),"수량을 확인하세요",IF(OR(NOT(ISNUMBER(D2998)),D2998&lt;0),"매출을 확인하세요",IF(COUNTIFS(메뉴_월,"&gt;="&amp;DATE(YEAR(A2998),MONTH(A2998),1),메뉴_월,"&lt;="&amp;DATE(YEAR(A2998),MONTH(A2998)+1,0),메뉴_이름,B2998)&gt;1,"같은 달·같은 메뉴가 또 있어요",""))))))</f>
        <v/>
      </c>
    </row>
    <row r="2999">
      <c r="A2999" s="49" t="n"/>
      <c r="B2999" s="17" t="n"/>
      <c r="C2999" s="14" t="n"/>
      <c r="D2999" s="14" t="n"/>
      <c r="E2999" s="18">
        <f>IF(COUNTA(A2999:D2999)=0,"",IF(NOT(ISNUMBER(A2999)),"월을 2026-09-01 처럼",IF(ISNA(MATCH(B2999,메뉴판이름,0)),"메뉴판에 없는 이름",IF(OR(NOT(ISNUMBER(C2999)),C2999&lt;0,C2999&lt;&gt;INT(N(C2999))),"수량을 확인하세요",IF(OR(NOT(ISNUMBER(D2999)),D2999&lt;0),"매출을 확인하세요",IF(COUNTIFS(메뉴_월,"&gt;="&amp;DATE(YEAR(A2999),MONTH(A2999),1),메뉴_월,"&lt;="&amp;DATE(YEAR(A2999),MONTH(A2999)+1,0),메뉴_이름,B2999)&gt;1,"같은 달·같은 메뉴가 또 있어요",""))))))</f>
        <v/>
      </c>
    </row>
    <row r="3000">
      <c r="A3000" s="49" t="n"/>
      <c r="B3000" s="17" t="n"/>
      <c r="C3000" s="14" t="n"/>
      <c r="D3000" s="14" t="n"/>
      <c r="E3000" s="18">
        <f>IF(COUNTA(A3000:D3000)=0,"",IF(NOT(ISNUMBER(A3000)),"월을 2026-09-01 처럼",IF(ISNA(MATCH(B3000,메뉴판이름,0)),"메뉴판에 없는 이름",IF(OR(NOT(ISNUMBER(C3000)),C3000&lt;0,C3000&lt;&gt;INT(N(C3000))),"수량을 확인하세요",IF(OR(NOT(ISNUMBER(D3000)),D3000&lt;0),"매출을 확인하세요",IF(COUNTIFS(메뉴_월,"&gt;="&amp;DATE(YEAR(A3000),MONTH(A3000),1),메뉴_월,"&lt;="&amp;DATE(YEAR(A3000),MONTH(A3000)+1,0),메뉴_이름,B3000)&gt;1,"같은 달·같은 메뉴가 또 있어요",""))))))</f>
        <v/>
      </c>
    </row>
    <row r="3001">
      <c r="A3001" s="49" t="n"/>
      <c r="B3001" s="17" t="n"/>
      <c r="C3001" s="14" t="n"/>
      <c r="D3001" s="14" t="n"/>
      <c r="E3001" s="18">
        <f>IF(COUNTA(A3001:D3001)=0,"",IF(NOT(ISNUMBER(A3001)),"월을 2026-09-01 처럼",IF(ISNA(MATCH(B3001,메뉴판이름,0)),"메뉴판에 없는 이름",IF(OR(NOT(ISNUMBER(C3001)),C3001&lt;0,C3001&lt;&gt;INT(N(C3001))),"수량을 확인하세요",IF(OR(NOT(ISNUMBER(D3001)),D3001&lt;0),"매출을 확인하세요",IF(COUNTIFS(메뉴_월,"&gt;="&amp;DATE(YEAR(A3001),MONTH(A3001),1),메뉴_월,"&lt;="&amp;DATE(YEAR(A3001),MONTH(A3001)+1,0),메뉴_이름,B3001)&gt;1,"같은 달·같은 메뉴가 또 있어요",""))))))</f>
        <v/>
      </c>
    </row>
    <row r="3002">
      <c r="A3002" s="49" t="n"/>
      <c r="B3002" s="17" t="n"/>
      <c r="C3002" s="14" t="n"/>
      <c r="D3002" s="14" t="n"/>
      <c r="E3002" s="18">
        <f>IF(COUNTA(A3002:D3002)=0,"",IF(NOT(ISNUMBER(A3002)),"월을 2026-09-01 처럼",IF(ISNA(MATCH(B3002,메뉴판이름,0)),"메뉴판에 없는 이름",IF(OR(NOT(ISNUMBER(C3002)),C3002&lt;0,C3002&lt;&gt;INT(N(C3002))),"수량을 확인하세요",IF(OR(NOT(ISNUMBER(D3002)),D3002&lt;0),"매출을 확인하세요",IF(COUNTIFS(메뉴_월,"&gt;="&amp;DATE(YEAR(A3002),MONTH(A3002),1),메뉴_월,"&lt;="&amp;DATE(YEAR(A3002),MONTH(A3002)+1,0),메뉴_이름,B3002)&gt;1,"같은 달·같은 메뉴가 또 있어요",""))))))</f>
        <v/>
      </c>
    </row>
    <row r="3003">
      <c r="A3003" s="49" t="n"/>
      <c r="B3003" s="17" t="n"/>
      <c r="C3003" s="14" t="n"/>
      <c r="D3003" s="14" t="n"/>
      <c r="E3003" s="18">
        <f>IF(COUNTA(A3003:D3003)=0,"",IF(NOT(ISNUMBER(A3003)),"월을 2026-09-01 처럼",IF(ISNA(MATCH(B3003,메뉴판이름,0)),"메뉴판에 없는 이름",IF(OR(NOT(ISNUMBER(C3003)),C3003&lt;0,C3003&lt;&gt;INT(N(C3003))),"수량을 확인하세요",IF(OR(NOT(ISNUMBER(D3003)),D3003&lt;0),"매출을 확인하세요",IF(COUNTIFS(메뉴_월,"&gt;="&amp;DATE(YEAR(A3003),MONTH(A3003),1),메뉴_월,"&lt;="&amp;DATE(YEAR(A3003),MONTH(A3003)+1,0),메뉴_이름,B3003)&gt;1,"같은 달·같은 메뉴가 또 있어요",""))))))</f>
        <v/>
      </c>
    </row>
    <row r="3004">
      <c r="A3004" s="49" t="n"/>
      <c r="B3004" s="17" t="n"/>
      <c r="C3004" s="14" t="n"/>
      <c r="D3004" s="14" t="n"/>
      <c r="E3004" s="18">
        <f>IF(COUNTA(A3004:D3004)=0,"",IF(NOT(ISNUMBER(A3004)),"월을 2026-09-01 처럼",IF(ISNA(MATCH(B3004,메뉴판이름,0)),"메뉴판에 없는 이름",IF(OR(NOT(ISNUMBER(C3004)),C3004&lt;0,C3004&lt;&gt;INT(N(C3004))),"수량을 확인하세요",IF(OR(NOT(ISNUMBER(D3004)),D3004&lt;0),"매출을 확인하세요",IF(COUNTIFS(메뉴_월,"&gt;="&amp;DATE(YEAR(A3004),MONTH(A3004),1),메뉴_월,"&lt;="&amp;DATE(YEAR(A3004),MONTH(A3004)+1,0),메뉴_이름,B3004)&gt;1,"같은 달·같은 메뉴가 또 있어요",""))))))</f>
        <v/>
      </c>
    </row>
    <row r="3005">
      <c r="A3005" s="49" t="n"/>
      <c r="B3005" s="17" t="n"/>
      <c r="C3005" s="14" t="n"/>
      <c r="D3005" s="14" t="n"/>
      <c r="E3005" s="18">
        <f>IF(COUNTA(A3005:D3005)=0,"",IF(NOT(ISNUMBER(A3005)),"월을 2026-09-01 처럼",IF(ISNA(MATCH(B3005,메뉴판이름,0)),"메뉴판에 없는 이름",IF(OR(NOT(ISNUMBER(C3005)),C3005&lt;0,C3005&lt;&gt;INT(N(C3005))),"수량을 확인하세요",IF(OR(NOT(ISNUMBER(D3005)),D3005&lt;0),"매출을 확인하세요",IF(COUNTIFS(메뉴_월,"&gt;="&amp;DATE(YEAR(A3005),MONTH(A3005),1),메뉴_월,"&lt;="&amp;DATE(YEAR(A3005),MONTH(A3005)+1,0),메뉴_이름,B3005)&gt;1,"같은 달·같은 메뉴가 또 있어요",""))))))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5:E3005"/>
  <conditionalFormatting sqref="A6:D3005">
    <cfRule type="expression" priority="1" dxfId="0">
      <formula>$E6&lt;&gt;""</formula>
    </cfRule>
  </conditionalFormatting>
  <dataValidations count="4">
    <dataValidation sqref="B6:B3005" showDropDown="0" showInputMessage="0" showErrorMessage="1" allowBlank="0" errorTitle="메뉴" error="메뉴판에 있는 이름을 골라 주세요. 새 메뉴는 메뉴판 시트에 먼저 적어요." type="list">
      <formula1>메뉴목록</formula1>
    </dataValidation>
    <dataValidation sqref="A6:A3005" showDropDown="0" showInputMessage="0" showErrorMessage="1" allowBlank="0" errorTitle="월" error="2026-09-01 처럼 그달 1일로 적어 주세요." type="date" operator="between">
      <formula1>DATE(2020,1,1)</formula1>
      <formula2>TODAY()</formula2>
    </dataValidation>
    <dataValidation sqref="C6:C3005" showDropDown="0" showInputMessage="0" showErrorMessage="1" allowBlank="0" errorTitle="수량" error="0 이상 정수로 적어 주세요." type="whole" operator="between">
      <formula1>0</formula1>
      <formula2>1000000</formula2>
    </dataValidation>
    <dataValidation sqref="D6:D3005" showDropDown="0" showInputMessage="0" showErrorMessage="1" allowBlank="0" errorTitle="매출" error="원 단위 숫자만 적어 주세요." type="whole" operator="between">
      <formula1>0</formula1>
      <formula2>1000000000</formula2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4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22" customWidth="1" min="4" max="4"/>
    <col width="14" customWidth="1" min="5" max="5"/>
  </cols>
  <sheetData>
    <row r="1" ht="30" customHeight="1">
      <c r="A1" s="1" t="inlineStr">
        <is>
          <t>메뉴판</t>
        </is>
      </c>
      <c r="E1" s="2" t="inlineStr">
        <is>
          <t>견본</t>
        </is>
      </c>
    </row>
    <row r="2">
      <c r="A2" s="3" t="inlineStr">
        <is>
          <t>새 메뉴는 빈 줄에 적으면 '메뉴 판매 입력'의 고르기 목록에 바로 나옵니다. 이미 판 메뉴 이름은 바꾸지 마세요.</t>
        </is>
      </c>
    </row>
    <row r="3">
      <c r="A3" s="3" t="inlineStr">
        <is>
          <t>메뉴는 40개까지. 가격이 바뀌어도 지난 매출은 그대로입니다(메뉴별 매출은 포스에 찍힌 금액을 그대로 적기 때문).</t>
        </is>
      </c>
    </row>
    <row r="4" ht="26" customHeight="1">
      <c r="A4" s="11" t="inlineStr">
        <is>
          <t>메뉴</t>
        </is>
      </c>
      <c r="B4" s="11" t="inlineStr">
        <is>
          <t>분류</t>
        </is>
      </c>
      <c r="C4" s="11" t="inlineStr">
        <is>
          <t>지금 가격</t>
        </is>
      </c>
      <c r="D4" s="11" t="inlineStr">
        <is>
          <t>확인</t>
        </is>
      </c>
      <c r="E4" s="11" t="inlineStr">
        <is>
          <t>판매 기록</t>
        </is>
      </c>
    </row>
    <row r="5">
      <c r="A5" s="17" t="inlineStr">
        <is>
          <t>떡볶이</t>
        </is>
      </c>
      <c r="B5" s="17" t="inlineStr">
        <is>
          <t>분식</t>
        </is>
      </c>
      <c r="C5" s="50" t="n">
        <v>4500</v>
      </c>
      <c r="D5" s="18">
        <f>IF(A5="","",IF(COUNTIF($A$5:$A$44,A5)&gt;1,"같은 이름이 또 있어요",""))</f>
        <v/>
      </c>
      <c r="E5" s="51">
        <f>IF(A5="","",COUNTIF(메뉴_이름,A5))</f>
        <v/>
      </c>
    </row>
    <row r="6">
      <c r="A6" s="17" t="inlineStr">
        <is>
          <t>순대</t>
        </is>
      </c>
      <c r="B6" s="17" t="inlineStr">
        <is>
          <t>분식</t>
        </is>
      </c>
      <c r="C6" s="50" t="n">
        <v>4500</v>
      </c>
      <c r="D6" s="18">
        <f>IF(A6="","",IF(COUNTIF($A$5:$A$44,A6)&gt;1,"같은 이름이 또 있어요",""))</f>
        <v/>
      </c>
      <c r="E6" s="51">
        <f>IF(A6="","",COUNTIF(메뉴_이름,A6))</f>
        <v/>
      </c>
    </row>
    <row r="7">
      <c r="A7" s="17" t="inlineStr">
        <is>
          <t>모둠튀김(5개)</t>
        </is>
      </c>
      <c r="B7" s="17" t="inlineStr">
        <is>
          <t>분식</t>
        </is>
      </c>
      <c r="C7" s="50" t="n">
        <v>4000</v>
      </c>
      <c r="D7" s="18">
        <f>IF(A7="","",IF(COUNTIF($A$5:$A$44,A7)&gt;1,"같은 이름이 또 있어요",""))</f>
        <v/>
      </c>
      <c r="E7" s="51">
        <f>IF(A7="","",COUNTIF(메뉴_이름,A7))</f>
        <v/>
      </c>
    </row>
    <row r="8">
      <c r="A8" s="17" t="inlineStr">
        <is>
          <t>어묵(3개)</t>
        </is>
      </c>
      <c r="B8" s="17" t="inlineStr">
        <is>
          <t>분식</t>
        </is>
      </c>
      <c r="C8" s="50" t="n">
        <v>3000</v>
      </c>
      <c r="D8" s="18">
        <f>IF(A8="","",IF(COUNTIF($A$5:$A$44,A8)&gt;1,"같은 이름이 또 있어요",""))</f>
        <v/>
      </c>
      <c r="E8" s="51">
        <f>IF(A8="","",COUNTIF(메뉴_이름,A8))</f>
        <v/>
      </c>
    </row>
    <row r="9">
      <c r="A9" s="17" t="inlineStr">
        <is>
          <t>떡튀순 세트</t>
        </is>
      </c>
      <c r="B9" s="17" t="inlineStr">
        <is>
          <t>세트</t>
        </is>
      </c>
      <c r="C9" s="50" t="n">
        <v>12000</v>
      </c>
      <c r="D9" s="18">
        <f>IF(A9="","",IF(COUNTIF($A$5:$A$44,A9)&gt;1,"같은 이름이 또 있어요",""))</f>
        <v/>
      </c>
      <c r="E9" s="51">
        <f>IF(A9="","",COUNTIF(메뉴_이름,A9))</f>
        <v/>
      </c>
    </row>
    <row r="10">
      <c r="A10" s="17" t="inlineStr">
        <is>
          <t>김밥</t>
        </is>
      </c>
      <c r="B10" s="17" t="inlineStr">
        <is>
          <t>김밥</t>
        </is>
      </c>
      <c r="C10" s="50" t="n">
        <v>3500</v>
      </c>
      <c r="D10" s="18">
        <f>IF(A10="","",IF(COUNTIF($A$5:$A$44,A10)&gt;1,"같은 이름이 또 있어요",""))</f>
        <v/>
      </c>
      <c r="E10" s="51">
        <f>IF(A10="","",COUNTIF(메뉴_이름,A10))</f>
        <v/>
      </c>
    </row>
    <row r="11">
      <c r="A11" s="17" t="inlineStr">
        <is>
          <t>참치김밥</t>
        </is>
      </c>
      <c r="B11" s="17" t="inlineStr">
        <is>
          <t>김밥</t>
        </is>
      </c>
      <c r="C11" s="50" t="n">
        <v>4500</v>
      </c>
      <c r="D11" s="18">
        <f>IF(A11="","",IF(COUNTIF($A$5:$A$44,A11)&gt;1,"같은 이름이 또 있어요",""))</f>
        <v/>
      </c>
      <c r="E11" s="51">
        <f>IF(A11="","",COUNTIF(메뉴_이름,A11))</f>
        <v/>
      </c>
    </row>
    <row r="12">
      <c r="A12" s="17" t="inlineStr">
        <is>
          <t>치즈김밥</t>
        </is>
      </c>
      <c r="B12" s="17" t="inlineStr">
        <is>
          <t>김밥</t>
        </is>
      </c>
      <c r="C12" s="50" t="n">
        <v>4500</v>
      </c>
      <c r="D12" s="18">
        <f>IF(A12="","",IF(COUNTIF($A$5:$A$44,A12)&gt;1,"같은 이름이 또 있어요",""))</f>
        <v/>
      </c>
      <c r="E12" s="51">
        <f>IF(A12="","",COUNTIF(메뉴_이름,A12))</f>
        <v/>
      </c>
    </row>
    <row r="13">
      <c r="A13" s="17" t="inlineStr">
        <is>
          <t>라면</t>
        </is>
      </c>
      <c r="B13" s="17" t="inlineStr">
        <is>
          <t>면</t>
        </is>
      </c>
      <c r="C13" s="50" t="n">
        <v>4000</v>
      </c>
      <c r="D13" s="18">
        <f>IF(A13="","",IF(COUNTIF($A$5:$A$44,A13)&gt;1,"같은 이름이 또 있어요",""))</f>
        <v/>
      </c>
      <c r="E13" s="51">
        <f>IF(A13="","",COUNTIF(메뉴_이름,A13))</f>
        <v/>
      </c>
    </row>
    <row r="14">
      <c r="A14" s="17" t="inlineStr">
        <is>
          <t>치즈라면</t>
        </is>
      </c>
      <c r="B14" s="17" t="inlineStr">
        <is>
          <t>면</t>
        </is>
      </c>
      <c r="C14" s="50" t="n">
        <v>5000</v>
      </c>
      <c r="D14" s="18">
        <f>IF(A14="","",IF(COUNTIF($A$5:$A$44,A14)&gt;1,"같은 이름이 또 있어요",""))</f>
        <v/>
      </c>
      <c r="E14" s="51">
        <f>IF(A14="","",COUNTIF(메뉴_이름,A14))</f>
        <v/>
      </c>
    </row>
    <row r="15">
      <c r="A15" s="17" t="inlineStr">
        <is>
          <t>쫄면</t>
        </is>
      </c>
      <c r="B15" s="17" t="inlineStr">
        <is>
          <t>면</t>
        </is>
      </c>
      <c r="C15" s="50" t="n">
        <v>6000</v>
      </c>
      <c r="D15" s="18">
        <f>IF(A15="","",IF(COUNTIF($A$5:$A$44,A15)&gt;1,"같은 이름이 또 있어요",""))</f>
        <v/>
      </c>
      <c r="E15" s="51">
        <f>IF(A15="","",COUNTIF(메뉴_이름,A15))</f>
        <v/>
      </c>
    </row>
    <row r="16">
      <c r="A16" s="17" t="inlineStr">
        <is>
          <t>우동</t>
        </is>
      </c>
      <c r="B16" s="17" t="inlineStr">
        <is>
          <t>면</t>
        </is>
      </c>
      <c r="C16" s="50" t="n">
        <v>5500</v>
      </c>
      <c r="D16" s="18">
        <f>IF(A16="","",IF(COUNTIF($A$5:$A$44,A16)&gt;1,"같은 이름이 또 있어요",""))</f>
        <v/>
      </c>
      <c r="E16" s="51">
        <f>IF(A16="","",COUNTIF(메뉴_이름,A16))</f>
        <v/>
      </c>
    </row>
    <row r="17">
      <c r="A17" s="17" t="inlineStr">
        <is>
          <t>오므라이스</t>
        </is>
      </c>
      <c r="B17" s="17" t="inlineStr">
        <is>
          <t>식사</t>
        </is>
      </c>
      <c r="C17" s="50" t="n">
        <v>7500</v>
      </c>
      <c r="D17" s="18">
        <f>IF(A17="","",IF(COUNTIF($A$5:$A$44,A17)&gt;1,"같은 이름이 또 있어요",""))</f>
        <v/>
      </c>
      <c r="E17" s="51">
        <f>IF(A17="","",COUNTIF(메뉴_이름,A17))</f>
        <v/>
      </c>
    </row>
    <row r="18">
      <c r="A18" s="17" t="inlineStr">
        <is>
          <t>돈가스</t>
        </is>
      </c>
      <c r="B18" s="17" t="inlineStr">
        <is>
          <t>식사</t>
        </is>
      </c>
      <c r="C18" s="50" t="n">
        <v>8500</v>
      </c>
      <c r="D18" s="18">
        <f>IF(A18="","",IF(COUNTIF($A$5:$A$44,A18)&gt;1,"같은 이름이 또 있어요",""))</f>
        <v/>
      </c>
      <c r="E18" s="51">
        <f>IF(A18="","",COUNTIF(메뉴_이름,A18))</f>
        <v/>
      </c>
    </row>
    <row r="19">
      <c r="A19" s="17" t="inlineStr">
        <is>
          <t>제육덮밥</t>
        </is>
      </c>
      <c r="B19" s="17" t="inlineStr">
        <is>
          <t>식사</t>
        </is>
      </c>
      <c r="C19" s="50" t="n">
        <v>8000</v>
      </c>
      <c r="D19" s="18">
        <f>IF(A19="","",IF(COUNTIF($A$5:$A$44,A19)&gt;1,"같은 이름이 또 있어요",""))</f>
        <v/>
      </c>
      <c r="E19" s="51">
        <f>IF(A19="","",COUNTIF(메뉴_이름,A19))</f>
        <v/>
      </c>
    </row>
    <row r="20">
      <c r="A20" s="17" t="inlineStr">
        <is>
          <t>만두(6개)</t>
        </is>
      </c>
      <c r="B20" s="17" t="inlineStr">
        <is>
          <t>분식</t>
        </is>
      </c>
      <c r="C20" s="50" t="n">
        <v>4500</v>
      </c>
      <c r="D20" s="18">
        <f>IF(A20="","",IF(COUNTIF($A$5:$A$44,A20)&gt;1,"같은 이름이 또 있어요",""))</f>
        <v/>
      </c>
      <c r="E20" s="51">
        <f>IF(A20="","",COUNTIF(메뉴_이름,A20))</f>
        <v/>
      </c>
    </row>
    <row r="21">
      <c r="A21" s="17" t="inlineStr">
        <is>
          <t>콜라</t>
        </is>
      </c>
      <c r="B21" s="17" t="inlineStr">
        <is>
          <t>음료</t>
        </is>
      </c>
      <c r="C21" s="50" t="n">
        <v>2000</v>
      </c>
      <c r="D21" s="18">
        <f>IF(A21="","",IF(COUNTIF($A$5:$A$44,A21)&gt;1,"같은 이름이 또 있어요",""))</f>
        <v/>
      </c>
      <c r="E21" s="51">
        <f>IF(A21="","",COUNTIF(메뉴_이름,A21))</f>
        <v/>
      </c>
    </row>
    <row r="22">
      <c r="A22" s="17" t="inlineStr">
        <is>
          <t>사이다</t>
        </is>
      </c>
      <c r="B22" s="17" t="inlineStr">
        <is>
          <t>음료</t>
        </is>
      </c>
      <c r="C22" s="50" t="n">
        <v>2000</v>
      </c>
      <c r="D22" s="18">
        <f>IF(A22="","",IF(COUNTIF($A$5:$A$44,A22)&gt;1,"같은 이름이 또 있어요",""))</f>
        <v/>
      </c>
      <c r="E22" s="51">
        <f>IF(A22="","",COUNTIF(메뉴_이름,A22))</f>
        <v/>
      </c>
    </row>
    <row r="23">
      <c r="A23" s="17" t="n"/>
      <c r="B23" s="17" t="n"/>
      <c r="C23" s="50" t="n"/>
      <c r="D23" s="18">
        <f>IF(A23="","",IF(COUNTIF($A$5:$A$44,A23)&gt;1,"같은 이름이 또 있어요",""))</f>
        <v/>
      </c>
      <c r="E23" s="51">
        <f>IF(A23="","",COUNTIF(메뉴_이름,A23))</f>
        <v/>
      </c>
    </row>
    <row r="24">
      <c r="A24" s="17" t="n"/>
      <c r="B24" s="17" t="n"/>
      <c r="C24" s="50" t="n"/>
      <c r="D24" s="18">
        <f>IF(A24="","",IF(COUNTIF($A$5:$A$44,A24)&gt;1,"같은 이름이 또 있어요",""))</f>
        <v/>
      </c>
      <c r="E24" s="51">
        <f>IF(A24="","",COUNTIF(메뉴_이름,A24))</f>
        <v/>
      </c>
    </row>
    <row r="25">
      <c r="A25" s="17" t="n"/>
      <c r="B25" s="17" t="n"/>
      <c r="C25" s="50" t="n"/>
      <c r="D25" s="18">
        <f>IF(A25="","",IF(COUNTIF($A$5:$A$44,A25)&gt;1,"같은 이름이 또 있어요",""))</f>
        <v/>
      </c>
      <c r="E25" s="51">
        <f>IF(A25="","",COUNTIF(메뉴_이름,A25))</f>
        <v/>
      </c>
    </row>
    <row r="26">
      <c r="A26" s="17" t="n"/>
      <c r="B26" s="17" t="n"/>
      <c r="C26" s="50" t="n"/>
      <c r="D26" s="18">
        <f>IF(A26="","",IF(COUNTIF($A$5:$A$44,A26)&gt;1,"같은 이름이 또 있어요",""))</f>
        <v/>
      </c>
      <c r="E26" s="51">
        <f>IF(A26="","",COUNTIF(메뉴_이름,A26))</f>
        <v/>
      </c>
    </row>
    <row r="27">
      <c r="A27" s="17" t="n"/>
      <c r="B27" s="17" t="n"/>
      <c r="C27" s="50" t="n"/>
      <c r="D27" s="18">
        <f>IF(A27="","",IF(COUNTIF($A$5:$A$44,A27)&gt;1,"같은 이름이 또 있어요",""))</f>
        <v/>
      </c>
      <c r="E27" s="51">
        <f>IF(A27="","",COUNTIF(메뉴_이름,A27))</f>
        <v/>
      </c>
    </row>
    <row r="28">
      <c r="A28" s="17" t="n"/>
      <c r="B28" s="17" t="n"/>
      <c r="C28" s="50" t="n"/>
      <c r="D28" s="18">
        <f>IF(A28="","",IF(COUNTIF($A$5:$A$44,A28)&gt;1,"같은 이름이 또 있어요",""))</f>
        <v/>
      </c>
      <c r="E28" s="51">
        <f>IF(A28="","",COUNTIF(메뉴_이름,A28))</f>
        <v/>
      </c>
    </row>
    <row r="29">
      <c r="A29" s="17" t="n"/>
      <c r="B29" s="17" t="n"/>
      <c r="C29" s="50" t="n"/>
      <c r="D29" s="18">
        <f>IF(A29="","",IF(COUNTIF($A$5:$A$44,A29)&gt;1,"같은 이름이 또 있어요",""))</f>
        <v/>
      </c>
      <c r="E29" s="51">
        <f>IF(A29="","",COUNTIF(메뉴_이름,A29))</f>
        <v/>
      </c>
    </row>
    <row r="30">
      <c r="A30" s="17" t="n"/>
      <c r="B30" s="17" t="n"/>
      <c r="C30" s="50" t="n"/>
      <c r="D30" s="18">
        <f>IF(A30="","",IF(COUNTIF($A$5:$A$44,A30)&gt;1,"같은 이름이 또 있어요",""))</f>
        <v/>
      </c>
      <c r="E30" s="51">
        <f>IF(A30="","",COUNTIF(메뉴_이름,A30))</f>
        <v/>
      </c>
    </row>
    <row r="31">
      <c r="A31" s="17" t="n"/>
      <c r="B31" s="17" t="n"/>
      <c r="C31" s="50" t="n"/>
      <c r="D31" s="18">
        <f>IF(A31="","",IF(COUNTIF($A$5:$A$44,A31)&gt;1,"같은 이름이 또 있어요",""))</f>
        <v/>
      </c>
      <c r="E31" s="51">
        <f>IF(A31="","",COUNTIF(메뉴_이름,A31))</f>
        <v/>
      </c>
    </row>
    <row r="32">
      <c r="A32" s="17" t="n"/>
      <c r="B32" s="17" t="n"/>
      <c r="C32" s="50" t="n"/>
      <c r="D32" s="18">
        <f>IF(A32="","",IF(COUNTIF($A$5:$A$44,A32)&gt;1,"같은 이름이 또 있어요",""))</f>
        <v/>
      </c>
      <c r="E32" s="51">
        <f>IF(A32="","",COUNTIF(메뉴_이름,A32))</f>
        <v/>
      </c>
    </row>
    <row r="33">
      <c r="A33" s="17" t="n"/>
      <c r="B33" s="17" t="n"/>
      <c r="C33" s="50" t="n"/>
      <c r="D33" s="18">
        <f>IF(A33="","",IF(COUNTIF($A$5:$A$44,A33)&gt;1,"같은 이름이 또 있어요",""))</f>
        <v/>
      </c>
      <c r="E33" s="51">
        <f>IF(A33="","",COUNTIF(메뉴_이름,A33))</f>
        <v/>
      </c>
    </row>
    <row r="34">
      <c r="A34" s="17" t="n"/>
      <c r="B34" s="17" t="n"/>
      <c r="C34" s="50" t="n"/>
      <c r="D34" s="18">
        <f>IF(A34="","",IF(COUNTIF($A$5:$A$44,A34)&gt;1,"같은 이름이 또 있어요",""))</f>
        <v/>
      </c>
      <c r="E34" s="51">
        <f>IF(A34="","",COUNTIF(메뉴_이름,A34))</f>
        <v/>
      </c>
    </row>
    <row r="35">
      <c r="A35" s="17" t="n"/>
      <c r="B35" s="17" t="n"/>
      <c r="C35" s="50" t="n"/>
      <c r="D35" s="18">
        <f>IF(A35="","",IF(COUNTIF($A$5:$A$44,A35)&gt;1,"같은 이름이 또 있어요",""))</f>
        <v/>
      </c>
      <c r="E35" s="51">
        <f>IF(A35="","",COUNTIF(메뉴_이름,A35))</f>
        <v/>
      </c>
    </row>
    <row r="36">
      <c r="A36" s="17" t="n"/>
      <c r="B36" s="17" t="n"/>
      <c r="C36" s="50" t="n"/>
      <c r="D36" s="18">
        <f>IF(A36="","",IF(COUNTIF($A$5:$A$44,A36)&gt;1,"같은 이름이 또 있어요",""))</f>
        <v/>
      </c>
      <c r="E36" s="51">
        <f>IF(A36="","",COUNTIF(메뉴_이름,A36))</f>
        <v/>
      </c>
    </row>
    <row r="37">
      <c r="A37" s="17" t="n"/>
      <c r="B37" s="17" t="n"/>
      <c r="C37" s="50" t="n"/>
      <c r="D37" s="18">
        <f>IF(A37="","",IF(COUNTIF($A$5:$A$44,A37)&gt;1,"같은 이름이 또 있어요",""))</f>
        <v/>
      </c>
      <c r="E37" s="51">
        <f>IF(A37="","",COUNTIF(메뉴_이름,A37))</f>
        <v/>
      </c>
    </row>
    <row r="38">
      <c r="A38" s="17" t="n"/>
      <c r="B38" s="17" t="n"/>
      <c r="C38" s="50" t="n"/>
      <c r="D38" s="18">
        <f>IF(A38="","",IF(COUNTIF($A$5:$A$44,A38)&gt;1,"같은 이름이 또 있어요",""))</f>
        <v/>
      </c>
      <c r="E38" s="51">
        <f>IF(A38="","",COUNTIF(메뉴_이름,A38))</f>
        <v/>
      </c>
    </row>
    <row r="39">
      <c r="A39" s="17" t="n"/>
      <c r="B39" s="17" t="n"/>
      <c r="C39" s="50" t="n"/>
      <c r="D39" s="18">
        <f>IF(A39="","",IF(COUNTIF($A$5:$A$44,A39)&gt;1,"같은 이름이 또 있어요",""))</f>
        <v/>
      </c>
      <c r="E39" s="51">
        <f>IF(A39="","",COUNTIF(메뉴_이름,A39))</f>
        <v/>
      </c>
    </row>
    <row r="40">
      <c r="A40" s="17" t="n"/>
      <c r="B40" s="17" t="n"/>
      <c r="C40" s="50" t="n"/>
      <c r="D40" s="18">
        <f>IF(A40="","",IF(COUNTIF($A$5:$A$44,A40)&gt;1,"같은 이름이 또 있어요",""))</f>
        <v/>
      </c>
      <c r="E40" s="51">
        <f>IF(A40="","",COUNTIF(메뉴_이름,A40))</f>
        <v/>
      </c>
    </row>
    <row r="41">
      <c r="A41" s="17" t="n"/>
      <c r="B41" s="17" t="n"/>
      <c r="C41" s="50" t="n"/>
      <c r="D41" s="18">
        <f>IF(A41="","",IF(COUNTIF($A$5:$A$44,A41)&gt;1,"같은 이름이 또 있어요",""))</f>
        <v/>
      </c>
      <c r="E41" s="51">
        <f>IF(A41="","",COUNTIF(메뉴_이름,A41))</f>
        <v/>
      </c>
    </row>
    <row r="42">
      <c r="A42" s="17" t="n"/>
      <c r="B42" s="17" t="n"/>
      <c r="C42" s="50" t="n"/>
      <c r="D42" s="18">
        <f>IF(A42="","",IF(COUNTIF($A$5:$A$44,A42)&gt;1,"같은 이름이 또 있어요",""))</f>
        <v/>
      </c>
      <c r="E42" s="51">
        <f>IF(A42="","",COUNTIF(메뉴_이름,A42))</f>
        <v/>
      </c>
    </row>
    <row r="43">
      <c r="A43" s="17" t="n"/>
      <c r="B43" s="17" t="n"/>
      <c r="C43" s="50" t="n"/>
      <c r="D43" s="18">
        <f>IF(A43="","",IF(COUNTIF($A$5:$A$44,A43)&gt;1,"같은 이름이 또 있어요",""))</f>
        <v/>
      </c>
      <c r="E43" s="51">
        <f>IF(A43="","",COUNTIF(메뉴_이름,A43))</f>
        <v/>
      </c>
    </row>
    <row r="44">
      <c r="A44" s="17" t="n"/>
      <c r="B44" s="17" t="n"/>
      <c r="C44" s="50" t="n"/>
      <c r="D44" s="18">
        <f>IF(A44="","",IF(COUNTIF($A$5:$A$44,A44)&gt;1,"같은 이름이 또 있어요",""))</f>
        <v/>
      </c>
      <c r="E44" s="51">
        <f>IF(A44="","",COUNTIF(메뉴_이름,A44))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A5:A44" showDropDown="0" showInputMessage="0" showErrorMessage="1" allowBlank="0" errorTitle="메뉴 이름" error="20자 이내로 적어 주세요." type="textLength" operator="lessThanOrEqual">
      <formula1>20</formula1>
    </dataValidation>
    <dataValidation sqref="C5:C44" showDropDown="0" showInputMessage="0" showErrorMessage="1" allowBlank="0" errorTitle="가격" error="0원 이상 숫자로 적어 주세요." type="whole" operator="between">
      <formula1>0</formula1>
      <formula2>1000000</formula2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tabSelected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70" customWidth="1" min="3" max="3"/>
  </cols>
  <sheetData>
    <row r="1" ht="30" customHeight="1">
      <c r="A1" s="1" t="inlineStr">
        <is>
          <t>설정</t>
        </is>
      </c>
      <c r="D1" s="2" t="inlineStr">
        <is>
          <t>견본</t>
        </is>
      </c>
    </row>
    <row r="2">
      <c r="A2" s="3" t="inlineStr">
        <is>
          <t>배달앱 정산 비율과 가게 정보. 흰 칸만 바꾸면 됩니다.</t>
        </is>
      </c>
    </row>
    <row r="4" ht="26" customHeight="1">
      <c r="A4" s="11" t="inlineStr">
        <is>
          <t>배달앱</t>
        </is>
      </c>
      <c r="B4" s="11" t="inlineStr">
        <is>
          <t>떼이는 비율</t>
        </is>
      </c>
      <c r="C4" s="11" t="inlineStr">
        <is>
          <t>적는 법</t>
        </is>
      </c>
    </row>
    <row r="5">
      <c r="A5" s="46" t="inlineStr">
        <is>
          <t>배민</t>
        </is>
      </c>
      <c r="B5" s="52" t="n">
        <v>0.18</v>
      </c>
      <c r="C5" s="53" t="inlineStr">
        <is>
          <t>정산서에서 '주문 금액' 대비 '입금액'이 몇 % 적은지 보고 적으세요(중개·결제·배달비 부담 합쳐서).</t>
        </is>
      </c>
    </row>
    <row r="6">
      <c r="A6" s="46" t="inlineStr">
        <is>
          <t>쿠팡이츠</t>
        </is>
      </c>
      <c r="B6" s="52" t="n">
        <v>0.19</v>
      </c>
      <c r="C6" s="53" t="inlineStr">
        <is>
          <t>모르면 비워 두세요. 월별 합계의 '수수료 뺀 매출' 칸이 '-'로 나옵니다.</t>
        </is>
      </c>
    </row>
    <row r="7">
      <c r="A7" s="46" t="inlineStr">
        <is>
          <t>요기요</t>
        </is>
      </c>
      <c r="B7" s="52" t="n">
        <v>0.17</v>
      </c>
      <c r="C7" s="53" t="inlineStr"/>
    </row>
    <row r="9">
      <c r="A9" s="34" t="inlineStr">
        <is>
          <t>견본 숫자입니다. 실제 정산서 비율로 바꿔 주세요.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B5:B7" showDropDown="0" showInputMessage="0" showErrorMessage="1" allowBlank="0" errorTitle="비율 확인" error="0%에서 60% 사이로 적어 주세요. 예: 18%" type="decimal" operator="between">
      <formula1>0</formula1>
      <formula2>0.6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2026-10-06T06:33:26Z</dcterms:created>
  <dcterms:modified xmlns:dcterms="http://purl.org/dc/terms/" xmlns:xsi="http://www.w3.org/2001/XMLSchema-instance" xsi:type="dcterms:W3CDTF">2026-10-06T06:33:29Z</dcterms:modified>
</cp:coreProperties>
</file>